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80" i="371" l="1"/>
  <c r="V80" i="371" s="1"/>
  <c r="S80" i="37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U71" i="371"/>
  <c r="T71" i="371"/>
  <c r="V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U61" i="371"/>
  <c r="T61" i="371"/>
  <c r="S61" i="371"/>
  <c r="V61" i="371" s="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U45" i="371"/>
  <c r="T45" i="371"/>
  <c r="S45" i="371"/>
  <c r="V45" i="371" s="1"/>
  <c r="R45" i="371"/>
  <c r="Q45" i="371"/>
  <c r="V44" i="371"/>
  <c r="U44" i="371"/>
  <c r="T44" i="371"/>
  <c r="S44" i="371"/>
  <c r="R44" i="371"/>
  <c r="Q44" i="371"/>
  <c r="U43" i="371"/>
  <c r="T43" i="371"/>
  <c r="S43" i="371"/>
  <c r="V43" i="371" s="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U23" i="371"/>
  <c r="T23" i="371"/>
  <c r="S23" i="371"/>
  <c r="V23" i="371" s="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6" i="371"/>
  <c r="U22" i="371"/>
  <c r="U24" i="371"/>
  <c r="U26" i="371"/>
  <c r="U34" i="371"/>
  <c r="U36" i="371"/>
  <c r="U38" i="371"/>
  <c r="U60" i="371"/>
  <c r="U62" i="371"/>
  <c r="U66" i="371"/>
  <c r="U70" i="371"/>
  <c r="U78" i="371"/>
  <c r="U80" i="371"/>
  <c r="U12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<sst xmlns="http://schemas.openxmlformats.org/spreadsheetml/2006/main" count="35415" uniqueCount="6480">
  <si>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</si>
  <si>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</si>
  <si>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</si>
  <si>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</si>
  <si>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</si>
  <si>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</si>
  <si>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</si>
  <si>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</si>
  <si>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</si>
  <si>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</si>
  <si>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</si>
  <si>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</si>
  <si>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</si>
  <si>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</si>
  <si>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</si>
  <si>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</si>
  <si>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</si>
  <si>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</si>
  <si>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</si>
  <si>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</si>
  <si>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</si>
  <si>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</si>
  <si>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</si>
  <si>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</si>
  <si>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</si>
  <si>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</si>
  <si>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</si>
  <si>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</si>
  <si>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</si>
  <si>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</si>
  <si>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</si>
  <si>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</si>
  <si>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</si>
  <si>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</si>
  <si>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</si>
  <si>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</si>
  <si>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</si>
  <si>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</si>
  <si>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</si>
  <si>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</si>
  <si>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</si>
  <si>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</si>
  <si>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</si>
  <si>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</si>
  <si>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</si>
  <si>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</si>
  <si>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</si>
  <si>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</si>
  <si>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</si>
  <si>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</si>
  <si>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</si>
  <si>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</si>
  <si>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</si>
  <si>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</si>
  <si>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</si>
  <si>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</si>
  <si>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</si>
  <si>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</si>
  <si>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</si>
  <si>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</si>
  <si>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</si>
  <si>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</si>
  <si>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</si>
  <si>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</si>
  <si>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</si>
  <si>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</si>
  <si>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</si>
  <si>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</si>
  <si>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</si>
  <si>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</si>
  <si>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</si>
  <si>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</si>
  <si>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</si>
  <si>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</si>
  <si>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</si>
  <si>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</si>
  <si>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</si>
  <si>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</si>
  <si>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</si>
  <si>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</si>
  <si>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</si>
  <si>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</si>
  <si>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</si>
  <si>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</si>
  <si>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</si>
  <si>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</si>
  <si>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</si>
  <si>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</si>
  <si>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</si>
  <si>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</si>
  <si>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</si>
  <si>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</si>
  <si>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</si>
  <si>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</si>
  <si>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</si>
  <si>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</si>
  <si>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</si>
  <si>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</si>
  <si>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</si>
  <si>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</si>
  <si>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</si>
  <si>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</si>
  <si>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</si>
  <si>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</si>
  <si>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</si>
  <si>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</si>
  <si>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</si>
  <si>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</si>
  <si>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</si>
  <si>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</si>
  <si>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</si>
  <si>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</si>
  <si>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</si>
  <si>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</si>
  <si>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</si>
  <si>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</si>
  <si>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</si>
  <si>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</si>
  <si>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</si>
  <si>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</si>
  <si>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</si>
  <si>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</si>
  <si>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</si>
  <si>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</si>
  <si>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</si>
  <si>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</si>
  <si>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</si>
  <si>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</si>
  <si>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</si>
  <si>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</si>
  <si>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</si>
  <si>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</si>
  <si>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</si>
  <si>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</si>
  <si>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</si>
  <si>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</si>
  <si>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</si>
  <si>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</si>
  <si>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</si>
  <si>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</si>
  <si>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</si>
  <si>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</si>
  <si>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</si>
  <si>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</si>
  <si>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</si>
  <si>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</si>
  <si>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</si>
  <si>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</si>
  <si>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</si>
  <si>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</si>
  <si>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</si>
  <si>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</si>
  <si>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</si>
  <si>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</si>
  <si>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</si>
  <si>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</si>
  <si>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</si>
  <si>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</si>
  <si>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</si>
  <si>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</si>
  <si>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</si>
  <si>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</si>
  <si>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</si>
  <si>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</si>
  <si>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</si>
  <si>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</si>
  <si>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</si>
  <si>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</si>
  <si>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</si>
  <si>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</si>
  <si>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</si>
  <si>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</si>
  <si>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</si>
  <si>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</si>
  <si>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</si>
  <si>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</si>
  <si>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</si>
  <si>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</si>
  <si>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</si>
  <si>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</si>
  <si>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</si>
  <si>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</si>
  <si>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</si>
  <si>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</si>
  <si>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</si>
  <si>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</si>
  <si>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</si>
  <si>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</si>
  <si>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</si>
  <si>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</si>
  <si>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</si>
  <si>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</si>
  <si>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</si>
  <si>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</si>
  <si>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</si>
  <si>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</si>
  <si>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</si>
  <si>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</si>
  <si>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</si>
  <si>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</si>
  <si>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</si>
  <si>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</si>
  <si>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</si>
  <si>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</si>
  <si>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</si>
  <si>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</si>
  <si>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</si>
  <si>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</si>
  <si>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</si>
  <si>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</si>
  <si>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</si>
  <si>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</si>
  <si>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</si>
  <si>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</si>
  <si>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</si>
  <si>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</si>
  <si>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</si>
  <si>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</si>
  <si>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</si>
  <si>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</si>
  <si>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</si>
  <si>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</si>
  <si>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</si>
  <si>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</si>
  <si>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</si>
  <si>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</si>
  <si>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</si>
  <si>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</si>
  <si>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</si>
  <si>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</si>
  <si>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</si>
  <si>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</si>
  <si>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</si>
  <si>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</si>
  <si>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</si>
  <si>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</si>
  <si>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</si>
  <si>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</si>
  <si>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</si>
  <si>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</si>
  <si>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</si>
  <si>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</si>
  <si>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</si>
  <si>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</si>
  <si>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</si>
  <si>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</si>
  <si>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</si>
  <si>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</si>
  <si>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</si>
  <si>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</si>
  <si>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</si>
  <si>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</si>
  <si>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</si>
  <si>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</si>
  <si>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</si>
  <si>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</si>
  <si>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</si>
  <si>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</si>
  <si>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</si>
  <si>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</si>
  <si>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</si>
  <si>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</si>
  <si>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</si>
  <si>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</si>
  <si>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</si>
  <si>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</si>
  <si>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</si>
  <si>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</si>
  <si>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</si>
  <si>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</si>
  <si>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</si>
  <si>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</si>
  <si>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</si>
  <si>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</si>
  <si>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</si>
  <si>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</si>
  <si>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</si>
  <si>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</si>
  <si>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</si>
  <si>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</si>
  <si>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</si>
  <si>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</si>
  <si>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</si>
  <si>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</si>
  <si>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</si>
  <si>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</si>
  <si>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</si>
  <si>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</si>
  <si>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</si>
  <si>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</si>
  <si>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</si>
  <si>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</si>
  <si>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</si>
  <si>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</si>
  <si>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</si>
  <si>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</si>
  <si>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</si>
  <si>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</si>
  <si>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</si>
  <si>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</si>
  <si>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</si>
  <si>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</si>
  <si>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</si>
  <si>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</si>
  <si>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</si>
  <si>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</si>
  <si>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</si>
  <si>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</si>
  <si>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</si>
  <si>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</si>
  <si>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</si>
  <si>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</si>
  <si>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</si>
  <si>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</si>
  <si>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</si>
  <si>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</si>
  <si>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</si>
  <si>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</si>
  <si>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</si>
  <si>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</si>
  <si>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</si>
  <si>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</si>
  <si>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</si>
  <si>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</si>
  <si>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</si>
  <si>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</si>
  <si>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</si>
  <si>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</si>
  <si>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</si>
  <si>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</si>
  <si>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</si>
  <si>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</si>
  <si>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</si>
  <si>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</si>
  <si>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</si>
  <si>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</si>
  <si>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</si>
  <si>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</si>
  <si>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</si>
  <si>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</si>
  <si>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</si>
  <si>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</si>
  <si>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</si>
  <si>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</si>
  <si>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</si>
  <si>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</si>
  <si>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</si>
  <si>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</si>
  <si>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</si>
  <si>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</si>
  <si>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</si>
  <si>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</si>
  <si>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</si>
  <si>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</si>
  <si>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</si>
  <si>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</si>
  <si>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</si>
  <si>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</si>
  <si>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</si>
  <si>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</si>
  <si>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</si>
  <si>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</si>
  <si>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</si>
  <si>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</si>
  <si>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</si>
  <si>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</si>
  <si>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</si>
  <si>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</si>
  <si>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</si>
  <si>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</si>
  <si>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</si>
  <si>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</si>
  <si>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</si>
  <si>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</si>
  <si>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</si>
  <si>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</si>
  <si>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</si>
  <si>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</si>
  <si>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</si>
  <si>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</si>
  <si>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</si>
  <si>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</si>
  <si>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</si>
  <si>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</si>
  <si>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</si>
  <si>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</si>
  <si>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</si>
  <si>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</si>
  <si>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</si>
  <si>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</si>
  <si>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</si>
  <si>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</si>
  <si>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</si>
  <si>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</si>
  <si>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</si>
  <si>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</si>
  <si>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</si>
  <si>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</si>
  <si>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</si>
  <si>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</si>
  <si>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</si>
  <si>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</si>
  <si>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</si>
  <si>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</si>
  <si>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</si>
  <si>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</si>
  <si>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</si>
  <si>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</si>
  <si>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</si>
  <si>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</si>
  <si>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</si>
  <si>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</si>
  <si>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</si>
  <si>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</si>
  <si>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</si>
  <si>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</si>
  <si>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</si>
  <si>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</si>
  <si>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</si>
  <si>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</si>
  <si>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</si>
  <si>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</si>
  <si>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</si>
  <si>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</si>
  <si>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</si>
  <si>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</si>
  <si>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</si>
  <si>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</si>
  <si>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</si>
  <si>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</si>
  <si>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</si>
  <si>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</si>
  <si>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</si>
  <si>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</si>
  <si>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</si>
  <si>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</si>
  <si>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</si>
  <si>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</si>
  <si>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</si>
  <si>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</si>
  <si>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</si>
  <si>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</si>
  <si>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</si>
  <si>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</si>
  <si>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</si>
  <si>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</si>
  <si>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</si>
  <si>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</si>
  <si>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</si>
  <si>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</si>
  <si>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</si>
  <si>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</si>
  <si>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</si>
  <si>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</si>
  <si>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</si>
  <si>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</si>
  <si>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</si>
  <si>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</si>
  <si>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</si>
  <si>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</si>
  <si>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</si>
  <si>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</si>
  <si>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</si>
  <si>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</si>
  <si>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</si>
  <si>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</si>
  <si>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</si>
  <si>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</si>
  <si>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</si>
  <si>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</si>
  <si>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</si>
  <si>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</si>
  <si>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</si>
  <si>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</si>
  <si>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</si>
  <si>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</si>
  <si>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</si>
  <si>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</si>
  <si>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</si>
  <si>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</si>
  <si>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</si>
  <si>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</si>
  <si>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</si>
  <si>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</si>
  <si>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</si>
  <si>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</si>
  <si>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</si>
  <si>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</si>
  <si>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</si>
  <si>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</si>
  <si>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</si>
  <si>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</si>
  <si>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</si>
  <si>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</si>
  <si>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</si>
  <si>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</si>
  <si>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</si>
  <si>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</si>
  <si>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</si>
  <si>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</si>
  <si>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</si>
  <si>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</si>
  <si>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</si>
  <si>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</si>
  <si>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</si>
  <si>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</si>
  <si>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</si>
  <si>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</si>
  <si>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</si>
  <si>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</si>
  <si>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</si>
  <si>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</si>
  <si>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</si>
  <si>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</si>
  <si>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</si>
  <si>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</si>
  <si>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</si>
  <si>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</si>
  <si>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</si>
  <si>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</si>
  <si>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</si>
  <si>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</si>
  <si>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</si>
  <si>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</si>
  <si>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</si>
  <si>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</si>
  <si>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</si>
  <si>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</si>
  <si>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</si>
  <si>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</si>
  <si>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</si>
  <si>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</si>
  <si>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</si>
  <si>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</si>
  <si>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</si>
  <si>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</si>
  <si>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</si>
  <si>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</si>
  <si>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</si>
  <si>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</si>
  <si>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</si>
  <si>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</si>
  <si>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</si>
  <si>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</si>
  <si>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</si>
  <si>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</si>
  <si>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</si>
  <si>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</si>
  <si>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</si>
  <si>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</si>
  <si>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</si>
  <si>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</si>
  <si>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</si>
  <si>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</si>
  <si>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</si>
  <si>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</si>
  <si>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</si>
  <si>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</si>
  <si>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</si>
  <si>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</si>
  <si>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</si>
  <si>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</si>
  <si>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</si>
  <si>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</si>
  <si>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</si>
  <si>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</si>
  <si>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</si>
  <si>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</si>
  <si>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</si>
  <si>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</si>
  <si>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</si>
  <si>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</si>
  <si>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</si>
  <si>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</si>
  <si>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</si>
  <si>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</si>
  <si>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</si>
  <si>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</si>
  <si>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</si>
  <si>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</si>
  <si>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</si>
  <si>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</si>
  <si>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</si>
  <si>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</si>
  <si>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</si>
  <si>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</si>
  <si>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</si>
  <si>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</si>
  <si>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</si>
  <si>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</si>
  <si>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</si>
  <si>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</si>
  <si>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</si>
  <si>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</si>
  <si>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</si>
  <si>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</si>
  <si>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</si>
  <si>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</si>
  <si>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</si>
  <si>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</si>
  <si>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</si>
  <si>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</si>
  <si>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</si>
  <si>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</si>
  <si>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</si>
  <si>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</si>
  <si>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</si>
  <si>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</si>
  <si>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</si>
  <si>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</si>
  <si>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</si>
  <si>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</si>
  <si>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</si>
  <si>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</si>
  <si>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</si>
  <si>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</si>
  <si>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</si>
  <si>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</si>
  <si>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</si>
  <si>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</si>
  <si>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</si>
  <si>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</si>
  <si>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</si>
  <si>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</si>
  <si>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</si>
  <si>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</si>
  <si>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</si>
  <si>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</si>
  <si>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</si>
  <si>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P</t>
  </si>
  <si>
    <t>130160</t>
  </si>
  <si>
    <t>30160</t>
  </si>
  <si>
    <t>MIDAZOLAM TORREX 1MG/ML</t>
  </si>
  <si>
    <t>INJ 10X2ML/2MG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</si>
  <si>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</si>
  <si>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</si>
  <si>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</si>
  <si>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</si>
  <si>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</si>
  <si>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</si>
  <si>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</si>
  <si>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</si>
  <si>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</si>
  <si>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</si>
  <si>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</si>
  <si>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114987</t>
  </si>
  <si>
    <t>14987</t>
  </si>
  <si>
    <t>DORMICUM</t>
  </si>
  <si>
    <t>INJ SOL 5X10ML/50MG</t>
  </si>
  <si>
    <t>187425</t>
  </si>
  <si>
    <t>LETROX 50</t>
  </si>
  <si>
    <t>POR TBL NOB 100X50RG II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</si>
  <si>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</si>
  <si>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</si>
  <si>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</si>
  <si>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</si>
  <si>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</si>
  <si>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</si>
  <si>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</si>
  <si>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</si>
  <si>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</si>
  <si>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</si>
  <si>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</si>
  <si>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</si>
  <si>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</si>
  <si>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</si>
  <si>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</si>
  <si>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</si>
  <si>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</si>
  <si>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</si>
  <si>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</si>
  <si>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</si>
  <si>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</si>
  <si>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</si>
  <si>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</si>
  <si>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</si>
  <si>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</si>
  <si>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</si>
  <si>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</si>
  <si>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</si>
  <si>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</si>
  <si>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</si>
  <si>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</si>
  <si>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</si>
  <si>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</si>
  <si>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</si>
  <si>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</si>
  <si>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</si>
  <si>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</si>
  <si>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</si>
  <si>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</si>
  <si>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</si>
  <si>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</si>
  <si>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</si>
  <si>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</si>
  <si>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</si>
  <si>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</si>
  <si>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</si>
  <si>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</si>
  <si>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</si>
  <si>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</si>
  <si>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</si>
  <si>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</si>
  <si>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</si>
  <si>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</si>
  <si>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</si>
  <si>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</si>
  <si>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</si>
  <si>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</si>
  <si>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</si>
  <si>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</si>
  <si>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</si>
  <si>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</si>
  <si>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</si>
  <si>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</si>
  <si>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</si>
  <si>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</si>
  <si>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</si>
  <si>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</si>
  <si>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</si>
  <si>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</si>
  <si>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</si>
  <si>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</si>
  <si>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</si>
  <si>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</si>
  <si>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</si>
  <si>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</si>
  <si>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</si>
  <si>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</si>
  <si>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</si>
  <si>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</si>
  <si>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</si>
  <si>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</si>
  <si>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</si>
  <si>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</si>
  <si>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</si>
  <si>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</si>
  <si>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</si>
  <si>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</si>
  <si>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</si>
  <si>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</si>
  <si>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</si>
  <si>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</si>
  <si>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</si>
  <si>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</si>
  <si>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</si>
  <si>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</si>
  <si>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</si>
  <si>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</si>
  <si>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</si>
  <si>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</si>
  <si>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</si>
  <si>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</si>
  <si>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</si>
  <si>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</si>
  <si>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</si>
  <si>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</si>
  <si>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</si>
  <si>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</si>
  <si>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</si>
  <si>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</si>
  <si>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</si>
  <si>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</si>
  <si>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</si>
  <si>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</si>
  <si>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</si>
  <si>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</si>
  <si>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</si>
  <si>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</si>
  <si>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</si>
  <si>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</si>
  <si>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</si>
  <si>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</si>
  <si>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</si>
  <si>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</si>
  <si>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</si>
  <si>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</si>
  <si>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</si>
  <si>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</si>
  <si>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</si>
  <si>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</si>
  <si>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</si>
  <si>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</si>
  <si>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</si>
  <si>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</si>
  <si>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</si>
  <si>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</si>
  <si>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</si>
  <si>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</si>
  <si>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</si>
  <si>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</si>
  <si>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</si>
  <si>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</si>
  <si>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</si>
  <si>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</si>
  <si>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</si>
  <si>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</si>
  <si>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</si>
  <si>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</si>
  <si>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</si>
  <si>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</si>
  <si>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</si>
  <si>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</si>
  <si>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</si>
  <si>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</si>
  <si>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</si>
  <si>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</si>
  <si>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</si>
  <si>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</si>
  <si>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</si>
  <si>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</si>
  <si>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</si>
  <si>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</si>
  <si>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</si>
  <si>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</si>
  <si>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</si>
  <si>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</si>
  <si>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</si>
  <si>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</si>
  <si>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</si>
  <si>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</si>
  <si>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</si>
  <si>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</si>
  <si>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</si>
  <si>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</si>
  <si>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</si>
  <si>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</si>
  <si>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</si>
  <si>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</si>
  <si>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</si>
  <si>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</si>
  <si>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</si>
  <si>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</si>
  <si>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</si>
  <si>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</si>
  <si>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</si>
  <si>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</si>
  <si>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</si>
  <si>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</si>
  <si>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</si>
  <si>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</si>
  <si>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</si>
  <si>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</si>
  <si>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</si>
  <si>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</si>
  <si>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</si>
  <si>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</si>
  <si>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</si>
  <si>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</si>
  <si>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</si>
  <si>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</si>
  <si>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</si>
  <si>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</si>
  <si>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</si>
  <si>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</si>
  <si>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</si>
  <si>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</si>
  <si>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</si>
  <si>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</si>
  <si>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</si>
  <si>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</si>
  <si>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</si>
  <si>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</si>
  <si>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</si>
  <si>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</si>
  <si>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</si>
  <si>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</si>
  <si>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</si>
  <si>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</si>
  <si>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</si>
  <si>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</si>
  <si>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</si>
  <si>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</si>
  <si>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</si>
  <si>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</si>
  <si>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</si>
  <si>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</si>
  <si>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</si>
  <si>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</si>
  <si>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</si>
  <si>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</si>
  <si>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</si>
  <si>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</si>
  <si>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</si>
  <si>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</si>
  <si>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846338</t>
  </si>
  <si>
    <t>122685</t>
  </si>
  <si>
    <t>PRESTARIUM NEO COMBI 5mg/1,25mg</t>
  </si>
  <si>
    <t>POR TBL FLM 30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</si>
  <si>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</si>
  <si>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</si>
  <si>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</si>
  <si>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</si>
  <si>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</si>
  <si>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</si>
  <si>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</si>
  <si>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</si>
  <si>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</si>
  <si>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</si>
  <si>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</si>
  <si>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</si>
  <si>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</si>
  <si>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</si>
  <si>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</si>
  <si>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</si>
  <si>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</si>
  <si>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</si>
  <si>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</si>
  <si>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</si>
  <si>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</si>
  <si>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</si>
  <si>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848793</t>
  </si>
  <si>
    <t>Emspoma U mas.eml základní 300g</t>
  </si>
  <si>
    <t>849831</t>
  </si>
  <si>
    <t>162008</t>
  </si>
  <si>
    <t>PRESTARIUM NEO COMBI 10 MG/2,5 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</si>
  <si>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</si>
  <si>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</si>
  <si>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</si>
  <si>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</si>
  <si>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</si>
  <si>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</si>
  <si>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</si>
  <si>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</si>
  <si>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</si>
  <si>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</si>
  <si>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</si>
  <si>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</si>
  <si>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</si>
  <si>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</si>
  <si>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</si>
  <si>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</si>
  <si>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</si>
  <si>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</si>
  <si>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</si>
  <si>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</si>
  <si>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</si>
  <si>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</si>
  <si>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</si>
  <si>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</si>
  <si>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</si>
  <si>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</si>
  <si>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</si>
  <si>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</si>
  <si>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</si>
  <si>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</si>
  <si>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</si>
  <si>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</si>
  <si>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</si>
  <si>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</si>
  <si>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</si>
  <si>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</si>
  <si>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</si>
  <si>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</si>
  <si>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</si>
  <si>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</si>
  <si>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</si>
  <si>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</si>
  <si>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</si>
  <si>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</si>
  <si>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</si>
  <si>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</si>
  <si>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</si>
  <si>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</si>
  <si>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</si>
  <si>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</si>
  <si>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</si>
  <si>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</si>
  <si>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</si>
  <si>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</si>
  <si>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</si>
  <si>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</si>
  <si>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</si>
  <si>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</si>
  <si>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</si>
  <si>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</si>
  <si>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</si>
  <si>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</si>
  <si>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</si>
  <si>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</si>
  <si>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</si>
  <si>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</si>
  <si>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</si>
  <si>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</si>
  <si>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</si>
  <si>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</si>
  <si>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</si>
  <si>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</si>
  <si>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</si>
  <si>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</si>
  <si>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</si>
  <si>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</si>
  <si>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</si>
  <si>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</si>
  <si>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</si>
  <si>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</si>
  <si>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</si>
  <si>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</si>
  <si>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</si>
  <si>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</si>
  <si>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</si>
  <si>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</si>
  <si>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</si>
  <si>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</si>
  <si>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</si>
  <si>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</si>
  <si>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</si>
  <si>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</si>
  <si>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</si>
  <si>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</si>
  <si>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</si>
  <si>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</si>
  <si>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</si>
  <si>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</si>
  <si>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</si>
  <si>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</si>
  <si>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</si>
  <si>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</si>
  <si>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</si>
  <si>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</si>
  <si>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</si>
  <si>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</si>
  <si>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</si>
  <si>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</si>
  <si>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</si>
  <si>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</si>
  <si>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</si>
  <si>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</si>
  <si>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</si>
  <si>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</si>
  <si>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</si>
  <si>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</si>
  <si>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</si>
  <si>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</si>
  <si>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</si>
  <si>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</si>
  <si>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</si>
  <si>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</si>
  <si>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</si>
  <si>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</si>
  <si>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</si>
  <si>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</si>
  <si>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</si>
  <si>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</si>
  <si>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</si>
  <si>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</si>
  <si>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</si>
  <si>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</si>
  <si>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</si>
  <si>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</si>
  <si>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</si>
  <si>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</si>
  <si>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</si>
  <si>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</si>
  <si>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</si>
  <si>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</si>
  <si>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</si>
  <si>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</si>
  <si>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</si>
  <si>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</si>
  <si>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</si>
  <si>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</si>
  <si>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</si>
  <si>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</si>
  <si>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</si>
  <si>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</si>
  <si>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</si>
  <si>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</si>
  <si>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</si>
  <si>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</si>
  <si>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</si>
  <si>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</si>
  <si>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</si>
  <si>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</si>
  <si>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</si>
  <si>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</si>
  <si>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</si>
  <si>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</si>
  <si>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</si>
  <si>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</si>
  <si>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</si>
  <si>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</si>
  <si>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</si>
  <si>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</si>
  <si>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</si>
  <si>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</si>
  <si>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</si>
  <si>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</si>
  <si>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</si>
  <si>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</si>
  <si>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</si>
  <si>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</si>
  <si>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</si>
  <si>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</si>
  <si>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</si>
  <si>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</si>
  <si>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</si>
  <si>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</si>
  <si>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</si>
  <si>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</si>
  <si>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</si>
  <si>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</si>
  <si>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</si>
  <si>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</si>
  <si>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</si>
  <si>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</si>
  <si>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</si>
  <si>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</si>
  <si>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</si>
  <si>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</si>
  <si>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</si>
  <si>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</si>
  <si>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</si>
  <si>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</si>
  <si>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</si>
  <si>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</si>
  <si>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</si>
  <si>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184288</t>
  </si>
  <si>
    <t>CONCOR COMBI 5 MG/10 MG</t>
  </si>
  <si>
    <t>POR TBL NOB 30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</si>
  <si>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</si>
  <si>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</si>
  <si>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</si>
  <si>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</si>
  <si>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</si>
  <si>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</si>
  <si>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</si>
  <si>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</si>
  <si>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</si>
  <si>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</si>
  <si>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</si>
  <si>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</si>
  <si>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</si>
  <si>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</si>
  <si>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</si>
  <si>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</si>
  <si>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</si>
  <si>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</si>
  <si>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</si>
  <si>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</si>
  <si>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</si>
  <si>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</si>
  <si>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</si>
  <si>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</si>
  <si>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</si>
  <si>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</si>
  <si>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</si>
  <si>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</si>
  <si>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</si>
  <si>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</si>
  <si>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</si>
  <si>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</si>
  <si>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</si>
  <si>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</si>
  <si>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</si>
  <si>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</si>
  <si>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</si>
  <si>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</si>
  <si>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</si>
  <si>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</si>
  <si>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</si>
  <si>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</si>
  <si>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</si>
  <si>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</si>
  <si>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</si>
  <si>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</si>
  <si>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</si>
  <si>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</si>
  <si>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</si>
  <si>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</si>
  <si>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</si>
  <si>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</si>
  <si>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</si>
  <si>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</si>
  <si>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</si>
  <si>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</si>
  <si>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</si>
  <si>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</si>
  <si>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</si>
  <si>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</si>
  <si>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</si>
  <si>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</si>
  <si>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</si>
  <si>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</si>
  <si>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</si>
  <si>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</si>
  <si>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</si>
  <si>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</si>
  <si>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</si>
  <si>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</si>
  <si>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</si>
  <si>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</si>
  <si>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</si>
  <si>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</si>
  <si>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</si>
  <si>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</si>
  <si>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</si>
  <si>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</si>
  <si>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</si>
  <si>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</si>
  <si>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</si>
  <si>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</si>
  <si>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</si>
  <si>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</si>
  <si>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</si>
  <si>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</si>
  <si>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</si>
  <si>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</si>
  <si>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</si>
  <si>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</si>
  <si>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</si>
  <si>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</si>
  <si>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</si>
  <si>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</si>
  <si>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</si>
  <si>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</si>
  <si>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</si>
  <si>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</si>
  <si>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</si>
  <si>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</si>
  <si>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</si>
  <si>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</si>
  <si>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</si>
  <si>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</si>
  <si>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</si>
  <si>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</si>
  <si>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</si>
  <si>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</si>
  <si>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</si>
  <si>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</si>
  <si>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</si>
  <si>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</si>
  <si>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</si>
  <si>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</si>
  <si>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</si>
  <si>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</si>
  <si>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</si>
  <si>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</si>
  <si>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</si>
  <si>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</si>
  <si>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</si>
  <si>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</si>
  <si>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</si>
  <si>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</si>
  <si>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</si>
  <si>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</si>
  <si>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</si>
  <si>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</si>
  <si>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</si>
  <si>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</si>
  <si>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</si>
  <si>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</si>
  <si>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</si>
  <si>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</si>
  <si>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</si>
  <si>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</si>
  <si>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</si>
  <si>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</si>
  <si>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</si>
  <si>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</si>
  <si>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</si>
  <si>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</si>
  <si>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</si>
  <si>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</si>
  <si>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</si>
  <si>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</si>
  <si>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</si>
  <si>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</si>
  <si>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</si>
  <si>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</si>
  <si>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</si>
  <si>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</si>
  <si>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</si>
  <si>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147454</t>
  </si>
  <si>
    <t>EUTHYROX 88 MIKROGRAMŮ</t>
  </si>
  <si>
    <t>POR TBL NOB 100X88RG II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</si>
  <si>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</si>
  <si>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</si>
  <si>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</si>
  <si>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</si>
  <si>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</si>
  <si>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</si>
  <si>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</si>
  <si>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</si>
  <si>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</si>
  <si>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</si>
  <si>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</si>
  <si>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</si>
  <si>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</si>
  <si>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</si>
  <si>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</si>
  <si>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</si>
  <si>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</si>
  <si>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</si>
  <si>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</si>
  <si>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</si>
  <si>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</si>
  <si>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</si>
  <si>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</si>
  <si>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</si>
  <si>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</si>
  <si>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</si>
  <si>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</si>
  <si>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</si>
  <si>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</si>
  <si>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</si>
  <si>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</si>
  <si>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50mg amp.1x1ml</t>
  </si>
  <si>
    <t>921134</t>
  </si>
  <si>
    <t>KL UNG.HYDROC.0,1G,LENIENS AD 100G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</si>
  <si>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</si>
  <si>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</si>
  <si>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</si>
  <si>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</si>
  <si>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</si>
  <si>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</si>
  <si>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</si>
  <si>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</si>
  <si>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921083</t>
  </si>
  <si>
    <t>KL UNG.HYDROC.0,5G,LENIENS AD 500G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</si>
  <si>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</si>
  <si>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</si>
  <si>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</si>
  <si>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</si>
  <si>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</si>
  <si>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</si>
  <si>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</si>
  <si>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</si>
  <si>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</si>
  <si>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</si>
  <si>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</si>
  <si>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</si>
  <si>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</si>
  <si>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</si>
  <si>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</si>
  <si>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</si>
  <si>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</si>
  <si>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</si>
  <si>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</si>
  <si>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</si>
  <si>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</si>
  <si>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</si>
  <si>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</si>
  <si>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</si>
  <si>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</si>
  <si>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</si>
  <si>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</si>
  <si>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</si>
  <si>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</si>
  <si>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</si>
  <si>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</si>
  <si>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</si>
  <si>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</si>
  <si>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</si>
  <si>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</si>
  <si>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</si>
  <si>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</si>
  <si>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</si>
  <si>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</si>
  <si>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</si>
  <si>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</si>
  <si>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</si>
  <si>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</si>
  <si>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</si>
  <si>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</si>
  <si>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</si>
  <si>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</si>
  <si>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</si>
  <si>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</si>
  <si>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</si>
  <si>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</si>
  <si>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</si>
  <si>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</si>
  <si>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</si>
  <si>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</si>
  <si>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</si>
  <si>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</si>
  <si>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</si>
  <si>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</si>
  <si>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</si>
  <si>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</si>
  <si>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</si>
  <si>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</si>
  <si>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</si>
  <si>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</si>
  <si>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</si>
  <si>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</si>
  <si>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</si>
  <si>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</si>
  <si>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</si>
  <si>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</si>
  <si>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</si>
  <si>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</si>
  <si>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</si>
  <si>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</si>
  <si>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</si>
  <si>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</si>
  <si>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</si>
  <si>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</si>
  <si>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</si>
  <si>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</si>
  <si>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</si>
  <si>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</si>
  <si>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</si>
  <si>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</si>
  <si>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</si>
  <si>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</si>
  <si>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</si>
  <si>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</si>
  <si>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</si>
  <si>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</si>
  <si>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</si>
  <si>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</si>
  <si>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</si>
  <si>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</si>
  <si>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</si>
  <si>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</si>
  <si>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</si>
  <si>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</si>
  <si>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</si>
  <si>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</si>
  <si>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</si>
  <si>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</si>
  <si>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</si>
  <si>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</si>
  <si>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</si>
  <si>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</si>
  <si>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</si>
  <si>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</si>
  <si>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</si>
  <si>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</si>
  <si>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</si>
  <si>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</si>
  <si>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</si>
  <si>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</si>
  <si>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</si>
  <si>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</si>
  <si>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</si>
  <si>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</si>
  <si>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</si>
  <si>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</si>
  <si>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</si>
  <si>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</si>
  <si>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</si>
  <si>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</si>
  <si>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</si>
  <si>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</si>
  <si>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</si>
  <si>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</si>
  <si>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</si>
  <si>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</si>
  <si>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</si>
  <si>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</si>
  <si>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</si>
  <si>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</si>
  <si>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</si>
  <si>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</si>
  <si>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</si>
  <si>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</si>
  <si>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</si>
  <si>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</si>
  <si>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</si>
  <si>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</si>
  <si>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</si>
  <si>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</si>
  <si>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</si>
  <si>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</si>
  <si>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</si>
  <si>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</si>
  <si>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</si>
  <si>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</si>
  <si>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</si>
  <si>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</si>
  <si>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</si>
  <si>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</si>
  <si>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988032</t>
  </si>
  <si>
    <t>191083</t>
  </si>
  <si>
    <t>NORCURON 4 MG</t>
  </si>
  <si>
    <t>INJ PLV SOL 10X4MG</t>
  </si>
  <si>
    <t>847085</t>
  </si>
  <si>
    <t>115401</t>
  </si>
  <si>
    <t>CLEXANE</t>
  </si>
  <si>
    <t>inj sol  10x0,4ml/40 mg</t>
  </si>
  <si>
    <t>162321</t>
  </si>
  <si>
    <t>62321</t>
  </si>
  <si>
    <t>SUP VAG 14</t>
  </si>
  <si>
    <t>848149</t>
  </si>
  <si>
    <t>Ubrousky děts. Baby Wipes Parf. 72ks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</si>
  <si>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</si>
  <si>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</si>
  <si>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</si>
  <si>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</si>
  <si>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</si>
  <si>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</si>
  <si>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</si>
  <si>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</si>
  <si>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</si>
  <si>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</si>
  <si>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</si>
  <si>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</si>
  <si>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</si>
  <si>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</si>
  <si>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</si>
  <si>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</si>
  <si>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</si>
  <si>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</si>
  <si>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</si>
  <si>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</si>
  <si>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</si>
  <si>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</si>
  <si>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</si>
  <si>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</si>
  <si>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</si>
  <si>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</si>
  <si>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</si>
  <si>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</si>
  <si>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184114</t>
  </si>
  <si>
    <t>84114</t>
  </si>
  <si>
    <t>FASTUM GEL</t>
  </si>
  <si>
    <t>GEL 50GM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</si>
  <si>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</si>
  <si>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</si>
  <si>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</si>
  <si>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</si>
  <si>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</si>
  <si>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</si>
  <si>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</si>
  <si>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987481</t>
  </si>
  <si>
    <t>169737</t>
  </si>
  <si>
    <t>ISOTREXIN</t>
  </si>
  <si>
    <t>DRM GEL 1X30GM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</si>
  <si>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</si>
  <si>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</si>
  <si>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</si>
  <si>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</si>
  <si>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</si>
  <si>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</si>
  <si>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</si>
  <si>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</si>
  <si>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</si>
  <si>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</si>
  <si>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</si>
  <si>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</si>
  <si>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</si>
  <si>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</si>
  <si>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</si>
  <si>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</si>
  <si>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</si>
  <si>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</si>
  <si>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</si>
  <si>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</si>
  <si>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</si>
  <si>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</si>
  <si>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</si>
  <si>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</si>
  <si>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</si>
  <si>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</si>
  <si>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</si>
  <si>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</si>
  <si>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</si>
  <si>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</si>
  <si>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</si>
  <si>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</si>
  <si>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</si>
  <si>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</si>
  <si>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</si>
  <si>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116287</t>
  </si>
  <si>
    <t>16287</t>
  </si>
  <si>
    <t>DRM GEL 1X100GM</t>
  </si>
  <si>
    <t>848611</t>
  </si>
  <si>
    <t>122580</t>
  </si>
  <si>
    <t>FENTALIS 75 MCG/H TRANSDERMÁLNÍ NÁPLAST</t>
  </si>
  <si>
    <t>DRM EMP TDR 5X17.34MG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</si>
  <si>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</si>
  <si>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</si>
  <si>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</si>
  <si>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</si>
  <si>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</si>
  <si>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</si>
  <si>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</si>
  <si>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</si>
  <si>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</si>
  <si>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</si>
  <si>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</si>
  <si>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</si>
  <si>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</si>
  <si>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</si>
  <si>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</si>
  <si>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</si>
  <si>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</si>
  <si>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</si>
  <si>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</si>
  <si>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</si>
  <si>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</si>
  <si>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</si>
  <si>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</si>
  <si>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</si>
  <si>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</si>
  <si>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</si>
  <si>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</si>
  <si>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</si>
  <si>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</si>
  <si>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</si>
  <si>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</si>
  <si>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</si>
  <si>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</si>
  <si>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</si>
  <si>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</si>
  <si>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</si>
  <si>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</si>
  <si>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</si>
  <si>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</si>
  <si>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</si>
  <si>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</si>
  <si>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</si>
  <si>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</si>
  <si>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</si>
  <si>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</si>
  <si>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</si>
  <si>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</si>
  <si>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</si>
  <si>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</si>
  <si>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</si>
  <si>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</si>
  <si>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</si>
  <si>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</si>
  <si>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</si>
  <si>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</si>
  <si>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</si>
  <si>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</si>
  <si>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185325</t>
  </si>
  <si>
    <t>85325</t>
  </si>
  <si>
    <t>INJ SOL 5X3ML/15MG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</si>
  <si>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</si>
  <si>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</si>
  <si>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</si>
  <si>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</si>
  <si>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</si>
  <si>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</si>
  <si>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</si>
  <si>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</si>
  <si>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</si>
  <si>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</si>
  <si>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110820</t>
  </si>
  <si>
    <t>10820</t>
  </si>
  <si>
    <t>ZOFRAN</t>
  </si>
  <si>
    <t>INJ SOL 5X4ML/8MG</t>
  </si>
  <si>
    <t>190959</t>
  </si>
  <si>
    <t>90959</t>
  </si>
  <si>
    <t>XANAX</t>
  </si>
  <si>
    <t>TBL 30X0.5MG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</si>
  <si>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</si>
  <si>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</si>
  <si>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</si>
  <si>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</si>
  <si>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</si>
  <si>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</si>
  <si>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</si>
  <si>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</si>
  <si>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</si>
  <si>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</si>
  <si>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TBL OBD 28X50MG</t>
  </si>
  <si>
    <t>130164</t>
  </si>
  <si>
    <t>30164</t>
  </si>
  <si>
    <t>INJ 10X5ML/5MG</t>
  </si>
  <si>
    <t>848987</t>
  </si>
  <si>
    <t>107888</t>
  </si>
  <si>
    <t>APO-SERTRAL 100</t>
  </si>
  <si>
    <t>POR CPS DUR 30X100MG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</si>
  <si>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</si>
  <si>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</si>
  <si>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</si>
  <si>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</si>
  <si>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</si>
  <si>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</si>
  <si>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</si>
  <si>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</si>
  <si>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</si>
  <si>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</si>
  <si>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</si>
  <si>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</si>
  <si>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</si>
  <si>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</si>
  <si>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</si>
  <si>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</si>
  <si>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</si>
  <si>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</si>
  <si>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</si>
  <si>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</si>
  <si>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</si>
  <si>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</si>
  <si>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</si>
  <si>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</si>
  <si>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147467</t>
  </si>
  <si>
    <t>47467</t>
  </si>
  <si>
    <t>VALTREX 500 MG</t>
  </si>
  <si>
    <t>TBL OBD 42X500MG</t>
  </si>
  <si>
    <t>849578</t>
  </si>
  <si>
    <t>149480</t>
  </si>
  <si>
    <t>ZYLLT 75 MG</t>
  </si>
  <si>
    <t>POR TBL FLM 28X75MG</t>
  </si>
  <si>
    <t>29449</t>
  </si>
  <si>
    <t>NOVOSEVEN 100 KIU (2 MG)</t>
  </si>
  <si>
    <t>INJ PSO LQF 2MG</t>
  </si>
  <si>
    <t>50113006</t>
  </si>
  <si>
    <t>33428</t>
  </si>
  <si>
    <t>JEVITY</t>
  </si>
  <si>
    <t>POR SOL 1X1000ML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</si>
  <si>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</si>
  <si>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</si>
  <si>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</si>
  <si>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</si>
  <si>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</si>
  <si>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</si>
  <si>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</si>
  <si>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</si>
  <si>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</si>
  <si>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</si>
  <si>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</si>
  <si>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142607</t>
  </si>
  <si>
    <t>42607</t>
  </si>
  <si>
    <t>OLICLINOMEL N7-1000E</t>
  </si>
  <si>
    <t>INF EML 4X2000ML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</si>
  <si>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</si>
  <si>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</si>
  <si>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</si>
  <si>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</si>
  <si>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</si>
  <si>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</si>
  <si>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</si>
  <si>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</si>
  <si>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</si>
  <si>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</si>
  <si>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</si>
  <si>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</si>
  <si>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</si>
  <si>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</si>
  <si>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</si>
  <si>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</si>
  <si>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</si>
  <si>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</si>
  <si>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</si>
  <si>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</si>
  <si>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</si>
  <si>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</si>
  <si>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</si>
  <si>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</si>
  <si>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</si>
  <si>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</si>
  <si>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</si>
  <si>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</si>
  <si>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</si>
  <si>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</si>
  <si>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</si>
  <si>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</si>
  <si>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</si>
  <si>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</si>
  <si>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</si>
  <si>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</si>
  <si>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</si>
  <si>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</si>
  <si>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</si>
  <si>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</si>
  <si>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142603</t>
  </si>
  <si>
    <t>42603</t>
  </si>
  <si>
    <t>OLICLINOMEL N6-900E</t>
  </si>
  <si>
    <t>396914</t>
  </si>
  <si>
    <t>52301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</si>
  <si>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</si>
  <si>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</si>
  <si>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</si>
  <si>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</si>
  <si>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</si>
  <si>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</si>
  <si>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</si>
  <si>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</si>
  <si>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</si>
  <si>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501312</t>
  </si>
  <si>
    <t>88771</t>
  </si>
  <si>
    <t>CLINOLEIC 20% 20x250 ml</t>
  </si>
  <si>
    <t>20x250 ml BXT</t>
  </si>
  <si>
    <t>33740</t>
  </si>
  <si>
    <t>NUTRIDRINK COMPACT PROTEIN S PŘÍCHUTÍ KÁVY</t>
  </si>
  <si>
    <t>POR SOL 4X125ML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</si>
  <si>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</si>
  <si>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</si>
  <si>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</si>
  <si>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</si>
  <si>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</si>
  <si>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</si>
  <si>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</si>
  <si>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</si>
  <si>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</si>
  <si>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</si>
  <si>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</si>
  <si>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</si>
  <si>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</si>
  <si>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</si>
  <si>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</si>
  <si>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</si>
  <si>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</si>
  <si>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</si>
  <si>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</si>
  <si>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</si>
  <si>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</si>
  <si>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</si>
  <si>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</si>
  <si>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</si>
  <si>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</si>
  <si>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</si>
  <si>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</si>
  <si>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</si>
  <si>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</si>
  <si>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POR SOL 1X200ML</t>
  </si>
  <si>
    <t>848362</t>
  </si>
  <si>
    <t>33488</t>
  </si>
  <si>
    <t>NUTRIDRINK PROTEIN S PŘÍCHUTÍ VANILKOVOU</t>
  </si>
  <si>
    <t>846766</t>
  </si>
  <si>
    <t>33420</t>
  </si>
  <si>
    <t>NUTRIDRINK COMPACT S PŘÍCHUTÍ VANILKOVOU</t>
  </si>
  <si>
    <t>33677</t>
  </si>
  <si>
    <t>POR SOL 1X1500ML</t>
  </si>
  <si>
    <t>50113007</t>
  </si>
  <si>
    <t>147814</t>
  </si>
  <si>
    <t>OCTAGAM 10 %</t>
  </si>
  <si>
    <t>INF SOL 1X100ML/10GM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</si>
  <si>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</si>
  <si>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</si>
  <si>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</si>
  <si>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</si>
  <si>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</si>
  <si>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</si>
  <si>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</si>
  <si>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</si>
  <si>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</si>
  <si>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</si>
  <si>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</si>
  <si>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</si>
  <si>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</si>
  <si>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</si>
  <si>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</si>
  <si>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</si>
  <si>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</si>
  <si>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</si>
  <si>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</si>
  <si>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</si>
  <si>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</si>
  <si>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</si>
  <si>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</si>
  <si>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</si>
  <si>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</si>
  <si>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</si>
  <si>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</si>
  <si>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</si>
  <si>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</si>
  <si>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</si>
  <si>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</si>
  <si>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</si>
  <si>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</si>
  <si>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</si>
  <si>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</si>
  <si>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</si>
  <si>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</si>
  <si>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</si>
  <si>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</si>
  <si>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</si>
  <si>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</si>
  <si>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</si>
  <si>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</si>
  <si>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</si>
  <si>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</si>
  <si>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</si>
  <si>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</si>
  <si>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</si>
  <si>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</si>
  <si>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</si>
  <si>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</si>
  <si>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</si>
  <si>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</si>
  <si>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</si>
  <si>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</si>
  <si>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</si>
  <si>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</si>
  <si>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</si>
  <si>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</si>
  <si>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</si>
  <si>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</si>
  <si>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</si>
  <si>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</si>
  <si>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</si>
  <si>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</si>
  <si>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</si>
  <si>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</si>
  <si>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</si>
  <si>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</si>
  <si>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</si>
  <si>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</si>
  <si>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</si>
  <si>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</si>
  <si>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</si>
  <si>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</si>
  <si>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</si>
  <si>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</si>
  <si>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</si>
  <si>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</si>
  <si>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</si>
  <si>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</si>
  <si>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</si>
  <si>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</si>
  <si>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</si>
  <si>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</si>
  <si>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</si>
  <si>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</si>
  <si>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</si>
  <si>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</si>
  <si>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</si>
  <si>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</si>
  <si>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</si>
  <si>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</si>
  <si>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</si>
  <si>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</si>
  <si>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</si>
  <si>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</si>
  <si>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</si>
  <si>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</si>
  <si>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</si>
  <si>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</si>
  <si>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</si>
  <si>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</si>
  <si>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</si>
  <si>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</si>
  <si>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</si>
  <si>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</si>
  <si>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</si>
  <si>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</si>
  <si>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</si>
  <si>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</si>
  <si>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</si>
  <si>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</si>
  <si>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</si>
  <si>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162496</t>
  </si>
  <si>
    <t>TAZIP 4 G/0,5 G</t>
  </si>
  <si>
    <t>INJ+INF PLV SOL 10X4,5GM</t>
  </si>
  <si>
    <t>846019</t>
  </si>
  <si>
    <t>107744</t>
  </si>
  <si>
    <t>MACMIROR COMPLEX</t>
  </si>
  <si>
    <t>VAG UNG 1X30GM+APL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</si>
  <si>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</si>
  <si>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</si>
  <si>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</si>
  <si>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</si>
  <si>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</si>
  <si>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</si>
  <si>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</si>
  <si>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</si>
  <si>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</si>
  <si>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</si>
  <si>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</si>
  <si>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</si>
  <si>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</si>
  <si>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</si>
  <si>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</si>
  <si>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</si>
  <si>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</si>
  <si>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</si>
  <si>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</si>
  <si>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</si>
  <si>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</si>
  <si>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</si>
  <si>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</si>
  <si>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</si>
  <si>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</si>
  <si>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</si>
  <si>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</si>
  <si>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</si>
  <si>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</si>
  <si>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</si>
  <si>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</si>
  <si>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</si>
  <si>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</si>
  <si>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</si>
  <si>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</si>
  <si>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</si>
  <si>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</si>
  <si>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</si>
  <si>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</si>
  <si>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</si>
  <si>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</si>
  <si>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</si>
  <si>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</si>
  <si>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</si>
  <si>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</si>
  <si>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</si>
  <si>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</si>
  <si>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</si>
  <si>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</si>
  <si>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</si>
  <si>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</si>
  <si>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</si>
  <si>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</si>
  <si>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</si>
  <si>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</si>
  <si>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</si>
  <si>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</si>
  <si>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</si>
  <si>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</si>
  <si>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</si>
  <si>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</si>
  <si>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</si>
  <si>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</si>
  <si>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</si>
  <si>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</si>
  <si>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</si>
  <si>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</si>
  <si>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</si>
  <si>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</si>
  <si>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</si>
  <si>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</si>
  <si>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</si>
  <si>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</si>
  <si>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</si>
  <si>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</si>
  <si>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</si>
  <si>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</si>
  <si>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</si>
  <si>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</si>
  <si>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</si>
  <si>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</si>
  <si>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</si>
  <si>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</si>
  <si>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</si>
  <si>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</si>
  <si>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</si>
  <si>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</si>
  <si>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</si>
  <si>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</si>
  <si>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</si>
  <si>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</si>
  <si>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</si>
  <si>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</si>
  <si>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</si>
  <si>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</si>
  <si>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</si>
  <si>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</si>
  <si>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</si>
  <si>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</si>
  <si>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</si>
  <si>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</si>
  <si>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</si>
  <si>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</si>
  <si>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</si>
  <si>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</si>
  <si>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</si>
  <si>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</si>
  <si>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</si>
  <si>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</si>
  <si>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</si>
  <si>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</si>
  <si>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</si>
  <si>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</si>
  <si>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</si>
  <si>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</si>
  <si>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</si>
  <si>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</si>
  <si>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</si>
  <si>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</si>
  <si>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</si>
  <si>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</si>
  <si>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0129057</t>
  </si>
  <si>
    <t>ATENATIV</t>
  </si>
  <si>
    <t>INF PSO LQF 1X1000UT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</si>
  <si>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</si>
  <si>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</si>
  <si>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</si>
  <si>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</si>
  <si>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</si>
  <si>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</si>
  <si>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</si>
  <si>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187158</t>
  </si>
  <si>
    <t>ANESIA 10 MG/ML INJ/INF EML.</t>
  </si>
  <si>
    <t>INJ+INF EML 5X20ML/200MG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</si>
  <si>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</si>
  <si>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</si>
  <si>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</si>
  <si>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</si>
  <si>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</si>
  <si>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</si>
  <si>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</si>
  <si>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</si>
  <si>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</si>
  <si>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</si>
  <si>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</si>
  <si>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</si>
  <si>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</si>
  <si>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</si>
  <si>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</si>
  <si>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</si>
  <si>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</si>
  <si>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</si>
  <si>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</si>
  <si>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</si>
  <si>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</si>
  <si>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</si>
  <si>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</si>
  <si>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</si>
  <si>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</si>
  <si>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</si>
  <si>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844764</t>
  </si>
  <si>
    <t>105943</t>
  </si>
  <si>
    <t>TETRASPAN 10%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</si>
  <si>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</si>
  <si>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</si>
  <si>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</si>
  <si>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</si>
  <si>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</si>
  <si>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</si>
  <si>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</si>
  <si>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</si>
  <si>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</si>
  <si>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</si>
  <si>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</si>
  <si>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</si>
  <si>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</si>
  <si>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</si>
  <si>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</si>
  <si>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</si>
  <si>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</si>
  <si>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190021</t>
  </si>
  <si>
    <t>90021</t>
  </si>
  <si>
    <t>MARCAINE SPINAL O.5%</t>
  </si>
  <si>
    <t>INJ 5X4ML 5MG/ML</t>
  </si>
  <si>
    <t>847180</t>
  </si>
  <si>
    <t>500225</t>
  </si>
  <si>
    <t>Bridion 100mg/ml inj.10x2ml/200mg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</si>
  <si>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</si>
  <si>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</si>
  <si>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</si>
  <si>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</si>
  <si>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</si>
  <si>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</si>
  <si>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</si>
  <si>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</si>
  <si>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</si>
  <si>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</si>
  <si>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</si>
  <si>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</si>
  <si>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</si>
  <si>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</si>
  <si>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</si>
  <si>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</si>
  <si>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</si>
  <si>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</si>
  <si>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</si>
  <si>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</si>
  <si>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</si>
  <si>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</si>
  <si>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</si>
  <si>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</si>
  <si>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</si>
  <si>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</si>
  <si>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</si>
  <si>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</si>
  <si>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</si>
  <si>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</si>
  <si>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</si>
  <si>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</si>
  <si>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</si>
  <si>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</si>
  <si>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</si>
  <si>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</si>
  <si>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</si>
  <si>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</si>
  <si>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</si>
  <si>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</si>
  <si>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</si>
  <si>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</si>
  <si>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</si>
  <si>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</si>
  <si>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</si>
  <si>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</si>
  <si>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</si>
  <si>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</si>
  <si>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</si>
  <si>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</si>
  <si>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</si>
  <si>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110803</t>
  </si>
  <si>
    <t>10803</t>
  </si>
  <si>
    <t>INJ SOL 5X2ML/4MG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</si>
  <si>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</si>
  <si>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</si>
  <si>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</si>
  <si>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</si>
  <si>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</si>
  <si>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</si>
  <si>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</si>
  <si>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</si>
  <si>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</si>
  <si>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</si>
  <si>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</si>
  <si>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160319</t>
  </si>
  <si>
    <t>SEVOFLURANE BAXTER 100 %</t>
  </si>
  <si>
    <t>INH LIQ VAP 1X250ML</t>
  </si>
  <si>
    <t>110086</t>
  </si>
  <si>
    <t>10086</t>
  </si>
  <si>
    <t>NEODOLPASSE</t>
  </si>
  <si>
    <t>INF 10X250ML</t>
  </si>
  <si>
    <t>844242</t>
  </si>
  <si>
    <t>105937</t>
  </si>
  <si>
    <t>TETRASPAN 6%</t>
  </si>
  <si>
    <t>845151</t>
  </si>
  <si>
    <t>Poštovné - doprava 21%</t>
  </si>
  <si>
    <t>NELECIVA</t>
  </si>
  <si>
    <t>131215</t>
  </si>
  <si>
    <t>31215</t>
  </si>
  <si>
    <t>TENSIOMIN</t>
  </si>
  <si>
    <t>TBL 30X25MG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</si>
  <si>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</si>
  <si>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</si>
  <si>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</si>
  <si>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</si>
  <si>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</si>
  <si>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</si>
  <si>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</si>
  <si>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</si>
  <si>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113024</t>
  </si>
  <si>
    <t>13024</t>
  </si>
  <si>
    <t>SEVORANE</t>
  </si>
  <si>
    <t>INH SOL 1X250ML</t>
  </si>
  <si>
    <t>842125</t>
  </si>
  <si>
    <t>DZ SOFTASEPT N BAREVNÝ 250 ml</t>
  </si>
  <si>
    <t>146125</t>
  </si>
  <si>
    <t>46125</t>
  </si>
  <si>
    <t>LIDOCAIN 10%</t>
  </si>
  <si>
    <t>SPR 1X38GM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</si>
  <si>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</si>
  <si>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</si>
  <si>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</si>
  <si>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</si>
  <si>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</si>
  <si>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</si>
  <si>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</si>
  <si>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</si>
  <si>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</si>
  <si>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deriváty</t>
  </si>
  <si>
    <t>Lékárna - trombolýza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</si>
  <si>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</si>
  <si>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</si>
  <si>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</si>
  <si>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</si>
  <si>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</si>
  <si>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</si>
  <si>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</si>
  <si>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</si>
  <si>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</si>
  <si>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</si>
  <si>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</si>
  <si>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N03AX14 - Levetiracetam</t>
  </si>
  <si>
    <t>N05CD08 - Midazolam</t>
  </si>
  <si>
    <t>N01AX10 - Propofol</t>
  </si>
  <si>
    <t>N06AB04 - Citalopram</t>
  </si>
  <si>
    <t>J01DD01 - Cefotaxim</t>
  </si>
  <si>
    <t>J01CR02 - Amoxicilin a enzymový inhibitor</t>
  </si>
  <si>
    <t>N06AB06 - Sertralin</t>
  </si>
  <si>
    <t>H03AA01 - Levothyroxin, sodná sůl</t>
  </si>
  <si>
    <t>B02BD08 - Eptakog alfa (aktivovaný)</t>
  </si>
  <si>
    <t>M03AC04 - Atrakurium</t>
  </si>
  <si>
    <t>J02AC01 - Flukonazol</t>
  </si>
  <si>
    <t>C07AG02 - Karvedilol</t>
  </si>
  <si>
    <t>C07AB07 - Bisoprolol</t>
  </si>
  <si>
    <t>C09AA02 - Enalapril</t>
  </si>
  <si>
    <t>J01XA01 - Vankomycin</t>
  </si>
  <si>
    <t>H01CB02 - Oktreotid</t>
  </si>
  <si>
    <t>J02AX06 - Anidulafungin</t>
  </si>
  <si>
    <t>H02AB04 - Methylprednisolon</t>
  </si>
  <si>
    <t>A04AA01 - Ondansetron</t>
  </si>
  <si>
    <t>B01AB06 - Nadroparin</t>
  </si>
  <si>
    <t>N03AG01 - Kyselina valproová</t>
  </si>
  <si>
    <t>B01AC04 - Klopidogrel</t>
  </si>
  <si>
    <t>J01AA12 - Tigecyklin</t>
  </si>
  <si>
    <t>J01MA02 - Ciprofloxacin</t>
  </si>
  <si>
    <t>J01CR01 - Ampicilin a enzymový inhibitor</t>
  </si>
  <si>
    <t>J01XA02 - Teikoplanin</t>
  </si>
  <si>
    <t>A10AB01 - Inzulin lidský</t>
  </si>
  <si>
    <t>J02AC03 - Vorikonazol</t>
  </si>
  <si>
    <t>J01DB04 - Cefazolin</t>
  </si>
  <si>
    <t>J05AB11 - Valaciklovir</t>
  </si>
  <si>
    <t>J01DC02 - Cefuroxim</t>
  </si>
  <si>
    <t>M03AC11 - Cisatrakurium</t>
  </si>
  <si>
    <t>A10AB05 - Inzulin aspart</t>
  </si>
  <si>
    <t>N01AH03 - Sufentanyl</t>
  </si>
  <si>
    <t>J01DD12 - Cefoperazon</t>
  </si>
  <si>
    <t>N02AX02 - Tramadol</t>
  </si>
  <si>
    <t>A16AA02 - Ademethionin</t>
  </si>
  <si>
    <t>N03AX09 - Lamotrigin</t>
  </si>
  <si>
    <t>R03AC02 - Salbutamol</t>
  </si>
  <si>
    <t>N05BA12 - Alprazolam</t>
  </si>
  <si>
    <t>A06AD11 - Laktulóza</t>
  </si>
  <si>
    <t>C01BD01 - Amiodaron</t>
  </si>
  <si>
    <t>J01MA01 - Ofloxacin</t>
  </si>
  <si>
    <t>J01DH51 - Imipenem a enzymový inhibitor</t>
  </si>
  <si>
    <t>R06AE07 - Cetirizin</t>
  </si>
  <si>
    <t>S01EE01 - Latanoprost</t>
  </si>
  <si>
    <t>A02BC02 - Pantoprazol</t>
  </si>
  <si>
    <t>J01FA09 - Klarithromycin</t>
  </si>
  <si>
    <t>J01FF01 - Klindamycin</t>
  </si>
  <si>
    <t>N05CD08</t>
  </si>
  <si>
    <t>MIDAZOLAM TORREX 1 MG/ML</t>
  </si>
  <si>
    <t>INJ SOL 10X2ML/2MG</t>
  </si>
  <si>
    <t>A02BC02</t>
  </si>
  <si>
    <t>A04AA01</t>
  </si>
  <si>
    <t>A06AD11</t>
  </si>
  <si>
    <t>A10AB01</t>
  </si>
  <si>
    <t>ACTRAPID PENFILL 100 IU/ML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</si>
  <si>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</si>
  <si>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</si>
  <si>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</si>
  <si>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</si>
  <si>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</si>
  <si>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</si>
  <si>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</si>
  <si>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B02BD08</t>
  </si>
  <si>
    <t>C01BD01</t>
  </si>
  <si>
    <t>POR TBL NOB 60X200MG</t>
  </si>
  <si>
    <t>C07AB07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</si>
  <si>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</si>
  <si>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</si>
  <si>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</si>
  <si>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</si>
  <si>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</si>
  <si>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</si>
  <si>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</si>
  <si>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POR TBL NOB 30X4MG</t>
  </si>
  <si>
    <t>SOLU-MEDROL 40 MG/ML</t>
  </si>
  <si>
    <t>INJ PSO LQF 40MG+1ML</t>
  </si>
  <si>
    <t>SOLU-MEDROL 62,5 MG/ML</t>
  </si>
  <si>
    <t>INJ PSO LQF 500MG+8ML</t>
  </si>
  <si>
    <t>INJ PSO LQF 1GM+16ML</t>
  </si>
  <si>
    <t>H03AA01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</si>
  <si>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</si>
  <si>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</si>
  <si>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</si>
  <si>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</si>
  <si>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</si>
  <si>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</si>
  <si>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</si>
  <si>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</si>
  <si>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</si>
  <si>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</si>
  <si>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</si>
  <si>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</si>
  <si>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</si>
  <si>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</si>
  <si>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</si>
  <si>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</si>
  <si>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</si>
  <si>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</si>
  <si>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</si>
  <si>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</si>
  <si>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</si>
  <si>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</si>
  <si>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</si>
  <si>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</si>
  <si>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</si>
  <si>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</si>
  <si>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</si>
  <si>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</si>
  <si>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</si>
  <si>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</si>
  <si>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</si>
  <si>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</si>
  <si>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100ML/200MG</t>
  </si>
  <si>
    <t>J02AC03</t>
  </si>
  <si>
    <t>J02AX06</t>
  </si>
  <si>
    <t>J05AB11</t>
  </si>
  <si>
    <t>POR TBL FLM 42X500MG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</si>
  <si>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</si>
  <si>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</si>
  <si>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</si>
  <si>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</si>
  <si>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</si>
  <si>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</si>
  <si>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</si>
  <si>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</si>
  <si>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</si>
  <si>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</si>
  <si>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</si>
  <si>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INJ SOL 10X5ML/5MG</t>
  </si>
  <si>
    <t>MIDAZOLAM TORREX 5 MG/ML</t>
  </si>
  <si>
    <t>INJ SOL 10X10ML/50MG</t>
  </si>
  <si>
    <t>N06AB04</t>
  </si>
  <si>
    <t>N06AB06</t>
  </si>
  <si>
    <t>ZOLOFT 50 MG</t>
  </si>
  <si>
    <t>R03AC02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</si>
  <si>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</si>
  <si>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</si>
  <si>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</si>
  <si>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</si>
  <si>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</si>
  <si>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</si>
  <si>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NUTRIDRINK S PŘÍCHUTÍ ČOKOLÁDOVOU</t>
  </si>
  <si>
    <t>NUTRISON ADVANCED DIASON LOW ENERGY</t>
  </si>
  <si>
    <t>M03AC11</t>
  </si>
  <si>
    <t>N01AB08</t>
  </si>
  <si>
    <t>PROPOFOL-LIPURO 0,5% (5MG/ML)</t>
  </si>
  <si>
    <t>ANESIA 10 MG/ML INJEKČNÍ/INFUZNÍ EMULZE</t>
  </si>
  <si>
    <t>INH SUS PSS 200X100RG</t>
  </si>
  <si>
    <t>N02AX02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</si>
  <si>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</si>
  <si>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</si>
  <si>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</si>
  <si>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</si>
  <si>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</si>
  <si>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</si>
  <si>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</si>
  <si>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</si>
  <si>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</si>
  <si>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</si>
  <si>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</si>
  <si>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</si>
  <si>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</si>
  <si>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</si>
  <si>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</si>
  <si>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</si>
  <si>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</si>
  <si>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</si>
  <si>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</si>
  <si>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</si>
  <si>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</si>
  <si>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</si>
  <si>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</si>
  <si>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</si>
  <si>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</si>
  <si>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</si>
  <si>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</si>
  <si>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</si>
  <si>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</si>
  <si>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</si>
  <si>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</si>
  <si>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</si>
  <si>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</si>
  <si>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</si>
  <si>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</si>
  <si>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</si>
  <si>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</si>
  <si>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</si>
  <si>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</si>
  <si>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</si>
  <si>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</si>
  <si>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</si>
  <si>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</si>
  <si>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</si>
  <si>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</si>
  <si>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</si>
  <si>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</si>
  <si>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</si>
  <si>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</si>
  <si>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</si>
  <si>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Bertová Barbora</t>
  </si>
  <si>
    <t>Metoklopramid</t>
  </si>
  <si>
    <t>DEGAN 10 MG TABLETY</t>
  </si>
  <si>
    <t>POR TBL NOB 40X10MG</t>
  </si>
  <si>
    <t>Mometason</t>
  </si>
  <si>
    <t>16456</t>
  </si>
  <si>
    <t>NASONEX</t>
  </si>
  <si>
    <t>NAS SPR SUS 60X50RG</t>
  </si>
  <si>
    <t>Omeprazol</t>
  </si>
  <si>
    <t>POR CPS ETD 90X20MG SKLO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</si>
  <si>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</si>
  <si>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</si>
  <si>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</si>
  <si>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</si>
  <si>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</si>
  <si>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</si>
  <si>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</si>
  <si>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</si>
  <si>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</si>
  <si>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</si>
  <si>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</si>
  <si>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</si>
  <si>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</si>
  <si>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</si>
  <si>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</si>
  <si>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</si>
  <si>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</si>
  <si>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</si>
  <si>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</si>
  <si>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</si>
  <si>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</si>
  <si>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</si>
  <si>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</si>
  <si>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</si>
  <si>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Pikosíran sodný, kombinace</t>
  </si>
  <si>
    <t>160806</t>
  </si>
  <si>
    <t>PICOPREP PRÁŠEK PRO PERORÁLNÍ ROZTOK</t>
  </si>
  <si>
    <t>POR PLV SOL 2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</si>
  <si>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</si>
  <si>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</si>
  <si>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</si>
  <si>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</si>
  <si>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</si>
  <si>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</si>
  <si>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</si>
  <si>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</si>
  <si>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</si>
  <si>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</si>
  <si>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</si>
  <si>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</si>
  <si>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</si>
  <si>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</si>
  <si>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</si>
  <si>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</si>
  <si>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</si>
  <si>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</si>
  <si>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</si>
  <si>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</si>
  <si>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</si>
  <si>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</si>
  <si>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</si>
  <si>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</si>
  <si>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</si>
  <si>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</si>
  <si>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</si>
  <si>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</si>
  <si>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</si>
  <si>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</si>
  <si>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</si>
  <si>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</si>
  <si>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</si>
  <si>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</si>
  <si>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</si>
  <si>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Nimesulid</t>
  </si>
  <si>
    <t>12895</t>
  </si>
  <si>
    <t>AULIN</t>
  </si>
  <si>
    <t>POR GRA SUS 30SÁČ I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</si>
  <si>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</si>
  <si>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</si>
  <si>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</si>
  <si>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</si>
  <si>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</si>
  <si>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</si>
  <si>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</si>
  <si>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</si>
  <si>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</si>
  <si>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</si>
  <si>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</si>
  <si>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</si>
  <si>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</si>
  <si>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Jinanový list (Ginkgo biloba)</t>
  </si>
  <si>
    <t>75124</t>
  </si>
  <si>
    <t>TEBOKAN 40 MG</t>
  </si>
  <si>
    <t>POR TBL FLM 50X40MG</t>
  </si>
  <si>
    <t>Citalopram</t>
  </si>
  <si>
    <t>94948</t>
  </si>
  <si>
    <t>SEROPRAM 20 MG</t>
  </si>
  <si>
    <t>POR TBL FLM 28X20MG</t>
  </si>
  <si>
    <t>Diosmin, kombinace</t>
  </si>
  <si>
    <t>132547</t>
  </si>
  <si>
    <t>DETRALEX</t>
  </si>
  <si>
    <t>POR TBL FLM 60X500MG</t>
  </si>
  <si>
    <t>Dosulepin</t>
  </si>
  <si>
    <t>4207</t>
  </si>
  <si>
    <t>PROTHIADEN 25</t>
  </si>
  <si>
    <t>POR TBL OBD 30X25MG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</si>
  <si>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</si>
  <si>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</si>
  <si>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</si>
  <si>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</si>
  <si>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</si>
  <si>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</si>
  <si>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</si>
  <si>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</si>
  <si>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Chlorid draselný</t>
  </si>
  <si>
    <t>17189</t>
  </si>
  <si>
    <t>KALIUM CHLORATUM BIOMEDICA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</si>
  <si>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</si>
  <si>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</si>
  <si>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</si>
  <si>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</si>
  <si>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</si>
  <si>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</si>
  <si>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</si>
  <si>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180632</t>
  </si>
  <si>
    <t>CONTROLOC 20 MG</t>
  </si>
  <si>
    <t>POR TBL ENT 90X20MG</t>
  </si>
  <si>
    <t>Piracetam</t>
  </si>
  <si>
    <t>11243</t>
  </si>
  <si>
    <t>GERATAM 1200 MG</t>
  </si>
  <si>
    <t>POR TBL FLM 100X1200MG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</si>
  <si>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</si>
  <si>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</si>
  <si>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</si>
  <si>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</si>
  <si>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</si>
  <si>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</si>
  <si>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</si>
  <si>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</si>
  <si>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</si>
  <si>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</si>
  <si>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</si>
  <si>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</si>
  <si>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</si>
  <si>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</si>
  <si>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</si>
  <si>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</si>
  <si>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</si>
  <si>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</si>
  <si>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</si>
  <si>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</si>
  <si>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</si>
  <si>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</si>
  <si>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</si>
  <si>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</si>
  <si>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</si>
  <si>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</si>
  <si>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</si>
  <si>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</si>
  <si>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</si>
  <si>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</si>
  <si>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</si>
  <si>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</si>
  <si>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POR TBL FLM 20X10MG</t>
  </si>
  <si>
    <t>132603</t>
  </si>
  <si>
    <t>Alopurinol</t>
  </si>
  <si>
    <t>132670</t>
  </si>
  <si>
    <t>MILURIT 100</t>
  </si>
  <si>
    <t>POR TBL NOB 50X100MG</t>
  </si>
  <si>
    <t>Amoxicilin a enzymový inhibitor</t>
  </si>
  <si>
    <t>99366</t>
  </si>
  <si>
    <t>AMOKSIKLAV 457 MG/5 ML</t>
  </si>
  <si>
    <t>POR PLV SUS 70ML</t>
  </si>
  <si>
    <t>99367</t>
  </si>
  <si>
    <t>POR PLV SUS 140ML</t>
  </si>
  <si>
    <t>Erdostein</t>
  </si>
  <si>
    <t>47033</t>
  </si>
  <si>
    <t>ERDOMED</t>
  </si>
  <si>
    <t>POR PLV SUS 1X100ML</t>
  </si>
  <si>
    <t>Flukonazol</t>
  </si>
  <si>
    <t>47439</t>
  </si>
  <si>
    <t>MYCOMAX 150</t>
  </si>
  <si>
    <t>POR CPS DUR 3X150MG</t>
  </si>
  <si>
    <t>Hydrokortison-butyrát</t>
  </si>
  <si>
    <t>9305</t>
  </si>
  <si>
    <t>LOCOID 0,1%</t>
  </si>
  <si>
    <t>DRM CRM 1X30GM</t>
  </si>
  <si>
    <t>Jiná antibiotika pro lokální aplikaci</t>
  </si>
  <si>
    <t>DRM UNG 1X10GM</t>
  </si>
  <si>
    <t>55759</t>
  </si>
  <si>
    <t>PAMYCON NA PŘÍPRAVU KAPEK</t>
  </si>
  <si>
    <t>DRM PLV SOL 1X1LAH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</si>
  <si>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</si>
  <si>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</si>
  <si>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</si>
  <si>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</si>
  <si>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</si>
  <si>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</si>
  <si>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</si>
  <si>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</si>
  <si>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</si>
  <si>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</si>
  <si>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</si>
  <si>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</si>
  <si>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</si>
  <si>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</si>
  <si>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</si>
  <si>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Kyselina fusidová</t>
  </si>
  <si>
    <t>84492</t>
  </si>
  <si>
    <t>FUCIDIN</t>
  </si>
  <si>
    <t>DRM CRM 1X15GM 2%</t>
  </si>
  <si>
    <t>Desloratadin</t>
  </si>
  <si>
    <t>26329</t>
  </si>
  <si>
    <t>AERIUS 5 MG</t>
  </si>
  <si>
    <t>Dexamethason a antiinfektiva</t>
  </si>
  <si>
    <t>OPH GTT SUS 1X5ML</t>
  </si>
  <si>
    <t>87076</t>
  </si>
  <si>
    <t>POR CPS DUR 20X300MG</t>
  </si>
  <si>
    <t>Hydrochlorothiazid</t>
  </si>
  <si>
    <t>168</t>
  </si>
  <si>
    <t>HYDROCHLOROTHIAZID LÉČIVA</t>
  </si>
  <si>
    <t>POR TBL NOB 20X25MG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</si>
  <si>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</si>
  <si>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</si>
  <si>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</si>
  <si>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</si>
  <si>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</si>
  <si>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</si>
  <si>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</si>
  <si>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</si>
  <si>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</si>
  <si>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</si>
  <si>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</si>
  <si>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</si>
  <si>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</si>
  <si>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</si>
  <si>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</si>
  <si>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</si>
  <si>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</si>
  <si>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</si>
  <si>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</si>
  <si>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</si>
  <si>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</si>
  <si>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</si>
  <si>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</si>
  <si>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</si>
  <si>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</si>
  <si>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Mefenoxalon</t>
  </si>
  <si>
    <t>85656</t>
  </si>
  <si>
    <t>DORSIFLEX 200 MG</t>
  </si>
  <si>
    <t>POR TBL NOB 30X200MG</t>
  </si>
  <si>
    <t>Antibiotika v kombinaci s ostatními léčivy</t>
  </si>
  <si>
    <t>1077</t>
  </si>
  <si>
    <t>OPHTHALMO-FRAMYKOIN COMP.</t>
  </si>
  <si>
    <t>45010</t>
  </si>
  <si>
    <t>POR TBL FLM 3X500MG</t>
  </si>
  <si>
    <t>Dexamethason</t>
  </si>
  <si>
    <t>21698</t>
  </si>
  <si>
    <t>DEXAMETHASONE WZF POLFA</t>
  </si>
  <si>
    <t>OPH GTT SUS 1X5ML 0.1%</t>
  </si>
  <si>
    <t>14075</t>
  </si>
  <si>
    <t>Drospirenon a ethinylestradiol</t>
  </si>
  <si>
    <t>129841</t>
  </si>
  <si>
    <t>YAZ 0,02 MG/3 MG POTAHOVANÉ TABLETY</t>
  </si>
  <si>
    <t>174974</t>
  </si>
  <si>
    <t>HELIDES 20 MG ENTEROSOLVENTNÍ TABLETY</t>
  </si>
  <si>
    <t>Fentermin</t>
  </si>
  <si>
    <t>97374</t>
  </si>
  <si>
    <t>ADIPEX RETARD</t>
  </si>
  <si>
    <t>POR CPS RML 100X15MG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</si>
  <si>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</si>
  <si>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</si>
  <si>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</si>
  <si>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</si>
  <si>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</si>
  <si>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</si>
  <si>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</si>
  <si>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</si>
  <si>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Metoprolol</t>
  </si>
  <si>
    <t>132559</t>
  </si>
  <si>
    <t>VASOCARDIN 50</t>
  </si>
  <si>
    <t>POR TBL NOB 50X50MG</t>
  </si>
  <si>
    <t>12892</t>
  </si>
  <si>
    <t>POR TBL NOB 30X100MG</t>
  </si>
  <si>
    <t>132531</t>
  </si>
  <si>
    <t>HELICID 20</t>
  </si>
  <si>
    <t>Oxazepam</t>
  </si>
  <si>
    <t>OXAZEPAM LÉČIVA</t>
  </si>
  <si>
    <t>POR TBL NOB 20X10MG</t>
  </si>
  <si>
    <t>119115</t>
  </si>
  <si>
    <t>POR TBL OBD 6X50MG</t>
  </si>
  <si>
    <t>146893</t>
  </si>
  <si>
    <t>ZOLPIDEM MYLAN 10 MG</t>
  </si>
  <si>
    <t>146897</t>
  </si>
  <si>
    <t>ZOLPIDEM MYLAN</t>
  </si>
  <si>
    <t>POR TBL FLM 30X10MG</t>
  </si>
  <si>
    <t>Acebutolol</t>
  </si>
  <si>
    <t>80058</t>
  </si>
  <si>
    <t>SECTRAL 400 MG</t>
  </si>
  <si>
    <t>125523</t>
  </si>
  <si>
    <t>APO-ACEBUTOL</t>
  </si>
  <si>
    <t>Atorvastatin</t>
  </si>
  <si>
    <t>93013</t>
  </si>
  <si>
    <t>SORTIS 10 MG</t>
  </si>
  <si>
    <t>26331</t>
  </si>
  <si>
    <t>POR TBL FLM 100X5MG</t>
  </si>
  <si>
    <t>174984</t>
  </si>
  <si>
    <t>HELIDES 40 MG ENTEROSOLVENTNÍ TABLETY</t>
  </si>
  <si>
    <t>POR TBL ENT 90X40MG</t>
  </si>
  <si>
    <t>76708</t>
  </si>
  <si>
    <t>Indometacin</t>
  </si>
  <si>
    <t>RCT SUP 10X100MG</t>
  </si>
  <si>
    <t>Nitrofurantoin</t>
  </si>
  <si>
    <t>Ramipril</t>
  </si>
  <si>
    <t>51657</t>
  </si>
  <si>
    <t>RAMIPRIL ACTAVIS 5 MG</t>
  </si>
  <si>
    <t>POR TBL NOB 30X5MG</t>
  </si>
  <si>
    <t>Telmisartan a diuretika</t>
  </si>
  <si>
    <t>26578</t>
  </si>
  <si>
    <t>MICARDISPLUS 80/12,5 MG</t>
  </si>
  <si>
    <t>POR TBL NOB 28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</si>
  <si>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</si>
  <si>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</si>
  <si>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</si>
  <si>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</si>
  <si>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</si>
  <si>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</si>
  <si>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</si>
  <si>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</si>
  <si>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</si>
  <si>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</si>
  <si>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</si>
  <si>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</si>
  <si>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</si>
  <si>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</si>
  <si>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</si>
  <si>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</si>
  <si>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</si>
  <si>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</si>
  <si>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</si>
  <si>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</si>
  <si>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</si>
  <si>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</si>
  <si>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</si>
  <si>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</si>
  <si>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</si>
  <si>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</si>
  <si>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</si>
  <si>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</si>
  <si>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</si>
  <si>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</si>
  <si>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</si>
  <si>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</si>
  <si>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</si>
  <si>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</si>
  <si>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</si>
  <si>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</si>
  <si>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</si>
  <si>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</si>
  <si>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POR TBL FLM 100X10MG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</si>
  <si>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</si>
  <si>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</si>
  <si>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</si>
  <si>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</si>
  <si>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</si>
  <si>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</si>
  <si>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</si>
  <si>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POR TBL NOB 100</t>
  </si>
  <si>
    <t>Magnesium-laktát</t>
  </si>
  <si>
    <t>70535</t>
  </si>
  <si>
    <t>MAGNESII LACTICI 0,5 TBL. MEDICAMENTA</t>
  </si>
  <si>
    <t>POR TBL NOB 1000X0.5GM</t>
  </si>
  <si>
    <t>Betamethason</t>
  </si>
  <si>
    <t>17166</t>
  </si>
  <si>
    <t>BELOSALIC</t>
  </si>
  <si>
    <t>DRM UNG 1X30GM</t>
  </si>
  <si>
    <t>132728</t>
  </si>
  <si>
    <t>132639</t>
  </si>
  <si>
    <t>132523</t>
  </si>
  <si>
    <t>CITALEC 20 ZENTIVA</t>
  </si>
  <si>
    <t>59769</t>
  </si>
  <si>
    <t>POR TBL FLM 2X80MG-AL</t>
  </si>
  <si>
    <t>BETALOC SR 200 MG</t>
  </si>
  <si>
    <t>POR TBL PRO 100X200MG</t>
  </si>
  <si>
    <t>Perindopril a diuretika</t>
  </si>
  <si>
    <t>162012</t>
  </si>
  <si>
    <t>84798</t>
  </si>
  <si>
    <t>ZOLPIDEM-RATIOPHARM 10 MG</t>
  </si>
  <si>
    <t>Ibuprofen</t>
  </si>
  <si>
    <t>IBALGIN 600</t>
  </si>
  <si>
    <t>POR TBL FLM 30X600MG</t>
  </si>
  <si>
    <t>Indapamid</t>
  </si>
  <si>
    <t>POR CPS DUR 30X2.5MG</t>
  </si>
  <si>
    <t>Meloxikam</t>
  </si>
  <si>
    <t>112562</t>
  </si>
  <si>
    <t>RECOXA 15</t>
  </si>
  <si>
    <t>POR TBL NOB 60X15MG</t>
  </si>
  <si>
    <t>167852</t>
  </si>
  <si>
    <t>TWYNSTA 80 MG/5 MG</t>
  </si>
  <si>
    <t>167847</t>
  </si>
  <si>
    <t>TWYNSTA 40 MG/10 MG</t>
  </si>
  <si>
    <t>POR TBL NOB 56</t>
  </si>
  <si>
    <t>Tiotropium-bromid</t>
  </si>
  <si>
    <t>109811</t>
  </si>
  <si>
    <t>SPIRIVA RESPIMAT 2,5 MIKROGRAMU</t>
  </si>
  <si>
    <t>INH SOL 2X60DÁV</t>
  </si>
  <si>
    <t>119773</t>
  </si>
  <si>
    <t>POR TBL NOB 100X100MG</t>
  </si>
  <si>
    <t>Dimetinden</t>
  </si>
  <si>
    <t>169883</t>
  </si>
  <si>
    <t>FENISTIL</t>
  </si>
  <si>
    <t>DRM GEL 1X100GM/100MG</t>
  </si>
  <si>
    <t>Enoxaparin</t>
  </si>
  <si>
    <t>INJ SOL ISP 10X0.4ML/4KU</t>
  </si>
  <si>
    <t>125287</t>
  </si>
  <si>
    <t>INJ SOL ISP 50X0.4ML/4KU</t>
  </si>
  <si>
    <t>Furosemid</t>
  </si>
  <si>
    <t>56804</t>
  </si>
  <si>
    <t>FURORESE 40</t>
  </si>
  <si>
    <t>POR TBL NOB 50X40MG</t>
  </si>
  <si>
    <t>32081</t>
  </si>
  <si>
    <t>IBALGIN 400</t>
  </si>
  <si>
    <t>Karvedilol</t>
  </si>
  <si>
    <t>102597</t>
  </si>
  <si>
    <t>POR TBL NOB 50X6,25MG</t>
  </si>
  <si>
    <t>Laktulóza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</si>
  <si>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</si>
  <si>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</si>
  <si>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</si>
  <si>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</si>
  <si>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</si>
  <si>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</si>
  <si>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</si>
  <si>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</si>
  <si>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</si>
  <si>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</si>
  <si>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</si>
  <si>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</si>
  <si>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</si>
  <si>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</si>
  <si>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</si>
  <si>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</si>
  <si>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</si>
  <si>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</si>
  <si>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</si>
  <si>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</si>
  <si>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</si>
  <si>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</si>
  <si>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</si>
  <si>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</si>
  <si>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</si>
  <si>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</si>
  <si>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</si>
  <si>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</si>
  <si>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</si>
  <si>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</si>
  <si>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</si>
  <si>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</si>
  <si>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</si>
  <si>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</si>
  <si>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</si>
  <si>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</si>
  <si>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32720</t>
  </si>
  <si>
    <t>POR TBL FLM 50X5MG</t>
  </si>
  <si>
    <t>Jiná antiemetika</t>
  </si>
  <si>
    <t>17996</t>
  </si>
  <si>
    <t>KINEDRYL</t>
  </si>
  <si>
    <t>POR TBL NOB 10</t>
  </si>
  <si>
    <t>53190</t>
  </si>
  <si>
    <t>KLACID SR</t>
  </si>
  <si>
    <t>POR TBL RET 14X500MG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</si>
  <si>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</si>
  <si>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</si>
  <si>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</si>
  <si>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</si>
  <si>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</si>
  <si>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</si>
  <si>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176954</t>
  </si>
  <si>
    <t>POR GTT SOL 1X50ML</t>
  </si>
  <si>
    <t>Levothyroxin, sodná sůl</t>
  </si>
  <si>
    <t>30018</t>
  </si>
  <si>
    <t>POR TBL NOB 100X75MCG I</t>
  </si>
  <si>
    <t>10382</t>
  </si>
  <si>
    <t>AZITROX 500</t>
  </si>
  <si>
    <t>28840</t>
  </si>
  <si>
    <t>AERIUS 0,5 MG/ML</t>
  </si>
  <si>
    <t>POR SOL 1X150ML LŽIČKA</t>
  </si>
  <si>
    <t>EUTHYROX 75 MIKROGRAMŮ</t>
  </si>
  <si>
    <t>POR TBL NOB 100X75RG</t>
  </si>
  <si>
    <t>28839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</si>
  <si>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</si>
  <si>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</si>
  <si>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</si>
  <si>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</si>
  <si>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</si>
  <si>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</si>
  <si>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</si>
  <si>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</si>
  <si>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</si>
  <si>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Primidon</t>
  </si>
  <si>
    <t>18489</t>
  </si>
  <si>
    <t>LISKANTIN</t>
  </si>
  <si>
    <t>POR TBL NOB 100X250MG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</si>
  <si>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</si>
  <si>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</si>
  <si>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</si>
  <si>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</si>
  <si>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</si>
  <si>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</si>
  <si>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</si>
  <si>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</si>
  <si>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Triamcinolon</t>
  </si>
  <si>
    <t>162502</t>
  </si>
  <si>
    <t>TRIAMCINOLON TEVA</t>
  </si>
  <si>
    <t>DRM EML 1X30GM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</si>
  <si>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</si>
  <si>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</si>
  <si>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</si>
  <si>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</si>
  <si>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</si>
  <si>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</si>
  <si>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</si>
  <si>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</si>
  <si>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</si>
  <si>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</si>
  <si>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</si>
  <si>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</si>
  <si>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</si>
  <si>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</si>
  <si>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</si>
  <si>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</si>
  <si>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</si>
  <si>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</si>
  <si>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</si>
  <si>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</si>
  <si>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</si>
  <si>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</si>
  <si>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</si>
  <si>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</si>
  <si>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</si>
  <si>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</si>
  <si>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</si>
  <si>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</si>
  <si>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</si>
  <si>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</si>
  <si>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</si>
  <si>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</si>
  <si>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</si>
  <si>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</si>
  <si>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</si>
  <si>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</si>
  <si>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</si>
  <si>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124569</t>
  </si>
  <si>
    <t>DOLFORIN 50 MCG/H</t>
  </si>
  <si>
    <t>DRM EMP TDR 5X9.6MG</t>
  </si>
  <si>
    <t>124575</t>
  </si>
  <si>
    <t>DOLFORIN 100 MCG/H</t>
  </si>
  <si>
    <t>DRM EMP TDR 5X19.2MG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</si>
  <si>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</si>
  <si>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</si>
  <si>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</si>
  <si>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</si>
  <si>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</si>
  <si>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</si>
  <si>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</si>
  <si>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</si>
  <si>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</si>
  <si>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</si>
  <si>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</si>
  <si>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</si>
  <si>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</si>
  <si>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</si>
  <si>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</si>
  <si>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</si>
  <si>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</si>
  <si>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</si>
  <si>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</si>
  <si>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</si>
  <si>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</si>
  <si>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</si>
  <si>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</si>
  <si>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</si>
  <si>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</si>
  <si>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</si>
  <si>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</si>
  <si>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</si>
  <si>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</si>
  <si>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</si>
  <si>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</si>
  <si>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</si>
  <si>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</si>
  <si>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</si>
  <si>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</si>
  <si>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</si>
  <si>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</si>
  <si>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</si>
  <si>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</si>
  <si>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</si>
  <si>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</si>
  <si>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</si>
  <si>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</si>
  <si>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</si>
  <si>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</si>
  <si>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</si>
  <si>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</si>
  <si>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</si>
  <si>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</si>
  <si>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Karbamazepin</t>
  </si>
  <si>
    <t>163754</t>
  </si>
  <si>
    <t>NEUROTOP RETARD 300</t>
  </si>
  <si>
    <t>POR TBL PRO 50X300MG</t>
  </si>
  <si>
    <t>96305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</si>
  <si>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</si>
  <si>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</si>
  <si>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</si>
  <si>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</si>
  <si>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</si>
  <si>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</si>
  <si>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</si>
  <si>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</si>
  <si>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</si>
  <si>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</si>
  <si>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3645</t>
  </si>
  <si>
    <t>DIMEXOL</t>
  </si>
  <si>
    <t>112561</t>
  </si>
  <si>
    <t>POR TBL NOB 30X15MG</t>
  </si>
  <si>
    <t>Methylprednisolon</t>
  </si>
  <si>
    <t>158814</t>
  </si>
  <si>
    <t>METYPRED 16 MG</t>
  </si>
  <si>
    <t>POR TBL NOB 30X16MG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</si>
  <si>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</si>
  <si>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</si>
  <si>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</si>
  <si>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</si>
  <si>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</si>
  <si>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</si>
  <si>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</si>
  <si>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</si>
  <si>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</si>
  <si>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</si>
  <si>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</si>
  <si>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</si>
  <si>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</si>
  <si>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</si>
  <si>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</si>
  <si>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</si>
  <si>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</si>
  <si>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</si>
  <si>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</si>
  <si>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</si>
  <si>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</si>
  <si>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</si>
  <si>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</si>
  <si>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11110</t>
  </si>
  <si>
    <t>POR TBL PRO 60X40MG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</si>
  <si>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</si>
  <si>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</si>
  <si>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</si>
  <si>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</si>
  <si>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</si>
  <si>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</si>
  <si>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</si>
  <si>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</si>
  <si>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</si>
  <si>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</si>
  <si>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</si>
  <si>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</si>
  <si>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</si>
  <si>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</si>
  <si>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</si>
  <si>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TARGIN 40 MG/20 MG TABLETY S PRODLOUŽENÝM UVOLŇOVÁNÍM</t>
  </si>
  <si>
    <t>POR TBL PRO 30X40/20MG</t>
  </si>
  <si>
    <t>Paracetamol, kombinace kromě psycholeptik</t>
  </si>
  <si>
    <t>48888</t>
  </si>
  <si>
    <t>ATARALGIN</t>
  </si>
  <si>
    <t>POR TBL NOB 20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</si>
  <si>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</si>
  <si>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</si>
  <si>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</si>
  <si>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</si>
  <si>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</si>
  <si>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</si>
  <si>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</si>
  <si>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</si>
  <si>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</si>
  <si>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</si>
  <si>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</si>
  <si>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</si>
  <si>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</si>
  <si>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153670</t>
  </si>
  <si>
    <t>PALEXIA 100 MG POTAHOVANÉ TABLETY</t>
  </si>
  <si>
    <t>153626</t>
  </si>
  <si>
    <t>PALEXIA 50 MG POTAHOVANÉ TABLETY</t>
  </si>
  <si>
    <t>POR TBL FLM 60X50MG</t>
  </si>
  <si>
    <t>153731</t>
  </si>
  <si>
    <t>PALEXIA RETARD 150 MG TABLETY S PRODLOUŽENÝM UVOLŇOVÁNÍM</t>
  </si>
  <si>
    <t>POR TBL PRO 28X150MG</t>
  </si>
  <si>
    <t>153666</t>
  </si>
  <si>
    <t>POR TBL FLM 30X100MG</t>
  </si>
  <si>
    <t>153746</t>
  </si>
  <si>
    <t>POR TBL PRO 60X1X150MG</t>
  </si>
  <si>
    <t>Theofylin</t>
  </si>
  <si>
    <t>POR CPS PRO 50X200MG</t>
  </si>
  <si>
    <t>132631</t>
  </si>
  <si>
    <t>101783</t>
  </si>
  <si>
    <t>NOAX UNO 100 MG</t>
  </si>
  <si>
    <t>32083</t>
  </si>
  <si>
    <t>TRALGIT GTT.</t>
  </si>
  <si>
    <t>POR GTT SOL 1X10ML</t>
  </si>
  <si>
    <t>42776</t>
  </si>
  <si>
    <t>TRALGIT SR 150</t>
  </si>
  <si>
    <t>59672</t>
  </si>
  <si>
    <t>84262</t>
  </si>
  <si>
    <t>POR GTT SOL 1X96ML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</si>
  <si>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</si>
  <si>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</si>
  <si>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</si>
  <si>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</si>
  <si>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</si>
  <si>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</si>
  <si>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</si>
  <si>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POR TBL NOB 30X10MG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</si>
  <si>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</si>
  <si>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</si>
  <si>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</si>
  <si>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</si>
  <si>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</si>
  <si>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</si>
  <si>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</si>
  <si>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</si>
  <si>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</si>
  <si>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</si>
  <si>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</si>
  <si>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</si>
  <si>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</si>
  <si>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</si>
  <si>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</si>
  <si>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</si>
  <si>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</si>
  <si>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</si>
  <si>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</si>
  <si>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</si>
  <si>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</si>
  <si>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</si>
  <si>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</si>
  <si>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</si>
  <si>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</si>
  <si>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</si>
  <si>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</si>
  <si>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</si>
  <si>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</si>
  <si>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</si>
  <si>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</si>
  <si>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</si>
  <si>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</si>
  <si>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</si>
  <si>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</si>
  <si>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</si>
  <si>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</si>
  <si>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</si>
  <si>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</si>
  <si>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</si>
  <si>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</si>
  <si>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</si>
  <si>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124572</t>
  </si>
  <si>
    <t>DOLFORIN 75 MCG/H</t>
  </si>
  <si>
    <t>DRM EMP TDR 5X14.4MG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</si>
  <si>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</si>
  <si>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</si>
  <si>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</si>
  <si>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</si>
  <si>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</si>
  <si>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</si>
  <si>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</si>
  <si>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</si>
  <si>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</si>
  <si>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124566</t>
  </si>
  <si>
    <t>DOLFORIN 25 MCG/H</t>
  </si>
  <si>
    <t>DRM EMP TDR 5X4.8MG</t>
  </si>
  <si>
    <t>124570</t>
  </si>
  <si>
    <t>DRM EMP TDR 10X9.6MG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</si>
  <si>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</si>
  <si>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</si>
  <si>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</si>
  <si>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</si>
  <si>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</si>
  <si>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</si>
  <si>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</si>
  <si>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</si>
  <si>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</si>
  <si>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</si>
  <si>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</si>
  <si>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</si>
  <si>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</si>
  <si>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</si>
  <si>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</si>
  <si>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</si>
  <si>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</si>
  <si>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</si>
  <si>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</si>
  <si>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</si>
  <si>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</si>
  <si>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</si>
  <si>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</si>
  <si>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163877</t>
  </si>
  <si>
    <t>NEUROTOP 200 MG</t>
  </si>
  <si>
    <t>POR TBL NOB 50X200MG</t>
  </si>
  <si>
    <t>14957</t>
  </si>
  <si>
    <t>RIVOTRIL 0,5 MG</t>
  </si>
  <si>
    <t>POR TBL NOB 50X0.5MG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</si>
  <si>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</si>
  <si>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</si>
  <si>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</si>
  <si>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</si>
  <si>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</si>
  <si>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</si>
  <si>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</si>
  <si>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</si>
  <si>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</si>
  <si>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</si>
  <si>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</si>
  <si>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</si>
  <si>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</si>
  <si>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</si>
  <si>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</si>
  <si>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</si>
  <si>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</si>
  <si>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</si>
  <si>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</si>
  <si>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</si>
  <si>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</si>
  <si>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</si>
  <si>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</si>
  <si>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</si>
  <si>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</si>
  <si>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</si>
  <si>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</si>
  <si>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</si>
  <si>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TARGIN 10 MG/5 MG TABLETY S PRODLOUŽENÝM UVOLŇOVÁNÍM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</si>
  <si>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</si>
  <si>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</si>
  <si>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</si>
  <si>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</si>
  <si>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</si>
  <si>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</si>
  <si>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</si>
  <si>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153736</t>
  </si>
  <si>
    <t>POR TBL PRO 60X150MG</t>
  </si>
  <si>
    <t>153732</t>
  </si>
  <si>
    <t>12473</t>
  </si>
  <si>
    <t>TRAMABENE KAPKY</t>
  </si>
  <si>
    <t>POR GTT SOL 1X100ML/10GM</t>
  </si>
  <si>
    <t>56845</t>
  </si>
  <si>
    <t>POR TBL PRO 50X150MG</t>
  </si>
  <si>
    <t>57793</t>
  </si>
  <si>
    <t>TRAMAL KAPKY 100 MG/1 ML</t>
  </si>
  <si>
    <t>67570</t>
  </si>
  <si>
    <t>MABRON 50 MG</t>
  </si>
  <si>
    <t>201609</t>
  </si>
  <si>
    <t>Venlafaxin</t>
  </si>
  <si>
    <t>130172</t>
  </si>
  <si>
    <t>APO-VENLAFAXIN PROLONG 75 MG</t>
  </si>
  <si>
    <t>POR CPS PRO 30X75MG</t>
  </si>
  <si>
    <t>59759</t>
  </si>
  <si>
    <t>FRONTIN 1 MG</t>
  </si>
  <si>
    <t>POR TBL NOB 100X1MG</t>
  </si>
  <si>
    <t>90957</t>
  </si>
  <si>
    <t>XANAX 0,25 MG</t>
  </si>
  <si>
    <t>POR TBL NOB 30X0.25MG</t>
  </si>
  <si>
    <t>Amidy</t>
  </si>
  <si>
    <t>URT GEL 1X20GM/200MG</t>
  </si>
  <si>
    <t>89852</t>
  </si>
  <si>
    <t>AUGMENTIN 625 MG</t>
  </si>
  <si>
    <t>POR TBL FLM 21X625MG</t>
  </si>
  <si>
    <t>132620</t>
  </si>
  <si>
    <t>198016</t>
  </si>
  <si>
    <t>BUPRENORPHINE ACTAVIS 52,5 MIKROGRAMŮ/H TRANSDERMÁLNÍ NÁPLAST</t>
  </si>
  <si>
    <t>DRM EMP TDR 5X52.5RG/H</t>
  </si>
  <si>
    <t>47725</t>
  </si>
  <si>
    <t>ZINNAT 250 MG</t>
  </si>
  <si>
    <t>POR TBL FLM 10X250MG</t>
  </si>
  <si>
    <t>85021</t>
  </si>
  <si>
    <t>CELEBREX 100 MG</t>
  </si>
  <si>
    <t>POR CPS DUR 50X100MG I</t>
  </si>
  <si>
    <t>99600</t>
  </si>
  <si>
    <t>114292</t>
  </si>
  <si>
    <t>APO-CITAL 20 MG</t>
  </si>
  <si>
    <t>POR TBL FLM 100X20MG</t>
  </si>
  <si>
    <t>106778</t>
  </si>
  <si>
    <t>CITALOPRAM ORION 10 MG</t>
  </si>
  <si>
    <t>POR TBL FLM 98X10MG</t>
  </si>
  <si>
    <t>28835</t>
  </si>
  <si>
    <t>AERIUS 2,5 MG</t>
  </si>
  <si>
    <t>POR TBL DIS 100X2.5MG</t>
  </si>
  <si>
    <t>10111</t>
  </si>
  <si>
    <t>POR TBL RET 56X120MG B</t>
  </si>
  <si>
    <t>41799</t>
  </si>
  <si>
    <t>POR TBL RET 30X60MG B</t>
  </si>
  <si>
    <t>41795</t>
  </si>
  <si>
    <t>POR TBL RET 30X120MG</t>
  </si>
  <si>
    <t>107807</t>
  </si>
  <si>
    <t>POR TBL NOB 20X40MG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</si>
  <si>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</si>
  <si>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</si>
  <si>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</si>
  <si>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</si>
  <si>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</si>
  <si>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</si>
  <si>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</si>
  <si>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163007</t>
  </si>
  <si>
    <t>ADOLOR 25 MCG/H</t>
  </si>
  <si>
    <t>DRM EMP TDR 5X4.125MG</t>
  </si>
  <si>
    <t>153145</t>
  </si>
  <si>
    <t>ADOLOR 100 MCG/H</t>
  </si>
  <si>
    <t>DRM EMP TDR 5X16.5MG</t>
  </si>
  <si>
    <t>24870</t>
  </si>
  <si>
    <t>FENTANYL-RATIOPHARM 100 MCG/H</t>
  </si>
  <si>
    <t>155389</t>
  </si>
  <si>
    <t>LUNALDIN 400 MIKROGRAMŮ SUBLINGVÁLNÍ TABLETY</t>
  </si>
  <si>
    <t>ORM TBL SLG 30X400RG</t>
  </si>
  <si>
    <t>185071</t>
  </si>
  <si>
    <t>INSTANYL 200 MIKROGRAMŮ</t>
  </si>
  <si>
    <t>NAS SPR SOL 10X0.1ML/200RG MDC</t>
  </si>
  <si>
    <t>153121</t>
  </si>
  <si>
    <t>185062</t>
  </si>
  <si>
    <t>INSTANYL 50 MIKROGRAMŮ</t>
  </si>
  <si>
    <t>NAS SPR SOL 8X0.1ML/50RG MDC</t>
  </si>
  <si>
    <t>153129</t>
  </si>
  <si>
    <t>ADOLOR 50 MCG/H</t>
  </si>
  <si>
    <t>DRM EMP TDR 5X8.25MG</t>
  </si>
  <si>
    <t>149297</t>
  </si>
  <si>
    <t>INSTANYL 50 MIKROGRAMŮ/DÁVKU</t>
  </si>
  <si>
    <t>107855</t>
  </si>
  <si>
    <t>APO-GAB 400</t>
  </si>
  <si>
    <t>POR CPS DUR 100X400MG</t>
  </si>
  <si>
    <t>107859</t>
  </si>
  <si>
    <t>APO-GAB 300</t>
  </si>
  <si>
    <t>162231</t>
  </si>
  <si>
    <t>GRIMODIN 600 MG</t>
  </si>
  <si>
    <t>POR TBL FLM 120X600MG</t>
  </si>
  <si>
    <t>132653</t>
  </si>
  <si>
    <t>Hořčík (různé sole v kombinaci)</t>
  </si>
  <si>
    <t>POR GRA SOL 30</t>
  </si>
  <si>
    <t>47028</t>
  </si>
  <si>
    <t>21592</t>
  </si>
  <si>
    <t>POR CPS PRO 60X4MG</t>
  </si>
  <si>
    <t>10848</t>
  </si>
  <si>
    <t>POR CPS PRO 60X8MG</t>
  </si>
  <si>
    <t>21583</t>
  </si>
  <si>
    <t>POR CPS PRO 60X16MG</t>
  </si>
  <si>
    <t>RCT SUP 10X50MG</t>
  </si>
  <si>
    <t>Jiná antihistaminika pro systémovou aplikaci</t>
  </si>
  <si>
    <t>2479</t>
  </si>
  <si>
    <t>POR TBL NOB 20X2MG</t>
  </si>
  <si>
    <t>Jiná kapiláry stabilizující látky</t>
  </si>
  <si>
    <t>202701</t>
  </si>
  <si>
    <t>13493</t>
  </si>
  <si>
    <t>POR TBL FLM 200X40MG</t>
  </si>
  <si>
    <t>Kapsaicin</t>
  </si>
  <si>
    <t>149227</t>
  </si>
  <si>
    <t>QUTENZA 179 MG</t>
  </si>
  <si>
    <t>DRM EMP MED 1X179MG</t>
  </si>
  <si>
    <t>14961</t>
  </si>
  <si>
    <t>POR TBL NOB 100X2MG</t>
  </si>
  <si>
    <t>Kodein, kombinace kromě psycholeptik</t>
  </si>
  <si>
    <t>109799</t>
  </si>
  <si>
    <t>ULTRACOD</t>
  </si>
  <si>
    <t>86023</t>
  </si>
  <si>
    <t>TALVOSILEN FORTE</t>
  </si>
  <si>
    <t>POR CPS DUR 20</t>
  </si>
  <si>
    <t>124343</t>
  </si>
  <si>
    <t>CEZERA 5 MG</t>
  </si>
  <si>
    <t>Lidokain</t>
  </si>
  <si>
    <t>VERSATIS 5% LÉČIVÁ NÁPLAST</t>
  </si>
  <si>
    <t>DRM EMP MED 20</t>
  </si>
  <si>
    <t>191382</t>
  </si>
  <si>
    <t>Lornoxikam</t>
  </si>
  <si>
    <t>119899</t>
  </si>
  <si>
    <t>XEFO RAPID 8 MG</t>
  </si>
  <si>
    <t>POR TBL FLM 30X8MG</t>
  </si>
  <si>
    <t>22570</t>
  </si>
  <si>
    <t>ARTRILOM 15 MG</t>
  </si>
  <si>
    <t>POR TBL NOB 100X15MG</t>
  </si>
  <si>
    <t>96974</t>
  </si>
  <si>
    <t>Mirtazapin</t>
  </si>
  <si>
    <t>105845</t>
  </si>
  <si>
    <t>MIRTAZAPIN ORION 15 MG</t>
  </si>
  <si>
    <t>POR TBL DIS 90X15MG</t>
  </si>
  <si>
    <t>66015</t>
  </si>
  <si>
    <t>Ondansetron</t>
  </si>
  <si>
    <t>97563</t>
  </si>
  <si>
    <t>ZOFRAN ZYDIS 8 MG</t>
  </si>
  <si>
    <t>ORM TBL BUC 10X8MG</t>
  </si>
  <si>
    <t>99589</t>
  </si>
  <si>
    <t>ZOFRAN 8 MG</t>
  </si>
  <si>
    <t>POR TBL FLM 10X8MG</t>
  </si>
  <si>
    <t>11094</t>
  </si>
  <si>
    <t>POR TBL PRO 60X10MG</t>
  </si>
  <si>
    <t>156285</t>
  </si>
  <si>
    <t>156287</t>
  </si>
  <si>
    <t>156307</t>
  </si>
  <si>
    <t>46873</t>
  </si>
  <si>
    <t>POR TBL PRO 56X20MG</t>
  </si>
  <si>
    <t>5941</t>
  </si>
  <si>
    <t>POR TBL PRO 28X80MG</t>
  </si>
  <si>
    <t>112294</t>
  </si>
  <si>
    <t>OXYCODON SANDOZ RETARD 20 MG</t>
  </si>
  <si>
    <t>112298</t>
  </si>
  <si>
    <t>138551</t>
  </si>
  <si>
    <t>POR TBL PRO 56X40/20MG</t>
  </si>
  <si>
    <t>138527</t>
  </si>
  <si>
    <t>POR TBL PRO 30X10/5MG</t>
  </si>
  <si>
    <t>138548</t>
  </si>
  <si>
    <t>POR TBL PRO 28X40/20MG</t>
  </si>
  <si>
    <t>138537</t>
  </si>
  <si>
    <t>TARGIN 20 MG/10 MG TABLETY S PRODLOUŽENÝM UVOLŇOVÁNÍM</t>
  </si>
  <si>
    <t>POR TBL PRO 28X20/10MG</t>
  </si>
  <si>
    <t>28230</t>
  </si>
  <si>
    <t>LYRICA 300 MG</t>
  </si>
  <si>
    <t>POR CPS DUR 56X300MG</t>
  </si>
  <si>
    <t>Sertralin</t>
  </si>
  <si>
    <t>107887</t>
  </si>
  <si>
    <t>APO-SERTRAL 50</t>
  </si>
  <si>
    <t>POR CPS DUR 100X50MG</t>
  </si>
  <si>
    <t>Sulfamethoxazol a trimethoprim</t>
  </si>
  <si>
    <t>3377</t>
  </si>
  <si>
    <t>POR TBL NOB 20X480MG</t>
  </si>
  <si>
    <t>115449</t>
  </si>
  <si>
    <t>146273</t>
  </si>
  <si>
    <t>SUMATRIPTAN MYLAN 100 MG</t>
  </si>
  <si>
    <t>POR TBL FLM 6X100MG</t>
  </si>
  <si>
    <t>153714</t>
  </si>
  <si>
    <t>PALEXIA RETARD 100 MG TABLETY S PRODLOUŽENÝM UVOLŇOVÁNÍM</t>
  </si>
  <si>
    <t>POR TBL PRO 60X100MG</t>
  </si>
  <si>
    <t>184538</t>
  </si>
  <si>
    <t>PALEXIA RETARD 50 MG TABLETY S PRODLOUŽENÝM UVOLŇOVÁNÍM</t>
  </si>
  <si>
    <t>POR TBL PRO 60X50MG</t>
  </si>
  <si>
    <t>184560</t>
  </si>
  <si>
    <t>184604</t>
  </si>
  <si>
    <t>153768</t>
  </si>
  <si>
    <t>POR TBL PRO 60X1X200MG</t>
  </si>
  <si>
    <t>153757</t>
  </si>
  <si>
    <t>POR TBL PRO 56X200MG</t>
  </si>
  <si>
    <t>184582</t>
  </si>
  <si>
    <t>153620</t>
  </si>
  <si>
    <t>POR TBL FLM 20X50MG</t>
  </si>
  <si>
    <t>184728</t>
  </si>
  <si>
    <t>184750</t>
  </si>
  <si>
    <t>PALEXIA 75 MG POTAHOVANÉ TABLETY</t>
  </si>
  <si>
    <t>POR TBL FLM 20X75MG</t>
  </si>
  <si>
    <t>184789</t>
  </si>
  <si>
    <t>POR TBL FLM 28X100MG</t>
  </si>
  <si>
    <t>42781</t>
  </si>
  <si>
    <t>POR TBL PRO 50X200MG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</si>
  <si>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</si>
  <si>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</si>
  <si>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</si>
  <si>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</si>
  <si>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</si>
  <si>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</si>
  <si>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</si>
  <si>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</si>
  <si>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</si>
  <si>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</si>
  <si>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</si>
  <si>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</si>
  <si>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</si>
  <si>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</si>
  <si>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</si>
  <si>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</si>
  <si>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146898</t>
  </si>
  <si>
    <t>146899</t>
  </si>
  <si>
    <t>94292</t>
  </si>
  <si>
    <t>132642</t>
  </si>
  <si>
    <t>198051</t>
  </si>
  <si>
    <t>SANVAL 10 MG</t>
  </si>
  <si>
    <t>85030</t>
  </si>
  <si>
    <t>POR CPS DUR 30X200MG I</t>
  </si>
  <si>
    <t>85033</t>
  </si>
  <si>
    <t>POR CPS DUR 60X200MG I</t>
  </si>
  <si>
    <t>132524</t>
  </si>
  <si>
    <t>POR TBL FLM 60X20MG</t>
  </si>
  <si>
    <t>41796</t>
  </si>
  <si>
    <t>POR TBL RET 30X120MG B</t>
  </si>
  <si>
    <t>109801</t>
  </si>
  <si>
    <t>109800</t>
  </si>
  <si>
    <t>POR TBL NOB 60</t>
  </si>
  <si>
    <t>Latanoprost</t>
  </si>
  <si>
    <t>58892</t>
  </si>
  <si>
    <t>OPH GTT SOL 3X2.5ML I</t>
  </si>
  <si>
    <t>124346</t>
  </si>
  <si>
    <t>119901</t>
  </si>
  <si>
    <t>POR TBL FLM 100X8MG</t>
  </si>
  <si>
    <t>41730</t>
  </si>
  <si>
    <t>Nifuratel</t>
  </si>
  <si>
    <t>70498</t>
  </si>
  <si>
    <t>MACMIROR</t>
  </si>
  <si>
    <t>POR TBL OBD 20X200MG</t>
  </si>
  <si>
    <t>12893</t>
  </si>
  <si>
    <t>POR TBL NOB 60X100MG</t>
  </si>
  <si>
    <t>156337</t>
  </si>
  <si>
    <t>Thiokolchikosid</t>
  </si>
  <si>
    <t>107943</t>
  </si>
  <si>
    <t>MUSCORIL CPS</t>
  </si>
  <si>
    <t>POR CPS DUR 20X4MG</t>
  </si>
  <si>
    <t>48429</t>
  </si>
  <si>
    <t>MABRON RETARD 100</t>
  </si>
  <si>
    <t>21415</t>
  </si>
  <si>
    <t>POR TBL PRO 40X100MG</t>
  </si>
  <si>
    <t>48430</t>
  </si>
  <si>
    <t>MABRON RETARD 150</t>
  </si>
  <si>
    <t>54236</t>
  </si>
  <si>
    <t>17929</t>
  </si>
  <si>
    <t>POR TBL FLM 60</t>
  </si>
  <si>
    <t>192720</t>
  </si>
  <si>
    <t>POR TBL FLM 20</t>
  </si>
  <si>
    <t>192727</t>
  </si>
  <si>
    <t>201612</t>
  </si>
  <si>
    <t>192722</t>
  </si>
  <si>
    <t>87166</t>
  </si>
  <si>
    <t>POR TBL FLM 20X28.3MG</t>
  </si>
  <si>
    <t>LEXAURIN 1,5</t>
  </si>
  <si>
    <t>POR TBL NOB 30X1.5MG</t>
  </si>
  <si>
    <t>132600</t>
  </si>
  <si>
    <t>132676</t>
  </si>
  <si>
    <t>198022</t>
  </si>
  <si>
    <t>BUPRENORPHINE ACTAVIS 70 MIKROGRAMŮ/H TRANSDERMÁLNÍ NÁPLAST</t>
  </si>
  <si>
    <t>DRM EMP TDR 5X70RG/H</t>
  </si>
  <si>
    <t>41826</t>
  </si>
  <si>
    <t>POR TBL RET 60X90MG B</t>
  </si>
  <si>
    <t>119672</t>
  </si>
  <si>
    <t>DICLOFENAC DUO PHARMASWISS 75 MG</t>
  </si>
  <si>
    <t>POR CPS RDR 30X75MG</t>
  </si>
  <si>
    <t>75633</t>
  </si>
  <si>
    <t>POR TBL RET 100X100MG</t>
  </si>
  <si>
    <t>137770</t>
  </si>
  <si>
    <t>ESCITIL 10 MG</t>
  </si>
  <si>
    <t>191865</t>
  </si>
  <si>
    <t>CIPRALEX OROTAB 10 MG</t>
  </si>
  <si>
    <t>155999</t>
  </si>
  <si>
    <t>124576</t>
  </si>
  <si>
    <t>DRM EMP TDR 10X19.2MG</t>
  </si>
  <si>
    <t>Flutikason</t>
  </si>
  <si>
    <t>42463</t>
  </si>
  <si>
    <t>FLIXOTIDE 125 INHALER N</t>
  </si>
  <si>
    <t>INH SUS PSS 60X125RG</t>
  </si>
  <si>
    <t>Frovatriptan</t>
  </si>
  <si>
    <t>49337</t>
  </si>
  <si>
    <t>FROMEN</t>
  </si>
  <si>
    <t>POR TBL FLM 2X2.5 MG</t>
  </si>
  <si>
    <t>48404</t>
  </si>
  <si>
    <t>GABAPENTIN-TEVA 600 MG</t>
  </si>
  <si>
    <t>50080</t>
  </si>
  <si>
    <t>INJ SOL 10X1ML/10MG</t>
  </si>
  <si>
    <t>164736</t>
  </si>
  <si>
    <t>97026</t>
  </si>
  <si>
    <t>112308</t>
  </si>
  <si>
    <t>OXYCODON SANDOZ RETARD 40 MG</t>
  </si>
  <si>
    <t>156315</t>
  </si>
  <si>
    <t>156327</t>
  </si>
  <si>
    <t>156335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</si>
  <si>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</si>
  <si>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</si>
  <si>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</si>
  <si>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</si>
  <si>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</si>
  <si>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</si>
  <si>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</si>
  <si>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</si>
  <si>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</si>
  <si>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</si>
  <si>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153692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</si>
  <si>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</si>
  <si>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</si>
  <si>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</si>
  <si>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</si>
  <si>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</si>
  <si>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</si>
  <si>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</si>
  <si>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</si>
  <si>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</si>
  <si>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</si>
  <si>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153702</t>
  </si>
  <si>
    <t>POR TBL PRO 60X1X50MG</t>
  </si>
  <si>
    <t>153724</t>
  </si>
  <si>
    <t>POR TBL PRO 60X1X100MG</t>
  </si>
  <si>
    <t>184614</t>
  </si>
  <si>
    <t>184570</t>
  </si>
  <si>
    <t>101782</t>
  </si>
  <si>
    <t>172017</t>
  </si>
  <si>
    <t>TRALGIT OROTAB 50 MG</t>
  </si>
  <si>
    <t>POR TBL DIS 60X50MG</t>
  </si>
  <si>
    <t>201133</t>
  </si>
  <si>
    <t>17924</t>
  </si>
  <si>
    <t>POR TBL FLM 10</t>
  </si>
  <si>
    <t>201613</t>
  </si>
  <si>
    <t>179368</t>
  </si>
  <si>
    <t>FOXIS 37,5MG/325 MG</t>
  </si>
  <si>
    <t>162842</t>
  </si>
  <si>
    <t>VENLAFAXIN MYLAN 75 MG</t>
  </si>
  <si>
    <t>115551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</si>
  <si>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</si>
  <si>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</si>
  <si>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</si>
  <si>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</si>
  <si>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</si>
  <si>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</si>
  <si>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</si>
  <si>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Ranitidin</t>
  </si>
  <si>
    <t>47471</t>
  </si>
  <si>
    <t>RANISAN 150 MG</t>
  </si>
  <si>
    <t>POR TBL FLM 60X150MG</t>
  </si>
  <si>
    <t>91280</t>
  </si>
  <si>
    <t>RANITAL 150 MG POTAHOVANÉ TABLETY</t>
  </si>
  <si>
    <t>75490</t>
  </si>
  <si>
    <t>KLACID 250</t>
  </si>
  <si>
    <t>POR TBL FLM 14X250MG</t>
  </si>
  <si>
    <t>Tobramycin</t>
  </si>
  <si>
    <t>86264</t>
  </si>
  <si>
    <t>TOBREX</t>
  </si>
  <si>
    <t>OPH GTT SOL 1X5ML/15MG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</si>
  <si>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</si>
  <si>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</si>
  <si>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</si>
  <si>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</si>
  <si>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</si>
  <si>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</si>
  <si>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R06AE09 - Levocetirizin</t>
  </si>
  <si>
    <t>N06AB10 - Escitalopram</t>
  </si>
  <si>
    <t>N02CC01 - Sumatriptan</t>
  </si>
  <si>
    <t>M01AX17 - Nimesulid</t>
  </si>
  <si>
    <t>J01FA10 - Azithromycin</t>
  </si>
  <si>
    <t>M01AC06 - Meloxikam</t>
  </si>
  <si>
    <t>C07AB02 - Metoprolol</t>
  </si>
  <si>
    <t>N06AX16 - Venlafaxin</t>
  </si>
  <si>
    <t>C09AA05 - Ramipril</t>
  </si>
  <si>
    <t>A02BA02 - Ranitidin</t>
  </si>
  <si>
    <t>M04AA01 - Alopurinol</t>
  </si>
  <si>
    <t>C10AA05 - Atorvastatin</t>
  </si>
  <si>
    <t>C09BA06 - Chinapril a diuretika</t>
  </si>
  <si>
    <t>R03AK06 - Salmeterol a flutikason</t>
  </si>
  <si>
    <t>C10AB05 - Fenofibrát</t>
  </si>
  <si>
    <t>N06AX11 - Mirtazapin</t>
  </si>
  <si>
    <t>N06BX18 - Vinpocetin</t>
  </si>
  <si>
    <t>R03BA05 - Flutikason</t>
  </si>
  <si>
    <t>A02BC03 - Lansoprazol</t>
  </si>
  <si>
    <t>A03FA - Prokinetika</t>
  </si>
  <si>
    <t>R06AX13 - Loratadin</t>
  </si>
  <si>
    <t>A02BC05 - Esomeprazol</t>
  </si>
  <si>
    <t>N03AX16 - Pregabalin</t>
  </si>
  <si>
    <t>R03AK06</t>
  </si>
  <si>
    <t>J01FA10</t>
  </si>
  <si>
    <t>N06AB10</t>
  </si>
  <si>
    <t>C09BA06</t>
  </si>
  <si>
    <t>R06AE09</t>
  </si>
  <si>
    <t>A02BC03</t>
  </si>
  <si>
    <t>M01AC06</t>
  </si>
  <si>
    <t>M01AX17</t>
  </si>
  <si>
    <t>N02AE01</t>
  </si>
  <si>
    <t>N02CC01</t>
  </si>
  <si>
    <t>N03AX12</t>
  </si>
  <si>
    <t>N03AX16</t>
  </si>
  <si>
    <t>N06BX18</t>
  </si>
  <si>
    <t>R06AX13</t>
  </si>
  <si>
    <t>A02BC05</t>
  </si>
  <si>
    <t>A03FA</t>
  </si>
  <si>
    <t>C10AB05</t>
  </si>
  <si>
    <t>N06AX16</t>
  </si>
  <si>
    <t>M04AA01</t>
  </si>
  <si>
    <t>N06AX11</t>
  </si>
  <si>
    <t>C07AB02</t>
  </si>
  <si>
    <t>C09AA05</t>
  </si>
  <si>
    <t>C10AA05</t>
  </si>
  <si>
    <t>R03BA05</t>
  </si>
  <si>
    <t>A02BA02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</si>
  <si>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</si>
  <si>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</si>
  <si>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</si>
  <si>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</si>
  <si>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</si>
  <si>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ZA571</t>
  </si>
  <si>
    <t>Mediset pro anestezii 4706312</t>
  </si>
  <si>
    <t>ZA593</t>
  </si>
  <si>
    <t>Tampon stáčený sterilní 20 x 20 cm / 5 ks 28003</t>
  </si>
  <si>
    <t>ZD111</t>
  </si>
  <si>
    <t>Náplast omnifix E 5 cm x 10 m 9006493</t>
  </si>
  <si>
    <t>ZF351</t>
  </si>
  <si>
    <t>Náplast transpore bílá 1,25 cm x 9,14 m bal. á 24 ks 1534-0</t>
  </si>
  <si>
    <t>ZI599</t>
  </si>
  <si>
    <t>Náplast curapor 10 x   8 cm 22121 ( náhrada za cosmopor )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</si>
  <si>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</si>
  <si>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</si>
  <si>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</si>
  <si>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</si>
  <si>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</si>
  <si>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</si>
  <si>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</si>
  <si>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</si>
  <si>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</si>
  <si>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</si>
  <si>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</si>
  <si>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</si>
  <si>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</si>
  <si>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</si>
  <si>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</si>
  <si>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</si>
  <si>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</si>
  <si>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</si>
  <si>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</si>
  <si>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</si>
  <si>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ZK799</t>
  </si>
  <si>
    <t>Zátka combi červená 4495101</t>
  </si>
  <si>
    <t>ZA786</t>
  </si>
  <si>
    <t>Jehla 30° stimuplex-A 0,7 x 50 mm á 25 ks 4894502</t>
  </si>
  <si>
    <t>ZA834</t>
  </si>
  <si>
    <t>Jehla injekční 0,7 x   40 mm černá 4660021</t>
  </si>
  <si>
    <t>ZB556</t>
  </si>
  <si>
    <t>Jehla injekční 1,2 x   40 mm růžová 4665120</t>
  </si>
  <si>
    <t>ZH201</t>
  </si>
  <si>
    <t>Jehla injekční 0,8 x 120 mm zelená 4665643</t>
  </si>
  <si>
    <t>ZB259</t>
  </si>
  <si>
    <t>Jehla radiofrekvenční 22G 100 mm active tip 5 mm, bal. á 10 ks, SMK-S1005-22</t>
  </si>
  <si>
    <t>ZL427</t>
  </si>
  <si>
    <t>Rukavice operační ansell sensi - touch vel. 8,0 bal. á 40 párů 8050195(8050155)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</si>
  <si>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</si>
  <si>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</si>
  <si>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</si>
  <si>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</si>
  <si>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</si>
  <si>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</si>
  <si>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</si>
  <si>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</si>
  <si>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</si>
  <si>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</si>
  <si>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</si>
  <si>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</si>
  <si>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</si>
  <si>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</si>
  <si>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</si>
  <si>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</si>
  <si>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</si>
  <si>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</si>
  <si>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</si>
  <si>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</si>
  <si>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</si>
  <si>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</si>
  <si>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</si>
  <si>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</si>
  <si>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</si>
  <si>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</si>
  <si>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</si>
  <si>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</si>
  <si>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</si>
  <si>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</si>
  <si>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</si>
  <si>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</si>
  <si>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</si>
  <si>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</si>
  <si>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</si>
  <si>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</si>
  <si>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</si>
  <si>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</si>
  <si>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</si>
  <si>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</si>
  <si>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</si>
  <si>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</si>
  <si>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</si>
  <si>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</si>
  <si>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</si>
  <si>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</si>
  <si>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</si>
  <si>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</si>
  <si>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</si>
  <si>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</si>
  <si>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</si>
  <si>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</si>
  <si>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</si>
  <si>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</si>
  <si>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</si>
  <si>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</si>
  <si>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</si>
  <si>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</si>
  <si>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</si>
  <si>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</si>
  <si>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</si>
  <si>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</si>
  <si>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</si>
  <si>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</si>
  <si>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</si>
  <si>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</si>
  <si>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</si>
  <si>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</si>
  <si>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ZC843</t>
  </si>
  <si>
    <t>Krytí gelitacel 5 x 7 cm GC-507 bal. á 15 ks 742532</t>
  </si>
  <si>
    <t>ZC845</t>
  </si>
  <si>
    <t>Kompresa NT 10 x 20 cm / 5 ks sterilní 26621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</si>
  <si>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</si>
  <si>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</si>
  <si>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</si>
  <si>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</si>
  <si>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</si>
  <si>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</si>
  <si>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</si>
  <si>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</si>
  <si>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</si>
  <si>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</si>
  <si>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</si>
  <si>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</si>
  <si>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</si>
  <si>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</si>
  <si>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</si>
  <si>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</si>
  <si>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</si>
  <si>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</si>
  <si>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</si>
  <si>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</si>
  <si>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</si>
  <si>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</si>
  <si>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</si>
  <si>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</si>
  <si>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</si>
  <si>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</si>
  <si>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</si>
  <si>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</si>
  <si>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</si>
  <si>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</si>
  <si>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</si>
  <si>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</si>
  <si>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</si>
  <si>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</si>
  <si>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</si>
  <si>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</si>
  <si>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</si>
  <si>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</si>
  <si>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</si>
  <si>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</si>
  <si>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</si>
  <si>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</si>
  <si>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</si>
  <si>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</si>
  <si>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</si>
  <si>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</si>
  <si>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</si>
  <si>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</si>
  <si>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</si>
  <si>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</si>
  <si>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</si>
  <si>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</si>
  <si>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</si>
  <si>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</si>
  <si>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</si>
  <si>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</si>
  <si>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</si>
  <si>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</si>
  <si>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</si>
  <si>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</si>
  <si>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</si>
  <si>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</si>
  <si>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</si>
  <si>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</si>
  <si>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</si>
  <si>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</si>
  <si>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</si>
  <si>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</si>
  <si>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</si>
  <si>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</si>
  <si>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</si>
  <si>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</si>
  <si>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</si>
  <si>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</si>
  <si>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</si>
  <si>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</si>
  <si>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</si>
  <si>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</si>
  <si>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</si>
  <si>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</si>
  <si>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</si>
  <si>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</si>
  <si>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</si>
  <si>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</si>
  <si>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</si>
  <si>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</si>
  <si>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</si>
  <si>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</si>
  <si>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</si>
  <si>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</si>
  <si>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</si>
  <si>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</si>
  <si>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</si>
  <si>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</si>
  <si>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</si>
  <si>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</si>
  <si>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</si>
  <si>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</si>
  <si>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</si>
  <si>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</si>
  <si>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</si>
  <si>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</si>
  <si>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</si>
  <si>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</si>
  <si>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</si>
  <si>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</si>
  <si>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</si>
  <si>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</si>
  <si>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</si>
  <si>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</si>
  <si>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</si>
  <si>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</si>
  <si>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</si>
  <si>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</si>
  <si>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</si>
  <si>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</si>
  <si>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</si>
  <si>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</si>
  <si>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</si>
  <si>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</si>
  <si>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</si>
  <si>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</si>
  <si>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</si>
  <si>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</si>
  <si>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</si>
  <si>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</si>
  <si>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</si>
  <si>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</si>
  <si>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</si>
  <si>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</si>
  <si>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</si>
  <si>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</si>
  <si>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</si>
  <si>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</si>
  <si>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</si>
  <si>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</si>
  <si>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</si>
  <si>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</si>
  <si>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</si>
  <si>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</si>
  <si>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</si>
  <si>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</si>
  <si>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</si>
  <si>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</si>
  <si>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</si>
  <si>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</si>
  <si>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</si>
  <si>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</si>
  <si>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</si>
  <si>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</si>
  <si>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</si>
  <si>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</si>
  <si>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</si>
  <si>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</si>
  <si>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</si>
  <si>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</si>
  <si>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ZD458</t>
  </si>
  <si>
    <t>Spojka vrapovaná roztaž.rovná 15F bal. á 50 ks 038-61-311</t>
  </si>
  <si>
    <t>ZD462</t>
  </si>
  <si>
    <t>Nos umělý termotrach 038-41-250</t>
  </si>
  <si>
    <t>ZD702</t>
  </si>
  <si>
    <t>Kit Multifiltrate Ci-Ca CVVHD 1000 5039011</t>
  </si>
  <si>
    <t>ZD765</t>
  </si>
  <si>
    <t>Adaptér HF-female/spike 5016351</t>
  </si>
  <si>
    <t>ZD853</t>
  </si>
  <si>
    <t>Systém hrudní drenáže Aqua Seal á 5 ks 8888571299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</si>
  <si>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</si>
  <si>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</si>
  <si>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</si>
  <si>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</si>
  <si>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</si>
  <si>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</si>
  <si>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</si>
  <si>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</si>
  <si>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</si>
  <si>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</si>
  <si>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</si>
  <si>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</si>
  <si>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</si>
  <si>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</si>
  <si>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</si>
  <si>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</si>
  <si>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</si>
  <si>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</si>
  <si>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</si>
  <si>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</si>
  <si>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</si>
  <si>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</si>
  <si>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</si>
  <si>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</si>
  <si>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</si>
  <si>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</si>
  <si>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</si>
  <si>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</si>
  <si>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</si>
  <si>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</si>
  <si>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</si>
  <si>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</si>
  <si>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</si>
  <si>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</si>
  <si>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</si>
  <si>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</si>
  <si>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</si>
  <si>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</si>
  <si>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</si>
  <si>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</si>
  <si>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</si>
  <si>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</si>
  <si>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</si>
  <si>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</si>
  <si>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</si>
  <si>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</si>
  <si>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</si>
  <si>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</si>
  <si>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</si>
  <si>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</si>
  <si>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ZA204</t>
  </si>
  <si>
    <t>Drát zaváděcí á 25 ks AW-04432</t>
  </si>
  <si>
    <t>ZA725</t>
  </si>
  <si>
    <t>Kanyla TS 8,0 s manžetou bal. á 10 ks 100/860/080</t>
  </si>
  <si>
    <t>ZA799</t>
  </si>
  <si>
    <t>Trokar hrudní redax F20 s ostrým koncem bal. á 10 ks 11220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</si>
  <si>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</si>
  <si>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</si>
  <si>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</si>
  <si>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</si>
  <si>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</si>
  <si>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</si>
  <si>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</si>
  <si>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</si>
  <si>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</si>
  <si>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</si>
  <si>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</si>
  <si>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</si>
  <si>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</si>
  <si>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</si>
  <si>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</si>
  <si>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</si>
  <si>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</si>
  <si>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</si>
  <si>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</si>
  <si>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</si>
  <si>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</si>
  <si>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</si>
  <si>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</si>
  <si>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</si>
  <si>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</si>
  <si>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</si>
  <si>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</si>
  <si>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</si>
  <si>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</si>
  <si>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</si>
  <si>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 bal. á 5 ks 125903</t>
  </si>
  <si>
    <t>ZJ728</t>
  </si>
  <si>
    <t>Roztok dermacyn 5000 ml 11C0083</t>
  </si>
  <si>
    <t>Roztok dermacyn 5000 ml ( nový název Microdacyn ) 11C0083</t>
  </si>
  <si>
    <t>ZK735</t>
  </si>
  <si>
    <t>Konektor bezjehlový caresite bal. á 200 ks dohodnutá cena 9,60 Kč 415122</t>
  </si>
  <si>
    <t>ZL671</t>
  </si>
  <si>
    <t>Sonda Freka CH/FR 12, 120cm LL 7981811</t>
  </si>
  <si>
    <t>ZL718</t>
  </si>
  <si>
    <t>Kanyla introcan safety 3 růžová 20G bal. á 50 ks 4251130-01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</si>
  <si>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</si>
  <si>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</si>
  <si>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</si>
  <si>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</si>
  <si>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</si>
  <si>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</si>
  <si>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</si>
  <si>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</si>
  <si>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ZB385</t>
  </si>
  <si>
    <t>Hadice silikon 6 x 10 mm á 25 m P00272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</si>
  <si>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</si>
  <si>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</si>
  <si>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</si>
  <si>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</si>
  <si>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</si>
  <si>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</si>
  <si>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</si>
  <si>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</si>
  <si>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</si>
  <si>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</si>
  <si>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</si>
  <si>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ZD854</t>
  </si>
  <si>
    <t>Systém hrudní drenáže Aqua Seal dual 8888571406</t>
  </si>
  <si>
    <t>ZD534</t>
  </si>
  <si>
    <t>Okruh dýchací compact II 2,0 m 2151000/W</t>
  </si>
  <si>
    <t>ZM085</t>
  </si>
  <si>
    <t xml:space="preserve">Konektor bezjehlový k vakům Viaflo CytoLuer GMC7405    </t>
  </si>
  <si>
    <t xml:space="preserve">Konektor bezjehlový k vakům Viaflo CytoLuer bal. á 50 ks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</si>
  <si>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</si>
  <si>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</si>
  <si>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</si>
  <si>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</si>
  <si>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</si>
  <si>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</si>
  <si>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</si>
  <si>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</si>
  <si>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</si>
  <si>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</si>
  <si>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</si>
  <si>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</si>
  <si>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</si>
  <si>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</si>
  <si>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</si>
  <si>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</si>
  <si>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</si>
  <si>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</si>
  <si>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ZA753</t>
  </si>
  <si>
    <t>Sonda flocare PUR CH8/110 cm enlock 2778398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</si>
  <si>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</si>
  <si>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</si>
  <si>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</si>
  <si>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</si>
  <si>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</si>
  <si>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</si>
  <si>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</si>
  <si>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k přístr.multifiltrate CiCa 5015911</t>
  </si>
  <si>
    <t>ZA936</t>
  </si>
  <si>
    <t>Kit Multifiltrate 16 MPS P2dry 5038951</t>
  </si>
  <si>
    <t>ZE800</t>
  </si>
  <si>
    <t>Set enterální dvojitý s proplachem a vakem 1000 ml 777405</t>
  </si>
  <si>
    <t>ZM314</t>
  </si>
  <si>
    <t>Vak jednorázový k odsávačce flovac 2l hadice 1,8 m 000-036-031</t>
  </si>
  <si>
    <t>ZE884</t>
  </si>
  <si>
    <t>Sáček vypouštěcí natura + invivsiclose pr. 57 mm béžový standard bal. á 10 ks 416420</t>
  </si>
  <si>
    <t>ZA837</t>
  </si>
  <si>
    <t>Hadička spojovací stíněná žlutá linemed 150 cm, bal. á 100 ks, 06158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</si>
  <si>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</si>
  <si>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</si>
  <si>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</si>
  <si>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</si>
  <si>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</si>
  <si>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</si>
  <si>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</si>
  <si>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</si>
  <si>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</si>
  <si>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</si>
  <si>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</si>
  <si>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</si>
  <si>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</si>
  <si>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</si>
  <si>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</si>
  <si>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</si>
  <si>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</si>
  <si>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</si>
  <si>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ZB719</t>
  </si>
  <si>
    <t>Set arteriální katetrizační 20GA x 12 cm SAC-01220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</si>
  <si>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</si>
  <si>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</si>
  <si>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</si>
  <si>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</si>
  <si>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</si>
  <si>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</si>
  <si>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</si>
  <si>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</si>
  <si>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</si>
  <si>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</si>
  <si>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</si>
  <si>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</si>
  <si>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</si>
  <si>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</si>
  <si>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</si>
  <si>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</si>
  <si>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</si>
  <si>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</si>
  <si>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</si>
  <si>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</si>
  <si>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</si>
  <si>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</si>
  <si>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</si>
  <si>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</si>
  <si>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</si>
  <si>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</si>
  <si>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</si>
  <si>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</si>
  <si>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</si>
  <si>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</si>
  <si>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</si>
  <si>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ZA833</t>
  </si>
  <si>
    <t>Jehla injekční 0,8 x   40 mm zelená 4657527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</si>
  <si>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</si>
  <si>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</si>
  <si>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</si>
  <si>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</si>
  <si>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</si>
  <si>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</si>
  <si>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</si>
  <si>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</si>
  <si>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</si>
  <si>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</si>
  <si>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</si>
  <si>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</si>
  <si>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</si>
  <si>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</si>
  <si>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</si>
  <si>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</si>
  <si>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</si>
  <si>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</si>
  <si>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</si>
  <si>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</si>
  <si>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</si>
  <si>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</si>
  <si>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</si>
  <si>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</si>
  <si>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DA002</t>
  </si>
  <si>
    <t>PROUZKY TETRAPHAN DIA  KATALOGO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</si>
  <si>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</si>
  <si>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</si>
  <si>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</si>
  <si>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</si>
  <si>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</si>
  <si>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</si>
  <si>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</si>
  <si>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</si>
  <si>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</si>
  <si>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</si>
  <si>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</si>
  <si>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</si>
  <si>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</si>
  <si>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</si>
  <si>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</si>
  <si>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</si>
  <si>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</si>
  <si>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</si>
  <si>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</si>
  <si>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</si>
  <si>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</si>
  <si>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</si>
  <si>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</si>
  <si>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</si>
  <si>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</si>
  <si>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</si>
  <si>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</si>
  <si>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</si>
  <si>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</si>
  <si>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</si>
  <si>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</si>
  <si>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</si>
  <si>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</si>
  <si>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</si>
  <si>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ZA429</t>
  </si>
  <si>
    <t>Obinadlo elastické idealtex   8 cm x 5 m 931061</t>
  </si>
  <si>
    <t>ZA450</t>
  </si>
  <si>
    <t>Náplast omniplast hospital 1,25 cm x 9,1 m 9004520</t>
  </si>
  <si>
    <t>ZA575</t>
  </si>
  <si>
    <t>Mediset pro žilní katetrizaci-basic 4552732</t>
  </si>
  <si>
    <t>ZA635</t>
  </si>
  <si>
    <t>Set pro močovou katetrizaci karton á 20 ks 41034</t>
  </si>
  <si>
    <t>ZD103</t>
  </si>
  <si>
    <t>Náplast omniplast   2,5 cm x 9,2 m 9004530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</si>
  <si>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</si>
  <si>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</si>
  <si>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</si>
  <si>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</si>
  <si>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</si>
  <si>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</si>
  <si>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</si>
  <si>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</si>
  <si>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ZA548</t>
  </si>
  <si>
    <t>Náplast wet pruf voduvzd. 2,50 cm x 9,14 m bal. á 12 ks 3142</t>
  </si>
  <si>
    <t>ZA839</t>
  </si>
  <si>
    <t xml:space="preserve">Kanyla ET 4,0 s manžetou 9440E </t>
  </si>
  <si>
    <t>ZA841</t>
  </si>
  <si>
    <t>Kanyla ET 4,5 s manž. M300-45</t>
  </si>
  <si>
    <t>Kanyla ET 4,5 s manž. 107-45G (staré k.č.M300-45)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</si>
  <si>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</si>
  <si>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</si>
  <si>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</si>
  <si>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</si>
  <si>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</si>
  <si>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</si>
  <si>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</si>
  <si>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</si>
  <si>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ZB141</t>
  </si>
  <si>
    <t>Okruh ventilační neonatální 10 mm 6202000/W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</si>
  <si>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</si>
  <si>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</si>
  <si>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</si>
  <si>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</si>
  <si>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</si>
  <si>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</si>
  <si>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</si>
  <si>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</si>
  <si>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</si>
  <si>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ZB386</t>
  </si>
  <si>
    <t xml:space="preserve">Kanyla ET 7,5 s manžetou 9475E </t>
  </si>
  <si>
    <t>ZB388</t>
  </si>
  <si>
    <t xml:space="preserve">Kanyla ET 8,5 s manžetou 9485E </t>
  </si>
  <si>
    <t>ZB414</t>
  </si>
  <si>
    <t xml:space="preserve">Kanyla ET 6,0 s manžetou 9460E </t>
  </si>
  <si>
    <t>ZB418</t>
  </si>
  <si>
    <t>Kanyla endobronchiální levá 35FG 198-35L</t>
  </si>
  <si>
    <t>ZB429</t>
  </si>
  <si>
    <t xml:space="preserve">Kanyla ET 5,0 s manžetou 9450E </t>
  </si>
  <si>
    <t>ZB539</t>
  </si>
  <si>
    <t>Kanyla endobronchiální levá 37FG 198-37L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</si>
  <si>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</si>
  <si>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</si>
  <si>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</si>
  <si>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</si>
  <si>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</si>
  <si>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</si>
  <si>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</si>
  <si>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</si>
  <si>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</si>
  <si>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</si>
  <si>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ZC770</t>
  </si>
  <si>
    <t>Hadička spojovací HS 3,0 x 2500LL 606347</t>
  </si>
  <si>
    <t>ZD945</t>
  </si>
  <si>
    <t>Filtr bakteriální a virový 1544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</si>
  <si>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</si>
  <si>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</si>
  <si>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</si>
  <si>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</si>
  <si>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</si>
  <si>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</si>
  <si>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</si>
  <si>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</si>
  <si>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ZH450</t>
  </si>
  <si>
    <t>Maska laryngeální Sure Seal LM Cuff Pilot 105200-000040</t>
  </si>
  <si>
    <t>ZH451</t>
  </si>
  <si>
    <t>Maska laryngeální Sure Seal LM Cuff Pilot 105200-000050</t>
  </si>
  <si>
    <t>ZH789</t>
  </si>
  <si>
    <t>Okruh anesteziologický 22 mm Compact II 2 l vak  2154</t>
  </si>
  <si>
    <t>ZI436</t>
  </si>
  <si>
    <t>Brýle kyslíkové americký typ upevnění svorkou SOFT H-103106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</si>
  <si>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</si>
  <si>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</si>
  <si>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</si>
  <si>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</si>
  <si>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</si>
  <si>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</si>
  <si>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</si>
  <si>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</si>
  <si>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</si>
  <si>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</si>
  <si>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</si>
  <si>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</si>
  <si>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</si>
  <si>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</si>
  <si>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</si>
  <si>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</si>
  <si>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</si>
  <si>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</si>
  <si>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</si>
  <si>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</si>
  <si>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</si>
  <si>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</si>
  <si>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</si>
  <si>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</si>
  <si>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</si>
  <si>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</si>
  <si>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</si>
  <si>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</si>
  <si>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</si>
  <si>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</si>
  <si>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</si>
  <si>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</si>
  <si>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</si>
  <si>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</si>
  <si>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</si>
  <si>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</si>
  <si>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</si>
  <si>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</si>
  <si>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</si>
  <si>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</si>
  <si>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</si>
  <si>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</si>
  <si>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</si>
  <si>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</si>
  <si>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</si>
  <si>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</si>
  <si>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</si>
  <si>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</si>
  <si>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</si>
  <si>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</si>
  <si>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</si>
  <si>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</si>
  <si>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</si>
  <si>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</si>
  <si>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</si>
  <si>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</si>
  <si>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</si>
  <si>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</si>
  <si>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ZF751</t>
  </si>
  <si>
    <t>Maska anesteziologická č.6 7096</t>
  </si>
  <si>
    <t>ZB253</t>
  </si>
  <si>
    <t>Filtr iso-gard bakteriální virový čistý bal. á 25 ks 19212</t>
  </si>
  <si>
    <t>ZA769</t>
  </si>
  <si>
    <t>Lžíce laryngoskopická 0 bal. á 10 ks DS.3940.185.05</t>
  </si>
  <si>
    <t>ZB525</t>
  </si>
  <si>
    <t>Zavaděč ETK 10F bal. á 25 ks 5-15103</t>
  </si>
  <si>
    <t>ZH454</t>
  </si>
  <si>
    <t>Maska laryngeální Sure Seal LM Cuff Pilot 105210-000020</t>
  </si>
  <si>
    <t>ZA773</t>
  </si>
  <si>
    <t>Lžíce laryngoskopická 1 bal. á 10 ks DS.3940.185.10</t>
  </si>
  <si>
    <t>ZH455</t>
  </si>
  <si>
    <t>Maska laryngeální Sure Seal LM Cuff Pilot 105210-000025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</si>
  <si>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</si>
  <si>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</si>
  <si>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</si>
  <si>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</si>
  <si>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</si>
  <si>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</si>
  <si>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</si>
  <si>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</si>
  <si>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ZJ264</t>
  </si>
  <si>
    <t>Manžeta TK k monitoru Datex dvouhadičková NIBP 33-47 cm dospělá velká U1889ND (Y0009B)</t>
  </si>
  <si>
    <t>ZB398</t>
  </si>
  <si>
    <t>Maska supraglotická č. 4 8204</t>
  </si>
  <si>
    <t>ZH193</t>
  </si>
  <si>
    <t>Maska endoskopická č.3 s membránou 30-40-333(dřív.kč.30-40-333)</t>
  </si>
  <si>
    <t>ZJ109</t>
  </si>
  <si>
    <t>Vzduchovod ústní guedel 60 mm bal. á 10 ks 311060</t>
  </si>
  <si>
    <t>ZJ265</t>
  </si>
  <si>
    <t>Manžeta TK k monitoru Datex dvouhadičková NIBP 27,5-36,5 cm extra dlouhá U1886ND</t>
  </si>
  <si>
    <t>ZB389</t>
  </si>
  <si>
    <t xml:space="preserve">Kanyla ET 9,0 s manžetou bal. á 10 ks 9590E </t>
  </si>
  <si>
    <t>ZD008</t>
  </si>
  <si>
    <t>Rourka tracheální nasální 7.5 mm 100/133/075</t>
  </si>
  <si>
    <t>ZJ266</t>
  </si>
  <si>
    <t>Manžeta TK k monitoru Datex dvouhadičková NIBP 25-35 cm dospělá U1880ND (Y0004B)</t>
  </si>
  <si>
    <t>ZL716</t>
  </si>
  <si>
    <t>Kanyla introcan safety 3 žlutá 24G bal. á 50 ks 4251127-01</t>
  </si>
  <si>
    <t>ZB464</t>
  </si>
  <si>
    <t>Maska anesteziologická č.2 7192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</si>
  <si>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</si>
  <si>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</si>
  <si>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</si>
  <si>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</si>
  <si>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</si>
  <si>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</si>
  <si>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ZC838</t>
  </si>
  <si>
    <t>Maska anesteziologická č.0 7090</t>
  </si>
  <si>
    <t>ZB989</t>
  </si>
  <si>
    <t>Kanyla ET 3,5 s manžetou 112482-000035</t>
  </si>
  <si>
    <t>ZM315</t>
  </si>
  <si>
    <t>Vak jednorázový k odsávačce flovac 1l hadice 1,8 m 000-036-030</t>
  </si>
  <si>
    <t>ZJ115</t>
  </si>
  <si>
    <t>Vzduchovod ústní guedel / 120 mm bal. á 10 ks 311120</t>
  </si>
  <si>
    <t>ZH458</t>
  </si>
  <si>
    <t>Maska laryngeální LM PVC silikonová manžeta 105300-000050</t>
  </si>
  <si>
    <t>ZE563</t>
  </si>
  <si>
    <t>Kanyla endobronchiální pravá č.28 116200</t>
  </si>
  <si>
    <t>ZH457</t>
  </si>
  <si>
    <t>Maska laryngeální LM PVC silikonová manžeta 105300-000040</t>
  </si>
  <si>
    <t>ZJ095</t>
  </si>
  <si>
    <t>Vzduchovod nosní 5,5 bal. á 10 ks 321055</t>
  </si>
  <si>
    <t>ZE562</t>
  </si>
  <si>
    <t>Kanyla endobronchiální levá č.28 116100</t>
  </si>
  <si>
    <t>ZF721</t>
  </si>
  <si>
    <t>Kanyla endobronchiální levostranná Fr.41 125-41</t>
  </si>
  <si>
    <t>ZE399</t>
  </si>
  <si>
    <t>Vak dýchací 500 ml -15F + obrázek mevídka 2806</t>
  </si>
  <si>
    <t>ZB914</t>
  </si>
  <si>
    <t>Vak dýchací 1000 ml 2812</t>
  </si>
  <si>
    <t>ZK891</t>
  </si>
  <si>
    <t>Jehelec  mayo-hegar 18 cm B397132920006</t>
  </si>
  <si>
    <t>ZB465</t>
  </si>
  <si>
    <t>Maska anesteziologická č.1 7191</t>
  </si>
  <si>
    <t>ZH194</t>
  </si>
  <si>
    <t>Maska endoskopická č.5 s membránou 30-40-555</t>
  </si>
  <si>
    <t>ZH035</t>
  </si>
  <si>
    <t xml:space="preserve">Esmarch 12cm x 5m resterilizovatelný do 134° bezlatexový 20-20-120 </t>
  </si>
  <si>
    <t>ZE817</t>
  </si>
  <si>
    <t>Maska anesteziologická vel. č. 4 15 49 00</t>
  </si>
  <si>
    <t>ZB726</t>
  </si>
  <si>
    <t>Stříkačka Perfix LOR 10 ml 4638107</t>
  </si>
  <si>
    <t>ZA715</t>
  </si>
  <si>
    <t>Set infuzní intrafix 4062957</t>
  </si>
  <si>
    <t>Set infuzní intrafix primeline classic 150 cm 4062957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</si>
  <si>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</si>
  <si>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</si>
  <si>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</si>
  <si>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</si>
  <si>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</si>
  <si>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</si>
  <si>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</si>
  <si>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</si>
  <si>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</si>
  <si>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</si>
  <si>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</si>
  <si>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</si>
  <si>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</si>
  <si>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</si>
  <si>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</si>
  <si>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</si>
  <si>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</si>
  <si>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</si>
  <si>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</si>
  <si>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</si>
  <si>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ZE668</t>
  </si>
  <si>
    <t>Rukavice latex bez p.zdrsněné L 9421625</t>
  </si>
  <si>
    <t>ZA566</t>
  </si>
  <si>
    <t>Nasofix niko L velký fixace nosních katetrů 49-625-L</t>
  </si>
  <si>
    <t>ZB536</t>
  </si>
  <si>
    <t>Kanyla arteriální á 25 ks BED:682245</t>
  </si>
  <si>
    <t>ZB540</t>
  </si>
  <si>
    <t>Kanyla endobronchiální levá 39F 198-39L</t>
  </si>
  <si>
    <t>ZH456</t>
  </si>
  <si>
    <t>Maska laryngeální LM PVC silikonová manžeta 105300-000030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</si>
  <si>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</si>
  <si>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</si>
  <si>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</si>
  <si>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</si>
  <si>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</si>
  <si>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</si>
  <si>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</si>
  <si>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</si>
  <si>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</si>
  <si>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</si>
  <si>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ZF744</t>
  </si>
  <si>
    <t>Spojka katetru Perifix 4513801</t>
  </si>
  <si>
    <t>ZA873</t>
  </si>
  <si>
    <t>Konektor kyslíkový 22Fr/6 mm 1568</t>
  </si>
  <si>
    <t>ZK714</t>
  </si>
  <si>
    <t>Maska supraglotická č. 3 8203</t>
  </si>
  <si>
    <t>ZH195</t>
  </si>
  <si>
    <t xml:space="preserve">Membrána č.10 k endoskopické masce 304-40-127(dřív.kč.30-40-110) </t>
  </si>
  <si>
    <t>ZK555</t>
  </si>
  <si>
    <t>Kanyla endobronchiální pravá 37FG 197-37R</t>
  </si>
  <si>
    <t>ZB683</t>
  </si>
  <si>
    <t xml:space="preserve">Sonda žaludeční CH28, délka 80 cm bal. á 25 ks 21231 </t>
  </si>
  <si>
    <t>ZB684</t>
  </si>
  <si>
    <t>Sonda žaludeční CH42, délka 80 cm 22-42.520</t>
  </si>
  <si>
    <t>ZC983</t>
  </si>
  <si>
    <t>Minitrach II 100/462/000</t>
  </si>
  <si>
    <t>ZE027</t>
  </si>
  <si>
    <t>Katetr CVC 1 lumen certofix mono 330 4160282E</t>
  </si>
  <si>
    <t>ZI673</t>
  </si>
  <si>
    <t>Set pediatrický epidurální bal. á 20 ks EC-05520-P</t>
  </si>
  <si>
    <t>ZB217</t>
  </si>
  <si>
    <t>Šití dafilon modrý 3/0 bal. á 36 ks C0932353</t>
  </si>
  <si>
    <t>Jehla spinální spinocan G25 75 mm oranžová 4505751-01</t>
  </si>
  <si>
    <t>Jehla spinocan G22 75 mm černá 4507754-13</t>
  </si>
  <si>
    <t>ZK554</t>
  </si>
  <si>
    <t>Jehla epidurální minipack 1. 18G/110 mm bal. á 10 ks 100/391/518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</si>
  <si>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</si>
  <si>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</si>
  <si>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</si>
  <si>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</si>
  <si>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</si>
  <si>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</si>
  <si>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</si>
  <si>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</si>
  <si>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ZE090</t>
  </si>
  <si>
    <t>Krytí sterilní VECA-C bal. á 50 ks BED:392020</t>
  </si>
  <si>
    <t>ZA744</t>
  </si>
  <si>
    <t>Kanyla neoflon 24G žlutá BDC391350</t>
  </si>
  <si>
    <t>ZA746</t>
  </si>
  <si>
    <t>Stříkačka injekční 3-dílná 1 ml L Omnifix Solo tuberculin 9161406V</t>
  </si>
  <si>
    <t>ZK974</t>
  </si>
  <si>
    <t>Cévka odsávací CH8 s přerušovačem sání P01192a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</si>
  <si>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</si>
  <si>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</si>
  <si>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</si>
  <si>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</si>
  <si>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</si>
  <si>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</si>
  <si>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</si>
  <si>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</si>
  <si>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</si>
  <si>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</si>
  <si>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</si>
  <si>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</si>
  <si>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</si>
  <si>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</si>
  <si>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</si>
  <si>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</si>
  <si>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</si>
  <si>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</si>
  <si>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</si>
  <si>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</si>
  <si>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</si>
  <si>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</si>
  <si>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</si>
  <si>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</si>
  <si>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</si>
  <si>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</si>
  <si>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</si>
  <si>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</si>
  <si>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</si>
  <si>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</si>
  <si>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</si>
  <si>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</si>
  <si>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</si>
  <si>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</si>
  <si>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</si>
  <si>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</si>
  <si>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</si>
  <si>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</si>
  <si>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NOVALGIN INJEKCE</t>
  </si>
  <si>
    <t>0009709</t>
  </si>
  <si>
    <t>0058249</t>
  </si>
  <si>
    <t>GUAJACURAN 5%</t>
  </si>
  <si>
    <t>0067547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</si>
  <si>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</si>
  <si>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</si>
  <si>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</si>
  <si>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</si>
  <si>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</si>
  <si>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</si>
  <si>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</si>
  <si>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</si>
  <si>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</si>
  <si>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</si>
  <si>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</si>
  <si>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</si>
  <si>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</si>
  <si>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</si>
  <si>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</si>
  <si>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</si>
  <si>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</si>
  <si>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</si>
  <si>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</si>
  <si>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</si>
  <si>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</si>
  <si>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</si>
  <si>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</si>
  <si>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</si>
  <si>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</si>
  <si>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</si>
  <si>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</si>
  <si>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</si>
  <si>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</si>
  <si>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</si>
  <si>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</si>
  <si>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</si>
  <si>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</si>
  <si>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</si>
  <si>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</si>
  <si>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</si>
  <si>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</si>
  <si>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</si>
  <si>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</si>
  <si>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</si>
  <si>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</si>
  <si>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</si>
  <si>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</si>
  <si>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</si>
  <si>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</si>
  <si>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</si>
  <si>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</si>
  <si>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</si>
  <si>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</si>
  <si>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</si>
  <si>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</si>
  <si>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</si>
  <si>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</si>
  <si>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78998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</si>
  <si>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</si>
  <si>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</si>
  <si>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</si>
  <si>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</si>
  <si>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</si>
  <si>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</si>
  <si>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</si>
  <si>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</si>
  <si>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</si>
  <si>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</si>
  <si>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</si>
  <si>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</si>
  <si>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</si>
  <si>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</si>
  <si>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</si>
  <si>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</si>
  <si>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</si>
  <si>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</si>
  <si>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</si>
  <si>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</si>
  <si>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</si>
  <si>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</si>
  <si>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</si>
  <si>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</si>
  <si>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</si>
  <si>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</si>
  <si>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</si>
  <si>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</si>
  <si>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</si>
  <si>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</si>
  <si>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</si>
  <si>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</si>
  <si>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</si>
  <si>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</si>
  <si>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</si>
  <si>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</si>
  <si>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</si>
  <si>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</si>
  <si>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</si>
  <si>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</si>
  <si>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</si>
  <si>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</si>
  <si>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</si>
  <si>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</si>
  <si>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</si>
  <si>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</si>
  <si>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</si>
  <si>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</si>
  <si>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</si>
  <si>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</si>
  <si>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</si>
  <si>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</si>
  <si>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</si>
  <si>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</si>
  <si>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</si>
  <si>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</si>
  <si>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</si>
  <si>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</si>
  <si>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</si>
  <si>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</si>
  <si>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</si>
  <si>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</si>
  <si>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</si>
  <si>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</si>
  <si>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</si>
  <si>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</si>
  <si>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</si>
  <si>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</si>
  <si>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</si>
  <si>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</si>
  <si>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</si>
  <si>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</si>
  <si>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</si>
  <si>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</si>
  <si>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</si>
  <si>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</si>
  <si>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</si>
  <si>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</si>
  <si>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</si>
  <si>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</si>
  <si>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</si>
  <si>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</si>
  <si>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</si>
  <si>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</si>
  <si>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</si>
  <si>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</si>
  <si>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</si>
  <si>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</si>
  <si>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</si>
  <si>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</si>
  <si>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</si>
  <si>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</si>
  <si>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</si>
  <si>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78991</t>
  </si>
  <si>
    <t>78320</t>
  </si>
  <si>
    <t xml:space="preserve">NEODKLADNÁ KARDIOPULMONÁLNÍ RESUSCITACE ROZŠÍŘENÁ </t>
  </si>
  <si>
    <t>02</t>
  </si>
  <si>
    <t>09245</t>
  </si>
  <si>
    <t>ZAVEDENÍ GASTRICKÉ SONDY PRO ENTERÁLNÍ VÝŽIVU</t>
  </si>
  <si>
    <t>78310</t>
  </si>
  <si>
    <t>03</t>
  </si>
  <si>
    <t>09544</t>
  </si>
  <si>
    <t>REGULAČNÍ POPLATEK ZA KAŽDÝ DEN LŮŽKOVÉ PÉČE -- PO</t>
  </si>
  <si>
    <t>78116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</si>
  <si>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</si>
  <si>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</si>
  <si>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</si>
  <si>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</si>
  <si>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</si>
  <si>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09231</t>
  </si>
  <si>
    <t>ZAVEDENÍ KATÉTRU PRO INTRAARTERIÁLNÍ PERFÚZI</t>
  </si>
  <si>
    <t>78997</t>
  </si>
  <si>
    <t>51625</t>
  </si>
  <si>
    <t>PEROPERAČNÍ POUŽITÍ PACIENTSKÉ OHŘÍVACÍ SOUPRAVY -</t>
  </si>
  <si>
    <t>78995</t>
  </si>
  <si>
    <t>78994</t>
  </si>
  <si>
    <t>78117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</si>
  <si>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</si>
  <si>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</si>
  <si>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</si>
  <si>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</si>
  <si>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</si>
  <si>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</si>
  <si>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78231</t>
  </si>
  <si>
    <t>78815</t>
  </si>
  <si>
    <t>MASIVNÍ PŘETLAKOVÉ NÁHRADY</t>
  </si>
  <si>
    <t>06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</si>
  <si>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</si>
  <si>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</si>
  <si>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</si>
  <si>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</si>
  <si>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</si>
  <si>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</si>
  <si>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</si>
  <si>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</si>
  <si>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</si>
  <si>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</si>
  <si>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</si>
  <si>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</si>
  <si>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</si>
  <si>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</si>
  <si>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</si>
  <si>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</si>
  <si>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</si>
  <si>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</si>
  <si>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</si>
  <si>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</si>
  <si>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</si>
  <si>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</si>
  <si>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</si>
  <si>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</si>
  <si>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</si>
  <si>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</si>
  <si>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</si>
  <si>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</si>
  <si>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</si>
  <si>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</si>
  <si>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</si>
  <si>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</si>
  <si>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</si>
  <si>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</si>
  <si>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</si>
  <si>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</si>
  <si>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</si>
  <si>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</si>
  <si>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</si>
  <si>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</si>
  <si>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</si>
  <si>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</si>
  <si>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</si>
  <si>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</si>
  <si>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</si>
  <si>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</si>
  <si>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</si>
  <si>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</si>
  <si>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</si>
  <si>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</si>
  <si>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</si>
  <si>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</si>
  <si>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</si>
  <si>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</si>
  <si>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</si>
  <si>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</si>
  <si>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</si>
  <si>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</si>
  <si>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</si>
  <si>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</si>
  <si>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</si>
  <si>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</si>
  <si>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</si>
  <si>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</si>
  <si>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</si>
  <si>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</si>
  <si>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</si>
  <si>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</si>
  <si>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</si>
  <si>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</si>
  <si>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</si>
  <si>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</si>
  <si>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</si>
  <si>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</si>
  <si>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</si>
  <si>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</si>
  <si>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</si>
  <si>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</si>
  <si>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</si>
  <si>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</si>
  <si>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</si>
  <si>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</si>
  <si>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</si>
  <si>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</si>
  <si>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</si>
  <si>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</si>
  <si>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</si>
  <si>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</si>
  <si>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</si>
  <si>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</si>
  <si>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</si>
  <si>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</si>
  <si>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</si>
  <si>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</si>
  <si>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</si>
  <si>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</si>
  <si>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</si>
  <si>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</si>
  <si>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</si>
  <si>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</si>
  <si>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</si>
  <si>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</si>
  <si>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</si>
  <si>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</si>
  <si>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</si>
  <si>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</si>
  <si>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</si>
  <si>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</si>
  <si>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</si>
  <si>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</si>
  <si>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</si>
  <si>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</si>
  <si>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</si>
  <si>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</si>
  <si>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</si>
  <si>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</si>
  <si>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</si>
  <si>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</si>
  <si>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</si>
  <si>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</si>
  <si>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</si>
  <si>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</si>
  <si>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</si>
  <si>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</si>
  <si>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</si>
  <si>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</si>
  <si>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</si>
  <si>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</si>
  <si>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</si>
  <si>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</si>
  <si>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</si>
  <si>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</si>
  <si>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</si>
  <si>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</si>
  <si>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</si>
  <si>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</si>
  <si>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</si>
  <si>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</si>
  <si>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</si>
  <si>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</si>
  <si>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</si>
  <si>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</si>
  <si>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</si>
  <si>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57237</t>
  </si>
  <si>
    <t>SUTURA RUPTUTY BRÁNICE TORAKOTOMICKÝM PŘÍSTUPEM</t>
  </si>
  <si>
    <t>07329</t>
  </si>
  <si>
    <t>(VZP) NÁHRADA AORTO - AORTÁLNÍ PROTETICKÁ</t>
  </si>
  <si>
    <t>51225</t>
  </si>
  <si>
    <t>INKOMPLETNÍ NEBO KOMPLETNÍ EZOFAGOTOMIE Z TORAKOTO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</si>
  <si>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</si>
  <si>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</si>
  <si>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</si>
  <si>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</si>
  <si>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</si>
  <si>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</si>
  <si>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</si>
  <si>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</si>
  <si>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</si>
  <si>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</si>
  <si>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</si>
  <si>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</si>
  <si>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</si>
  <si>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</si>
  <si>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</si>
  <si>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</si>
  <si>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</si>
  <si>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</si>
  <si>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</si>
  <si>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</si>
  <si>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</si>
  <si>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</si>
  <si>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</si>
  <si>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</si>
  <si>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</si>
  <si>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</si>
  <si>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</si>
  <si>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</si>
  <si>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</si>
  <si>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</si>
  <si>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</si>
  <si>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</si>
  <si>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</si>
  <si>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</si>
  <si>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</si>
  <si>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</si>
  <si>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</si>
  <si>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</si>
  <si>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</si>
  <si>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</si>
  <si>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</si>
  <si>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</si>
  <si>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</si>
  <si>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</si>
  <si>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</si>
  <si>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</si>
  <si>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</si>
  <si>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</si>
  <si>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</si>
  <si>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</si>
  <si>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</si>
  <si>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</si>
  <si>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</si>
  <si>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</si>
  <si>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</si>
  <si>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</si>
  <si>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</si>
  <si>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</si>
  <si>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</si>
  <si>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</si>
  <si>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</si>
  <si>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</si>
  <si>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</si>
  <si>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</si>
  <si>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</si>
  <si>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</si>
  <si>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</si>
  <si>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</si>
  <si>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</si>
  <si>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</si>
  <si>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</si>
  <si>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</si>
  <si>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</si>
  <si>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</si>
  <si>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53525</t>
  </si>
  <si>
    <t>SUTURA ČERSTVÉHO ROZSÁHLÉHO PORANĚNÍ VAZIVOVÉHO AP</t>
  </si>
  <si>
    <t>66685</t>
  </si>
  <si>
    <t>SYMEHO AMPUTACE A AMPUTACE V TARZU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</si>
  <si>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</si>
  <si>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</si>
  <si>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</si>
  <si>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</si>
  <si>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</si>
  <si>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</si>
  <si>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</si>
  <si>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</si>
  <si>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</si>
  <si>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</si>
  <si>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</si>
  <si>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</si>
  <si>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</si>
  <si>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</si>
  <si>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</si>
  <si>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</si>
  <si>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</si>
  <si>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</si>
  <si>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</si>
  <si>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</si>
  <si>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</si>
  <si>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</si>
  <si>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</si>
  <si>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</si>
  <si>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</si>
  <si>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</si>
  <si>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</si>
  <si>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</si>
  <si>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</si>
  <si>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</si>
  <si>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</si>
  <si>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</si>
  <si>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</si>
  <si>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</si>
  <si>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</si>
  <si>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</si>
  <si>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</si>
  <si>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</si>
  <si>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</si>
  <si>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</si>
  <si>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</si>
  <si>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>KRANIOTOMIE A RESEK., PŘ. LOBEKTOM.PRO TUMOR ČI ME</t>
  </si>
  <si>
    <t>6F1</t>
  </si>
  <si>
    <t>61113</t>
  </si>
  <si>
    <t xml:space="preserve">REVIZE, EXCIZE A SUTURA PORANĚNÍ KŮŽE A PODKOŽÍ A </t>
  </si>
  <si>
    <t>61147</t>
  </si>
  <si>
    <t>UZAVŘENÍ DEFEKTU KOŽNÍM LALOKEM MÍSTNÍM DO 10 CM^2</t>
  </si>
  <si>
    <t>51811</t>
  </si>
  <si>
    <t>ABSCES NEBO HEMATOM SUBKUTANNÍ, PILONIDÁLNÍ, INTRA</t>
  </si>
  <si>
    <t>62710</t>
  </si>
  <si>
    <t>SÍŤOVÁNÍ (MESHOVÁNÍ) ŠTĚPU DO ROZSAHU 5 % Z POVRCH</t>
  </si>
  <si>
    <t>61151</t>
  </si>
  <si>
    <t>UZAVŘENÍ DEFEKTU KOŽNÍM LALOKEM MÍSTNÍM NAD 20 CM^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</si>
  <si>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</si>
  <si>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</si>
  <si>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</si>
  <si>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</si>
  <si>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</si>
  <si>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</si>
  <si>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</si>
  <si>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</si>
  <si>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</si>
  <si>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</si>
  <si>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</si>
  <si>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</si>
  <si>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</si>
  <si>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</si>
  <si>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</si>
  <si>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</si>
  <si>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</si>
  <si>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</si>
  <si>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</si>
  <si>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</si>
  <si>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</si>
  <si>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</si>
  <si>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</si>
  <si>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</si>
  <si>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61115</t>
  </si>
  <si>
    <t>71749</t>
  </si>
  <si>
    <t>BLOKOVÁ DISEKCE KRČNÍCH UZLIN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</si>
  <si>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</si>
  <si>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</si>
  <si>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</si>
  <si>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</si>
  <si>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</si>
  <si>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</si>
  <si>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</si>
  <si>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</si>
  <si>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</si>
  <si>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</si>
  <si>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</si>
  <si>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66815</t>
  </si>
  <si>
    <t>AUTOGENNÍ ŠTĚP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</si>
  <si>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</si>
  <si>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</si>
  <si>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</si>
  <si>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</si>
  <si>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</si>
  <si>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</si>
  <si>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</si>
  <si>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</si>
  <si>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</si>
  <si>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0006480</t>
  </si>
  <si>
    <t>OCPLEX</t>
  </si>
  <si>
    <t>0008807</t>
  </si>
  <si>
    <t>0011592</t>
  </si>
  <si>
    <t>METRONIDAZOL B. BRAUN 5 MG/ML</t>
  </si>
  <si>
    <t>0011706</t>
  </si>
  <si>
    <t>0011785</t>
  </si>
  <si>
    <t>AMIKIN 1 G</t>
  </si>
  <si>
    <t>0014570</t>
  </si>
  <si>
    <t>0014583</t>
  </si>
  <si>
    <t>TIENAM 500 MG/500 MG I.V.</t>
  </si>
  <si>
    <t>0016547</t>
  </si>
  <si>
    <t>0016600</t>
  </si>
  <si>
    <t>0017041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</si>
  <si>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</si>
  <si>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</si>
  <si>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</si>
  <si>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</si>
  <si>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</si>
  <si>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</si>
  <si>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</si>
  <si>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</si>
  <si>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</si>
  <si>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</si>
  <si>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</si>
  <si>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</si>
  <si>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</si>
  <si>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</si>
  <si>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</si>
  <si>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</si>
  <si>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</si>
  <si>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</si>
  <si>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</si>
  <si>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</si>
  <si>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</si>
  <si>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</si>
  <si>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</si>
  <si>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</si>
  <si>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0058755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</si>
  <si>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</si>
  <si>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</si>
  <si>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</si>
  <si>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</si>
  <si>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</si>
  <si>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</si>
  <si>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</si>
  <si>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</si>
  <si>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</si>
  <si>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</si>
  <si>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</si>
  <si>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</si>
  <si>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</si>
  <si>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</si>
  <si>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</si>
  <si>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</si>
  <si>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</si>
  <si>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</si>
  <si>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</si>
  <si>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</si>
  <si>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</si>
  <si>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</si>
  <si>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</si>
  <si>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</si>
  <si>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</si>
  <si>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</si>
  <si>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</si>
  <si>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</si>
  <si>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</si>
  <si>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</si>
  <si>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</si>
  <si>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</si>
  <si>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</si>
  <si>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0093260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</si>
  <si>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</si>
  <si>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</si>
  <si>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</si>
  <si>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</si>
  <si>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</si>
  <si>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</si>
  <si>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</si>
  <si>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</si>
  <si>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</si>
  <si>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</si>
  <si>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</si>
  <si>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</si>
  <si>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</si>
  <si>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</si>
  <si>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0121240</t>
  </si>
  <si>
    <t>0129767</t>
  </si>
  <si>
    <t>0130149</t>
  </si>
  <si>
    <t>0131654</t>
  </si>
  <si>
    <t>0131656</t>
  </si>
  <si>
    <t>0137499</t>
  </si>
  <si>
    <t>0142077</t>
  </si>
  <si>
    <t>0154000</t>
  </si>
  <si>
    <t>MENOINFEX 1 G</t>
  </si>
  <si>
    <t>0155939</t>
  </si>
  <si>
    <t>0156259</t>
  </si>
  <si>
    <t>VANCOMYCIN KABI 1000 MG</t>
  </si>
  <si>
    <t>0162187</t>
  </si>
  <si>
    <t>0164350</t>
  </si>
  <si>
    <t>TAZOCIN 4 G/0,5 G</t>
  </si>
  <si>
    <t>0500720</t>
  </si>
  <si>
    <t>0087200</t>
  </si>
  <si>
    <t>MAXIPIME 2 G</t>
  </si>
  <si>
    <t>0193477</t>
  </si>
  <si>
    <t>ZINFORO 600 MG</t>
  </si>
  <si>
    <t>0027431</t>
  </si>
  <si>
    <t>0134595</t>
  </si>
  <si>
    <t>0149384</t>
  </si>
  <si>
    <t>0156835</t>
  </si>
  <si>
    <t>0147815</t>
  </si>
  <si>
    <t>0192558</t>
  </si>
  <si>
    <t>ANTITHROMBIN III NF BAXTER</t>
  </si>
  <si>
    <t>2</t>
  </si>
  <si>
    <t>0007901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</si>
  <si>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</si>
  <si>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</si>
  <si>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</si>
  <si>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</si>
  <si>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</si>
  <si>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</si>
  <si>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</si>
  <si>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</si>
  <si>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</si>
  <si>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</si>
  <si>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</si>
  <si>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</si>
  <si>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</si>
  <si>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</si>
  <si>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</si>
  <si>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</si>
  <si>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</si>
  <si>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</si>
  <si>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</si>
  <si>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</si>
  <si>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</si>
  <si>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</si>
  <si>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</si>
  <si>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</si>
  <si>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</si>
  <si>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</si>
  <si>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</si>
  <si>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</si>
  <si>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</si>
  <si>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</si>
  <si>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</si>
  <si>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</si>
  <si>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</si>
  <si>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</si>
  <si>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</si>
  <si>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</si>
  <si>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</si>
  <si>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</si>
  <si>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</si>
  <si>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</si>
  <si>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</si>
  <si>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</si>
  <si>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</si>
  <si>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</si>
  <si>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</si>
  <si>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</si>
  <si>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</si>
  <si>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</si>
  <si>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</si>
  <si>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</si>
  <si>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</si>
  <si>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</si>
  <si>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</si>
  <si>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</si>
  <si>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</si>
  <si>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</si>
  <si>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</si>
  <si>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</si>
  <si>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</si>
  <si>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</si>
  <si>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</si>
  <si>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</si>
  <si>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</si>
  <si>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0024855</t>
  </si>
  <si>
    <t>ZASLEPOVACÍ HLAVA FEMUR TITAN</t>
  </si>
  <si>
    <t>0024889</t>
  </si>
  <si>
    <t>HŘEB FEMUR TITAN</t>
  </si>
  <si>
    <t>0024993</t>
  </si>
  <si>
    <t>KOTVIČKA TITANOVÁ GII SNAP-PAK PRO STABILIZACI RAM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</si>
  <si>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</si>
  <si>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</si>
  <si>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</si>
  <si>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</si>
  <si>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</si>
  <si>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</si>
  <si>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</si>
  <si>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</si>
  <si>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</si>
  <si>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</si>
  <si>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</si>
  <si>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</si>
  <si>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</si>
  <si>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0030518</t>
  </si>
  <si>
    <t>ZÁSOBNÍK PRO LINEÁRNÍ STAPLER TA PREMIUM 90-4.8 DL</t>
  </si>
  <si>
    <t>0031437</t>
  </si>
  <si>
    <t>DLAHA LCP A VA-LCP HUMERUS DISTÁLNÍ MALÝ FRAGMENT</t>
  </si>
  <si>
    <t>0031469</t>
  </si>
  <si>
    <t>DLAHA LCP TIBIE PROXIMÁLNÍ OCEL MALÝ FRAGMENT TITA</t>
  </si>
  <si>
    <t>0031487</t>
  </si>
  <si>
    <t>ŠROUB LCP SAMOŘEZNÝ MINI FRAGMENT TITAN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</si>
  <si>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</si>
  <si>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</si>
  <si>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</si>
  <si>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</si>
  <si>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</si>
  <si>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</si>
  <si>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</si>
  <si>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</si>
  <si>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</si>
  <si>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</si>
  <si>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</si>
  <si>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</si>
  <si>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</si>
  <si>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</si>
  <si>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</si>
  <si>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</si>
  <si>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</si>
  <si>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</si>
  <si>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</si>
  <si>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</si>
  <si>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</si>
  <si>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</si>
  <si>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</si>
  <si>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</si>
  <si>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</si>
  <si>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</si>
  <si>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</si>
  <si>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</si>
  <si>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</si>
  <si>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</si>
  <si>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</si>
  <si>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</si>
  <si>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</si>
  <si>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</si>
  <si>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</si>
  <si>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</si>
  <si>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</si>
  <si>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</si>
  <si>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</si>
  <si>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</si>
  <si>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</si>
  <si>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</si>
  <si>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</si>
  <si>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</si>
  <si>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</si>
  <si>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</si>
  <si>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</si>
  <si>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0058179</t>
  </si>
  <si>
    <t>SÁČEK - ENDOBAG POUCH</t>
  </si>
  <si>
    <t>0058388</t>
  </si>
  <si>
    <t>KLÍNOVITÁ RESEKCE PLIC DRG 90842</t>
  </si>
  <si>
    <t>0058427</t>
  </si>
  <si>
    <t>ADNEXEKTOMIE DRG 90809</t>
  </si>
  <si>
    <t>VODIČ DRÁTĚNÝ ROADRUNNER</t>
  </si>
  <si>
    <t>0058922</t>
  </si>
  <si>
    <t>SADA PRO BILIÁRNÍ DRENÁŽ</t>
  </si>
  <si>
    <t>0059024</t>
  </si>
  <si>
    <t>STENT GRAFT VASKULÁRNÍ ELLA</t>
  </si>
  <si>
    <t>0059542</t>
  </si>
  <si>
    <t>OBĚH MIMOTĚLNÍ - OXYGENÁTOR SADA - KANYLA FEMOR.AR</t>
  </si>
  <si>
    <t>0059543</t>
  </si>
  <si>
    <t>OXYGENÁTOR-SADA:KANYLA FEMOR.ARTER./VENÓZNÍ RMI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</si>
  <si>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</si>
  <si>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</si>
  <si>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</si>
  <si>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</si>
  <si>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</si>
  <si>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</si>
  <si>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</si>
  <si>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</si>
  <si>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</si>
  <si>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</si>
  <si>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</si>
  <si>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</si>
  <si>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</si>
  <si>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</si>
  <si>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</si>
  <si>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</si>
  <si>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</si>
  <si>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</si>
  <si>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</si>
  <si>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</si>
  <si>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</si>
  <si>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</si>
  <si>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</si>
  <si>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</si>
  <si>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</si>
  <si>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</si>
  <si>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</si>
  <si>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</si>
  <si>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</si>
  <si>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</si>
  <si>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</si>
  <si>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</si>
  <si>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</si>
  <si>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</si>
  <si>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</si>
  <si>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</si>
  <si>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</si>
  <si>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</si>
  <si>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</si>
  <si>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</si>
  <si>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</si>
  <si>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</si>
  <si>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</si>
  <si>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</si>
  <si>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</si>
  <si>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</si>
  <si>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</si>
  <si>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</si>
  <si>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</si>
  <si>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0082521</t>
  </si>
  <si>
    <t>0083205</t>
  </si>
  <si>
    <t>DLAHA LCP PÁNEV SYMFÝZA OCEL</t>
  </si>
  <si>
    <t>0083212</t>
  </si>
  <si>
    <t>DLAHA LCP NIZKOPROFILOVÁ  REKONSTRUKČNÍ PÁNEV OCEL</t>
  </si>
  <si>
    <t>0083228</t>
  </si>
  <si>
    <t>DLAHA LCP TIBIE DISTÁLNÍ MEDIÁLNÍ MALÝ FRAGMENT OC</t>
  </si>
  <si>
    <t>0083233</t>
  </si>
  <si>
    <t>0083292</t>
  </si>
  <si>
    <t>ŠROUB LCP PERIPROTETICKÝ OCEL</t>
  </si>
  <si>
    <t>0092260</t>
  </si>
  <si>
    <t>SYSTÉM MONITOROVACÍ INTRAKRANIÁLNÍ TKÁŇOVÁ O2 INTE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</si>
  <si>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</si>
  <si>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</si>
  <si>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</si>
  <si>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</si>
  <si>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</si>
  <si>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</si>
  <si>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</si>
  <si>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</si>
  <si>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</si>
  <si>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</si>
  <si>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</si>
  <si>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</si>
  <si>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</si>
  <si>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</si>
  <si>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</si>
  <si>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</si>
  <si>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</si>
  <si>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</si>
  <si>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</si>
  <si>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0099862</t>
  </si>
  <si>
    <t>0099935</t>
  </si>
  <si>
    <t>ŠROUB SAMOVRTNÝ KANYLOVANÝ VELKÝ FRAGMENT TITAN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</si>
  <si>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</si>
  <si>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</si>
  <si>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</si>
  <si>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</si>
  <si>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</si>
  <si>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</si>
  <si>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</si>
  <si>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</si>
  <si>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</si>
  <si>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</si>
  <si>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</si>
  <si>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</si>
  <si>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</si>
  <si>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</si>
  <si>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</si>
  <si>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</si>
  <si>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</si>
  <si>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</si>
  <si>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</si>
  <si>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</si>
  <si>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</si>
  <si>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</si>
  <si>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</si>
  <si>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</si>
  <si>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</si>
  <si>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</si>
  <si>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</si>
  <si>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</si>
  <si>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0163267</t>
  </si>
  <si>
    <t>0092444</t>
  </si>
  <si>
    <t>ZÁSOBNÍK GIA DST 60-4,8 SULU          GIA6048L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</si>
  <si>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</si>
  <si>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</si>
  <si>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</si>
  <si>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</si>
  <si>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</si>
  <si>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</si>
  <si>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</si>
  <si>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0163255</t>
  </si>
  <si>
    <t>0163268</t>
  </si>
  <si>
    <t>0163240</t>
  </si>
  <si>
    <t>0046893</t>
  </si>
  <si>
    <t>PROTÉZA CÉVNÍ GELSOFT PLUS DÉLKA 30 CM</t>
  </si>
  <si>
    <t>0192353</t>
  </si>
  <si>
    <t>TERMOPLAST O-TYP RDG107-2022N</t>
  </si>
  <si>
    <t>0111740</t>
  </si>
  <si>
    <t>KARDIOSTIMULÁTOR JEDNODUTINOVÝ EFFECTA SR KOMPLET</t>
  </si>
  <si>
    <t>0163207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</si>
  <si>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</si>
  <si>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</si>
  <si>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</si>
  <si>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</si>
  <si>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</si>
  <si>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</si>
  <si>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</si>
  <si>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</si>
  <si>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</si>
  <si>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</si>
  <si>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</si>
  <si>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</si>
  <si>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</si>
  <si>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</si>
  <si>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</si>
  <si>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</si>
  <si>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</si>
  <si>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</si>
  <si>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</si>
  <si>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</si>
  <si>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</si>
  <si>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</si>
  <si>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</si>
  <si>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</si>
  <si>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</si>
  <si>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</si>
  <si>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</si>
  <si>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</si>
  <si>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</si>
  <si>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</si>
  <si>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</si>
  <si>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</si>
  <si>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</si>
  <si>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</si>
  <si>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</si>
  <si>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</si>
  <si>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</si>
  <si>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</si>
  <si>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</si>
  <si>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</si>
  <si>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</si>
  <si>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</si>
  <si>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</si>
  <si>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</si>
  <si>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</si>
  <si>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</si>
  <si>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</si>
  <si>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</si>
  <si>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</si>
  <si>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</si>
  <si>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</si>
  <si>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</si>
  <si>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</si>
  <si>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</si>
  <si>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</si>
  <si>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</si>
  <si>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</si>
  <si>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</si>
  <si>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</si>
  <si>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</si>
  <si>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</si>
  <si>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</si>
  <si>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</si>
  <si>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</si>
  <si>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</si>
  <si>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</si>
  <si>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</si>
  <si>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</si>
  <si>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</si>
  <si>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</si>
  <si>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</si>
  <si>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</si>
  <si>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</si>
  <si>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</si>
  <si>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</si>
  <si>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</si>
  <si>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</si>
  <si>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</si>
  <si>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</si>
  <si>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</si>
  <si>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</si>
  <si>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</si>
  <si>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</si>
  <si>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</si>
  <si>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</si>
  <si>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</si>
  <si>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</si>
  <si>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</si>
  <si>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</si>
  <si>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</si>
  <si>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</si>
  <si>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</si>
  <si>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</si>
  <si>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</si>
  <si>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</si>
  <si>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</si>
  <si>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</si>
  <si>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</si>
  <si>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</si>
  <si>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</si>
  <si>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</si>
  <si>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UŠÍ. NOSU.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</si>
  <si>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</si>
  <si>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</si>
  <si>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</si>
  <si>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</si>
  <si>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</si>
  <si>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</si>
  <si>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</si>
  <si>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</si>
  <si>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</si>
  <si>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</si>
  <si>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</si>
  <si>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</si>
  <si>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</si>
  <si>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</si>
  <si>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</si>
  <si>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</si>
  <si>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</si>
  <si>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</si>
  <si>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</si>
  <si>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</si>
  <si>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</si>
  <si>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</si>
  <si>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</si>
  <si>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</si>
  <si>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</si>
  <si>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</si>
  <si>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</si>
  <si>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</si>
  <si>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</si>
  <si>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</si>
  <si>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</si>
  <si>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</si>
  <si>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</si>
  <si>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</si>
  <si>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</si>
  <si>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</si>
  <si>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</si>
  <si>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</si>
  <si>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</si>
  <si>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</si>
  <si>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</si>
  <si>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</si>
  <si>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</si>
  <si>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</si>
  <si>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</si>
  <si>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</si>
  <si>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</si>
  <si>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</si>
  <si>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</si>
  <si>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</si>
  <si>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</si>
  <si>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</si>
  <si>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</si>
  <si>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</si>
  <si>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</si>
  <si>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</si>
  <si>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</si>
  <si>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</si>
  <si>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</si>
  <si>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</si>
  <si>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</si>
  <si>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</si>
  <si>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</si>
  <si>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</si>
  <si>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</si>
  <si>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</si>
  <si>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</si>
  <si>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</si>
  <si>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</si>
  <si>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</si>
  <si>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</si>
  <si>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</si>
  <si>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</si>
  <si>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</si>
  <si>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</si>
  <si>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</si>
  <si>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</si>
  <si>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</si>
  <si>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</si>
  <si>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</si>
  <si>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</si>
  <si>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</si>
  <si>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</si>
  <si>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</si>
  <si>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</si>
  <si>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</si>
  <si>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</si>
  <si>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</si>
  <si>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</si>
  <si>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</si>
  <si>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</si>
  <si>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</si>
  <si>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</si>
  <si>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</si>
  <si>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</si>
  <si>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</si>
  <si>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</si>
  <si>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</si>
  <si>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</si>
  <si>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</si>
  <si>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</si>
  <si>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</si>
  <si>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</si>
  <si>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</si>
  <si>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</si>
  <si>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</si>
  <si>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</si>
  <si>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</si>
  <si>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</si>
  <si>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</si>
  <si>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</si>
  <si>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</si>
  <si>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</si>
  <si>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</si>
  <si>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</si>
  <si>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</si>
  <si>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</si>
  <si>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</si>
  <si>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</si>
  <si>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</si>
  <si>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</si>
  <si>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</si>
  <si>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</si>
  <si>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</si>
  <si>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</si>
  <si>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</si>
  <si>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</si>
  <si>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</si>
  <si>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</si>
  <si>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</si>
  <si>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</si>
  <si>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</si>
  <si>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</si>
  <si>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</si>
  <si>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</si>
  <si>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</si>
  <si>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</si>
  <si>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</si>
  <si>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</si>
  <si>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</si>
  <si>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</si>
  <si>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</si>
  <si>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</si>
  <si>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</si>
  <si>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</si>
  <si>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</si>
  <si>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</si>
  <si>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</si>
  <si>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</si>
  <si>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0093626</t>
  </si>
  <si>
    <t>ULTRAVIST 370</t>
  </si>
  <si>
    <t>0002025</t>
  </si>
  <si>
    <t>0002087</t>
  </si>
  <si>
    <t>47255</t>
  </si>
  <si>
    <t xml:space="preserve">TOMOGRAFICKÁ SCINTIGRAFIE PERFÚSE MOZKU PO PODÁNÍ </t>
  </si>
  <si>
    <t>47273</t>
  </si>
  <si>
    <t>KVANTIFIKACE DYNAMICKÝCH A TOMOGRAFICKÝCH SCINTIGR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</si>
  <si>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</si>
  <si>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</si>
  <si>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</si>
  <si>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</si>
  <si>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</si>
  <si>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</si>
  <si>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</si>
  <si>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</si>
  <si>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</si>
  <si>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</si>
  <si>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</si>
  <si>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</si>
  <si>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</si>
  <si>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</si>
  <si>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</si>
  <si>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</si>
  <si>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</si>
  <si>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</si>
  <si>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</si>
  <si>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</si>
  <si>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</si>
  <si>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</si>
  <si>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</si>
  <si>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</si>
  <si>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</si>
  <si>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</si>
  <si>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</si>
  <si>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</si>
  <si>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</si>
  <si>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</si>
  <si>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</si>
  <si>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</si>
  <si>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</si>
  <si>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</si>
  <si>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</si>
  <si>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</si>
  <si>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</si>
  <si>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</si>
  <si>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</si>
  <si>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</si>
  <si>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</si>
  <si>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</si>
  <si>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</si>
  <si>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</si>
  <si>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</si>
  <si>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</si>
  <si>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</si>
  <si>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</si>
  <si>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</si>
  <si>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</si>
  <si>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</si>
  <si>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</si>
  <si>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</si>
  <si>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</si>
  <si>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</si>
  <si>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</si>
  <si>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</si>
  <si>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</si>
  <si>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</si>
  <si>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</si>
  <si>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</si>
  <si>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</si>
  <si>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</si>
  <si>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</si>
  <si>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</si>
  <si>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</si>
  <si>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</si>
  <si>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</si>
  <si>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</si>
  <si>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</si>
  <si>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</si>
  <si>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</si>
  <si>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</si>
  <si>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</si>
  <si>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</si>
  <si>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</si>
  <si>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</si>
  <si>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</si>
  <si>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</si>
  <si>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</si>
  <si>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</si>
  <si>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</si>
  <si>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</si>
  <si>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</si>
  <si>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</si>
  <si>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</si>
  <si>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</si>
  <si>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</si>
  <si>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</si>
  <si>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</si>
  <si>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</si>
  <si>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</si>
  <si>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</si>
  <si>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</si>
  <si>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</si>
  <si>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</si>
  <si>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</si>
  <si>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</si>
  <si>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</si>
  <si>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</si>
  <si>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</si>
  <si>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</si>
  <si>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</si>
  <si>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</si>
  <si>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</si>
  <si>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</si>
  <si>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</si>
  <si>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</si>
  <si>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</si>
  <si>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</si>
  <si>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</si>
  <si>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</si>
  <si>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</si>
  <si>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</si>
  <si>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</si>
  <si>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</si>
  <si>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</si>
  <si>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</si>
  <si>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</si>
  <si>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</si>
  <si>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</si>
  <si>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</si>
  <si>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</si>
  <si>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</si>
  <si>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</si>
  <si>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</si>
  <si>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</si>
  <si>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</si>
  <si>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</si>
  <si>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</si>
  <si>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</si>
  <si>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</si>
  <si>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</si>
  <si>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</si>
  <si>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</si>
  <si>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</si>
  <si>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>STANDARDNÍ CYTOLOGICKÉ BARVENÍ,  ZA 1-3 PREPARÁTY</t>
  </si>
  <si>
    <t>91141</t>
  </si>
  <si>
    <t>STANOVENÍ CERULOPLASMINU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</si>
  <si>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</si>
  <si>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</si>
  <si>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</si>
  <si>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</si>
  <si>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</si>
  <si>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</si>
  <si>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</si>
  <si>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</si>
  <si>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</si>
  <si>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</si>
  <si>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</si>
  <si>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</si>
  <si>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</si>
  <si>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</si>
  <si>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</si>
  <si>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</si>
  <si>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</si>
  <si>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</si>
  <si>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</si>
  <si>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</si>
  <si>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</si>
  <si>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</si>
  <si>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</si>
  <si>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</si>
  <si>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</si>
  <si>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</si>
  <si>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</si>
  <si>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</si>
  <si>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</si>
  <si>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</si>
  <si>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</si>
  <si>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</si>
  <si>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</si>
  <si>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</si>
  <si>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</si>
  <si>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</si>
  <si>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</si>
  <si>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</si>
  <si>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</si>
  <si>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</si>
  <si>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</si>
  <si>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</si>
  <si>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</si>
  <si>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</si>
  <si>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</si>
  <si>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</si>
  <si>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</si>
  <si>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</si>
  <si>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</si>
  <si>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</si>
  <si>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</si>
  <si>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</si>
  <si>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</si>
  <si>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</si>
  <si>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</si>
  <si>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</si>
  <si>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</si>
  <si>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</si>
  <si>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</si>
  <si>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</si>
  <si>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</si>
  <si>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</si>
  <si>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</si>
  <si>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</si>
  <si>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</si>
  <si>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</si>
  <si>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</si>
  <si>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</si>
  <si>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</si>
  <si>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</si>
  <si>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</si>
  <si>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</si>
  <si>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</si>
  <si>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</si>
  <si>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</si>
  <si>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</si>
  <si>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</si>
  <si>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</si>
  <si>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</si>
  <si>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</si>
  <si>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</si>
  <si>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</si>
  <si>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</si>
  <si>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</si>
  <si>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</si>
  <si>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</si>
  <si>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</si>
  <si>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</si>
  <si>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</si>
  <si>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</si>
  <si>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</si>
  <si>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</si>
  <si>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</si>
  <si>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</si>
  <si>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</si>
  <si>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</si>
  <si>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</si>
  <si>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</si>
  <si>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</si>
  <si>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</si>
  <si>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</si>
  <si>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</si>
  <si>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</si>
  <si>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</si>
  <si>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</si>
  <si>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</si>
  <si>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</si>
  <si>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</si>
  <si>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</si>
  <si>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</si>
  <si>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</si>
  <si>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</si>
  <si>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</si>
  <si>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</si>
  <si>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</si>
  <si>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</si>
  <si>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</si>
  <si>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</si>
  <si>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</si>
  <si>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</si>
  <si>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</si>
  <si>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</si>
  <si>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</si>
  <si>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</si>
  <si>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</si>
  <si>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</si>
  <si>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</si>
  <si>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</si>
  <si>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</si>
  <si>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</si>
  <si>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</si>
  <si>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</si>
  <si>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</si>
  <si>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</si>
  <si>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</si>
  <si>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</si>
  <si>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</si>
  <si>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</si>
  <si>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91195</t>
  </si>
  <si>
    <t>STANOVENÍ C - REAKTIVNÍHO PROTEINU ELISA</t>
  </si>
  <si>
    <t>813</t>
  </si>
  <si>
    <t>91275</t>
  </si>
  <si>
    <t>STANOVENÍ ANTI KARDIOLIPIN Ab IgG a IgM ELISA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</si>
  <si>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</si>
  <si>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</si>
  <si>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</si>
  <si>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</si>
  <si>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</si>
  <si>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</si>
  <si>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</si>
  <si>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</si>
  <si>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</si>
  <si>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</si>
  <si>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</si>
  <si>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</si>
  <si>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</si>
  <si>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</si>
  <si>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</si>
  <si>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</si>
  <si>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</si>
  <si>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</si>
  <si>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</si>
  <si>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</si>
  <si>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</si>
  <si>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</si>
  <si>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</si>
  <si>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</si>
  <si>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</si>
  <si>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</si>
  <si>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</si>
  <si>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</si>
  <si>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</si>
  <si>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</si>
  <si>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</si>
  <si>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</si>
  <si>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</si>
  <si>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</si>
  <si>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</si>
  <si>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</si>
  <si>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</si>
  <si>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</si>
  <si>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</si>
  <si>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</si>
  <si>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0053563</t>
  </si>
  <si>
    <t>KATETR DIAGNOSTICKÝ TEMPO4F,5F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</si>
  <si>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</si>
  <si>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</si>
  <si>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</si>
  <si>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</si>
  <si>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</si>
  <si>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</si>
  <si>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</si>
  <si>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</si>
  <si>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</si>
  <si>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</si>
  <si>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</si>
  <si>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</si>
  <si>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</si>
  <si>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</si>
  <si>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</si>
  <si>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</si>
  <si>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</si>
  <si>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</si>
  <si>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</si>
  <si>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</si>
  <si>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</si>
  <si>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</si>
  <si>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</si>
  <si>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</si>
  <si>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</si>
  <si>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</si>
  <si>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</si>
  <si>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</si>
  <si>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</si>
  <si>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</si>
  <si>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</si>
  <si>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</si>
  <si>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</si>
  <si>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</si>
  <si>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</si>
  <si>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</si>
  <si>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</si>
  <si>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</si>
  <si>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</si>
  <si>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</si>
  <si>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</si>
  <si>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</si>
  <si>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</si>
  <si>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</si>
  <si>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</si>
  <si>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</si>
  <si>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</si>
  <si>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</si>
  <si>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</si>
  <si>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</si>
  <si>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</si>
  <si>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</si>
  <si>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</si>
  <si>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</si>
  <si>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</si>
  <si>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</si>
  <si>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</si>
  <si>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</si>
  <si>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</si>
  <si>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</si>
  <si>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</si>
  <si>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</si>
  <si>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</si>
  <si>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</si>
  <si>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</si>
  <si>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</si>
  <si>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</si>
  <si>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</si>
  <si>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</si>
  <si>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</si>
  <si>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</si>
  <si>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</si>
  <si>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</si>
  <si>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</si>
  <si>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</si>
  <si>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</si>
  <si>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</si>
  <si>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</si>
  <si>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</si>
  <si>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</si>
  <si>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</si>
  <si>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</si>
  <si>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</si>
  <si>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</si>
  <si>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</si>
  <si>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</si>
  <si>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</si>
  <si>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</si>
  <si>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</si>
  <si>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</si>
  <si>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</si>
  <si>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</si>
  <si>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</si>
  <si>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</si>
  <si>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</si>
  <si>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</si>
  <si>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</si>
  <si>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</si>
  <si>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</si>
  <si>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</si>
  <si>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</si>
  <si>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</si>
  <si>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</si>
  <si>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</si>
  <si>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</si>
  <si>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</si>
  <si>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</si>
  <si>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</si>
  <si>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</si>
  <si>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</si>
  <si>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</si>
  <si>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</si>
  <si>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</si>
  <si>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</si>
  <si>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</si>
  <si>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</si>
  <si>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</si>
  <si>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</si>
  <si>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</si>
  <si>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</si>
  <si>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</si>
  <si>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</si>
  <si>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</si>
  <si>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</si>
  <si>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</si>
  <si>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</si>
  <si>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</si>
  <si>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</si>
  <si>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</si>
  <si>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</si>
  <si>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</si>
  <si>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</si>
  <si>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</si>
  <si>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</si>
  <si>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</si>
  <si>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</si>
  <si>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</si>
  <si>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</si>
  <si>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</si>
  <si>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</si>
  <si>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</si>
  <si>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</si>
  <si>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</si>
  <si>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</si>
  <si>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</si>
  <si>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</si>
  <si>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</si>
  <si>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</si>
  <si>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</si>
  <si>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</si>
  <si>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</si>
  <si>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</si>
  <si>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</si>
  <si>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</si>
  <si>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</si>
  <si>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</si>
  <si>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</si>
  <si>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</si>
  <si>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</si>
  <si>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</si>
  <si>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</si>
  <si>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</si>
  <si>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</si>
  <si>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</si>
  <si>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</si>
  <si>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</si>
  <si>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</si>
  <si>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</si>
  <si>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</si>
  <si>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</si>
  <si>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</si>
  <si>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</si>
  <si>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</si>
  <si>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</si>
  <si>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</si>
  <si>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</si>
  <si>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</si>
  <si>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</si>
  <si>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</si>
  <si>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</si>
  <si>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</si>
  <si>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</si>
  <si>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</si>
  <si>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</si>
  <si>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</si>
  <si>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</si>
  <si>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</si>
  <si>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</si>
  <si>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</si>
  <si>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</si>
  <si>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</si>
  <si>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</si>
  <si>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</si>
  <si>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</si>
  <si>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</si>
  <si>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</si>
  <si>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</si>
  <si>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</si>
  <si>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</si>
  <si>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</si>
  <si>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</si>
  <si>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</si>
  <si>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</si>
  <si>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</si>
  <si>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</si>
  <si>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</si>
  <si>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</si>
  <si>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</si>
  <si>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</si>
  <si>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</si>
  <si>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</si>
  <si>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</si>
  <si>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</si>
  <si>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</si>
  <si>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</si>
  <si>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</si>
  <si>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</si>
  <si>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</si>
  <si>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</si>
  <si>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</si>
  <si>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</si>
  <si>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</si>
  <si>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</si>
  <si>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</si>
  <si>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</si>
  <si>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</si>
  <si>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</si>
  <si>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</si>
  <si>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</si>
  <si>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</si>
  <si>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</si>
  <si>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</si>
  <si>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</si>
  <si>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</si>
  <si>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</si>
  <si>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</si>
  <si>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</si>
  <si>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</si>
  <si>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</si>
  <si>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</si>
  <si>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</si>
  <si>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</si>
  <si>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</si>
  <si>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</si>
  <si>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</si>
  <si>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</si>
  <si>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</si>
  <si>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</si>
  <si>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</si>
  <si>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</si>
  <si>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</si>
  <si>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</si>
  <si>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</si>
  <si>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</si>
  <si>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</si>
  <si>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</si>
  <si>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</si>
  <si>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</si>
  <si>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</si>
  <si>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</si>
  <si>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</si>
  <si>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</si>
  <si>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</si>
  <si>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</si>
  <si>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</si>
  <si>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</si>
  <si>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</si>
  <si>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</si>
  <si>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</si>
  <si>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</si>
  <si>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</si>
  <si>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</si>
  <si>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</si>
  <si>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</si>
  <si>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</si>
  <si>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</si>
  <si>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</si>
  <si>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</si>
  <si>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</si>
  <si>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</si>
  <si>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</si>
  <si>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</si>
  <si>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</si>
  <si>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</si>
  <si>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</si>
  <si>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</si>
  <si>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</si>
  <si>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</si>
  <si>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</si>
  <si>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</si>
  <si>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</si>
  <si>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</si>
  <si>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</si>
  <si>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</si>
  <si>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</si>
  <si>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</si>
  <si>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</si>
  <si>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</si>
  <si>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</si>
  <si>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</si>
  <si>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</si>
  <si>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</si>
  <si>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</si>
  <si>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</si>
  <si>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</si>
  <si>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</si>
  <si>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</si>
  <si>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</si>
  <si>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</si>
  <si>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94193</t>
  </si>
  <si>
    <t>ELEKTROFORÉZA NUKLEOVÝCH KYSELIN</t>
  </si>
  <si>
    <t>91449</t>
  </si>
  <si>
    <t>STANOVENÍ FAGOCYTÁRNÍ AKTIVITY LEUKOCYTŮ INGESCÍ P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</si>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</sst>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0.325788325308349</c:v>
                </c:pt>
                <c:pt idx="1">
                  <c:v>0.23449657907873098</c:v>
                </c:pt>
                <c:pt idx="2">
                  <c:v>0.31981265774344225</c:v>
                </c:pt>
                <c:pt idx="3">
                  <c:v>0.34565868393516214</c:v>
                </c:pt>
                <c:pt idx="4">
                  <c:v>0.3740878231011398</c:v>
                </c:pt>
                <c:pt idx="5">
                  <c:v>0.36198594268263767</c:v>
                </c:pt>
                <c:pt idx="6">
                  <c:v>0.36587790415270705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28032"/>
        <c:axId val="1032177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0.35359099699643864</c:v>
                </c:pt>
                <c:pt idx="1">
                  <c:v>0.35359099699643864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05280"/>
        <c:axId val="1070307584"/>
      </c:scatterChart>
      <c:catAx>
        <c:axId val="10276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1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177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7628032"/>
        <c:crosses val="autoZero"/>
        <c:crossBetween val="between"/>
      </c:valAx>
      <c:valAx>
        <c:axId val="1070305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0307584"/>
        <c:crosses val="max"/>
        <c:crossBetween val="midCat"/>
      </c:valAx>
      <c:valAx>
        <c:axId val="1070307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0305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0.63723419236727219</c:v>
                </c:pt>
                <c:pt idx="1">
                  <c:v>0.57058936825885975</c:v>
                </c:pt>
                <c:pt idx="2">
                  <c:v>0.70918341127498841</c:v>
                </c:pt>
                <c:pt idx="3">
                  <c:v>0.68733703460631113</c:v>
                </c:pt>
                <c:pt idx="4">
                  <c:v>0.78617978690389989</c:v>
                </c:pt>
                <c:pt idx="5">
                  <c:v>0.71561627671952766</c:v>
                </c:pt>
                <c:pt idx="6">
                  <c:v>0.72454829941296062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32256"/>
        <c:axId val="1097192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194880"/>
        <c:axId val="1296160256"/>
      </c:scatterChart>
      <c:catAx>
        <c:axId val="10764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719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192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6432256"/>
        <c:crosses val="autoZero"/>
        <c:crossBetween val="between"/>
      </c:valAx>
      <c:valAx>
        <c:axId val="1097194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6160256"/>
        <c:crosses val="max"/>
        <c:crossBetween val="midCat"/>
      </c:valAx>
      <c:valAx>
        <c:axId val="12961602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97194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2407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3680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3681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3732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4629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4635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4758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5623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5777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6478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85688.838961884452</v>
      </c>
      <c r="D4" s="287">
        <f ca="1">IF(ISERROR(VLOOKUP("Náklady celkem",INDIRECT("HI!$A:$G"),5,0)),0,VLOOKUP("Náklady celkem",INDIRECT("HI!$A:$G"),5,0))</f>
        <v>91666.508470000059</v>
      </c>
      <c r="E4" s="288">
        <f ca="1">IF(C4=0,0,D4/C4)</f>
        <v>1.0697601879140242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12037.148854887464</v>
      </c>
      <c r="D7" s="295">
        <f>IF(ISERROR(HI!E5),"",HI!E5)</f>
        <v>11873.929840000004</v>
      </c>
      <c r="E7" s="292">
        <f t="shared" ref="E7:E15" si="0">IF(C7=0,0,D7/C7)</f>
        <v>0.9864403924172469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0.9480710804374699</v>
      </c>
      <c r="E8" s="292">
        <f t="shared" si="0"/>
        <v>1.0534123115971887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0.10068353962682432</v>
      </c>
      <c r="E9" s="292">
        <f>IF(C9=0,0,D9/C9)</f>
        <v>0.33561179875608105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0.54693691346427653</v>
      </c>
      <c r="E11" s="292">
        <f t="shared" si="0"/>
        <v>0.91156152244046096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0.91278441672965249</v>
      </c>
      <c r="E12" s="292">
        <f t="shared" si="0"/>
        <v>1.1409805209120656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6502.1960327106826</v>
      </c>
      <c r="D15" s="295">
        <f>IF(ISERROR(HI!E6),"",HI!E6)</f>
        <v>6166.0948400000052</v>
      </c>
      <c r="E15" s="292">
        <f t="shared" si="0"/>
        <v>0.94830958786541519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56162.442952769488</v>
      </c>
      <c r="D16" s="291">
        <f ca="1">IF(ISERROR(VLOOKUP("Osobní náklady (Kč) *",INDIRECT("HI!$A:$G"),5,0)),0,VLOOKUP("Osobní náklady (Kč) *",INDIRECT("HI!$A:$G"),5,0))</f>
        <v>61292.347550000035</v>
      </c>
      <c r="E16" s="292">
        <f ca="1">IF(C16=0,0,D16/C16)</f>
        <v>1.0913404817796941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30298.802</v>
      </c>
      <c r="D18" s="311">
        <f ca="1">IF(ISERROR(VLOOKUP("Výnosy celkem",INDIRECT("HI!$A:$G"),5,0)),0,VLOOKUP("Výnosy celkem",INDIRECT("HI!$A:$G"),5,0))</f>
        <v>33538.75</v>
      </c>
      <c r="E18" s="312">
        <f t="shared" ref="E18:E28" ca="1" si="1">IF(C18=0,0,D18/C18)</f>
        <v>1.1069332048178011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643.08199999999999</v>
      </c>
      <c r="D19" s="291">
        <f ca="1">IF(ISERROR(VLOOKUP("Ambulance *",INDIRECT("HI!$A:$G"),5,0)),0,VLOOKUP("Ambulance *",INDIRECT("HI!$A:$G"),5,0))</f>
        <v>2292.31</v>
      </c>
      <c r="E19" s="292">
        <f t="shared" ca="1" si="1"/>
        <v>3.5645687486199269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3.5645687486199273</v>
      </c>
      <c r="E20" s="292">
        <f t="shared" si="1"/>
        <v>3.5645687486199273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1.0869305929169726</v>
      </c>
      <c r="E21" s="292">
        <f t="shared" si="1"/>
        <v>1.2787418740199679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29655.72</v>
      </c>
      <c r="D22" s="291">
        <f ca="1">IF(ISERROR(VLOOKUP("Hospitalizace *",INDIRECT("HI!$A:$G"),5,0)),0,VLOOKUP("Hospitalizace *",INDIRECT("HI!$A:$G"),5,0))</f>
        <v>31246.44</v>
      </c>
      <c r="E22" s="292">
        <f ca="1">IF(C22=0,0,D22/C22)</f>
        <v>1.0536395676786805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1.0536395676786805</v>
      </c>
      <c r="E23" s="292">
        <f t="shared" si="1"/>
        <v>1.0536395676786805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1.0480403106044971</v>
      </c>
      <c r="E24" s="292">
        <f t="shared" si="1"/>
        <v>1.0480403106044971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0.84444444444444444</v>
      </c>
      <c r="E26" s="292">
        <f t="shared" si="1"/>
        <v>0.88888888888888895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0.72454829941296062</v>
      </c>
      <c r="E27" s="292">
        <f t="shared" si="1"/>
        <v>0.72454829941296062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1.1324002049273136</v>
      </c>
      <c r="E28" s="292">
        <f t="shared" si="1"/>
        <v>1.1920002157129619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13327.527190000001</v>
      </c>
      <c r="C5" s="33">
        <v>11796.616959999998</v>
      </c>
      <c r="D5" s="12"/>
      <c r="E5" s="230">
        <v>11873.929840000004</v>
      </c>
      <c r="F5" s="32">
        <v>12037.148854887464</v>
      </c>
      <c r="G5" s="229">
        <f>E5-F5</f>
        <v>-163.21901488745971</v>
      </c>
      <c r="H5" s="235">
        <f>IF(F5&lt;0.00000001,"",E5/F5)</f>
        <v>0.9864403924172469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6279.1116599999987</v>
      </c>
      <c r="C6" s="35">
        <v>6041.5801299999966</v>
      </c>
      <c r="D6" s="12"/>
      <c r="E6" s="231">
        <v>6166.0948400000052</v>
      </c>
      <c r="F6" s="34">
        <v>6502.1960327106826</v>
      </c>
      <c r="G6" s="232">
        <f>E6-F6</f>
        <v>-336.10119271067742</v>
      </c>
      <c r="H6" s="236">
        <f>IF(F6&lt;0.00000001,"",E6/F6)</f>
        <v>0.94830958786541519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56650.143229999994</v>
      </c>
      <c r="C7" s="35">
        <v>56229.95792999999</v>
      </c>
      <c r="D7" s="12"/>
      <c r="E7" s="231">
        <v>61292.347550000035</v>
      </c>
      <c r="F7" s="34">
        <v>56162.442952769488</v>
      </c>
      <c r="G7" s="232">
        <f>E7-F7</f>
        <v>5129.9045972305466</v>
      </c>
      <c r="H7" s="236">
        <f>IF(F7&lt;0.00000001,"",E7/F7)</f>
        <v>1.0913404817796941</v>
      </c>
    </row>
    <row r="8" spans="1:8" ht="14.4" customHeight="1" thickBot="1" x14ac:dyDescent="0.35">
      <c r="A8" s="1" t="s">
        <v>97</v>
      </c>
      <c r="B8" s="15">
        <v>13480.333230000015</v>
      </c>
      <c r="C8" s="37">
        <v>10565.795239999998</v>
      </c>
      <c r="D8" s="12"/>
      <c r="E8" s="233">
        <v>12334.136240000014</v>
      </c>
      <c r="F8" s="36">
        <v>10987.051121516804</v>
      </c>
      <c r="G8" s="234">
        <f>E8-F8</f>
        <v>1347.08511848321</v>
      </c>
      <c r="H8" s="237">
        <f>IF(F8&lt;0.00000001,"",E8/F8)</f>
        <v>1.1226066124189691</v>
      </c>
    </row>
    <row r="9" spans="1:8" ht="14.4" customHeight="1" thickBot="1" x14ac:dyDescent="0.35">
      <c r="A9" s="2" t="s">
        <v>98</v>
      </c>
      <c r="B9" s="3">
        <v>89737.115310000008</v>
      </c>
      <c r="C9" s="39">
        <v>84633.950259999969</v>
      </c>
      <c r="D9" s="12"/>
      <c r="E9" s="3">
        <v>91666.508470000059</v>
      </c>
      <c r="F9" s="38">
        <v>85688.838961884452</v>
      </c>
      <c r="G9" s="38">
        <f>E9-F9</f>
        <v>5977.6695081156067</v>
      </c>
      <c r="H9" s="238">
        <f>IF(F9&lt;0.00000001,"",E9/F9)</f>
        <v>1.0697601879140242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643.08199999999999</v>
      </c>
      <c r="C11" s="33">
        <f>IF(ISERROR(VLOOKUP("Celkem:",'ZV Vykáz.-A'!A:F,4,0)),0,VLOOKUP("Celkem:",'ZV Vykáz.-A'!A:F,4,0)/1000)</f>
        <v>1322.527</v>
      </c>
      <c r="D11" s="12"/>
      <c r="E11" s="230">
        <f>IF(ISERROR(VLOOKUP("Celkem:",'ZV Vykáz.-A'!A:F,6,0)),0,VLOOKUP("Celkem:",'ZV Vykáz.-A'!A:F,6,0)/1000)</f>
        <v>2292.31</v>
      </c>
      <c r="F11" s="32">
        <f>B11</f>
        <v>643.08199999999999</v>
      </c>
      <c r="G11" s="229">
        <f>E11-F11</f>
        <v>1649.2280000000001</v>
      </c>
      <c r="H11" s="235">
        <f>IF(F11&lt;0.00000001,"",E11/F11)</f>
        <v>3.5645687486199269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29655.72</v>
      </c>
      <c r="C12" s="37">
        <f>IF(ISERROR(VLOOKUP("Celkem",CaseMix!A:D,3,0)),0,VLOOKUP("Celkem",CaseMix!A:D,3,0)*30)</f>
        <v>29198.460000000006</v>
      </c>
      <c r="D12" s="12"/>
      <c r="E12" s="233">
        <f>IF(ISERROR(VLOOKUP("Celkem",CaseMix!A:D,4,0)),0,VLOOKUP("Celkem",CaseMix!A:D,4,0)*30)</f>
        <v>31246.44</v>
      </c>
      <c r="F12" s="36">
        <f>B12</f>
        <v>29655.72</v>
      </c>
      <c r="G12" s="234">
        <f>E12-F12</f>
        <v>1590.7199999999975</v>
      </c>
      <c r="H12" s="237">
        <f>IF(F12&lt;0.00000001,"",E12/F12)</f>
        <v>1.0536395676786805</v>
      </c>
    </row>
    <row r="13" spans="1:8" ht="14.4" customHeight="1" thickBot="1" x14ac:dyDescent="0.35">
      <c r="A13" s="4" t="s">
        <v>101</v>
      </c>
      <c r="B13" s="9">
        <f>SUM(B11:B12)</f>
        <v>30298.802</v>
      </c>
      <c r="C13" s="41">
        <f>SUM(C11:C12)</f>
        <v>30520.987000000008</v>
      </c>
      <c r="D13" s="12"/>
      <c r="E13" s="9">
        <f>SUM(E11:E12)</f>
        <v>33538.75</v>
      </c>
      <c r="F13" s="40">
        <f>SUM(F11:F12)</f>
        <v>30298.802</v>
      </c>
      <c r="G13" s="40">
        <f>E13-F13</f>
        <v>3239.9480000000003</v>
      </c>
      <c r="H13" s="239">
        <f>IF(F13&lt;0.00000001,"",E13/F13)</f>
        <v>1.1069332048178011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0.33763958085048451</v>
      </c>
      <c r="C15" s="43">
        <f>IF(C9=0,"",C13/C9)</f>
        <v>0.36062344846527811</v>
      </c>
      <c r="D15" s="12"/>
      <c r="E15" s="10">
        <f>IF(E9=0,"",E13/E9)</f>
        <v>0.36587790415270716</v>
      </c>
      <c r="F15" s="42">
        <f>IF(F9=0,"",F13/F9)</f>
        <v>0.35359099699643864</v>
      </c>
      <c r="G15" s="42">
        <f>IF(ISERROR(F15-E15),"",E15-F15)</f>
        <v>1.2286907156268512E-2</v>
      </c>
      <c r="H15" s="240">
        <f>IF(ISERROR(F15-E15),"",IF(F15&lt;0.00000001,"",E15/F15))</f>
        <v>1.0347489253421016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0.325788325308349</v>
      </c>
      <c r="C4" s="331">
        <f t="shared" ref="C4:M4" si="0">(C10+C8)/C6</f>
        <v>0.23449657907873098</v>
      </c>
      <c r="D4" s="331">
        <f t="shared" si="0"/>
        <v>0.31981265774344225</v>
      </c>
      <c r="E4" s="331">
        <f t="shared" si="0"/>
        <v>0.34565868393516214</v>
      </c>
      <c r="F4" s="331">
        <f t="shared" si="0"/>
        <v>0.3740878231011398</v>
      </c>
      <c r="G4" s="331">
        <f t="shared" si="0"/>
        <v>0.36198594268263767</v>
      </c>
      <c r="H4" s="331">
        <f t="shared" si="0"/>
        <v>0.36587790415270705</v>
      </c>
      <c r="I4" s="331">
        <f t="shared" si="0"/>
        <v>2.5007061338549946E-2</v>
      </c>
      <c r="J4" s="331">
        <f t="shared" si="0"/>
        <v>2.5007061338549946E-2</v>
      </c>
      <c r="K4" s="331">
        <f t="shared" si="0"/>
        <v>2.5007061338549946E-2</v>
      </c>
      <c r="L4" s="331">
        <f t="shared" si="0"/>
        <v>2.5007061338549946E-2</v>
      </c>
      <c r="M4" s="331">
        <f t="shared" si="0"/>
        <v>2.5007061338549946E-2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12020.6609500001</v>
      </c>
      <c r="C5" s="331">
        <f>IF(ISERROR(VLOOKUP($A5,'Man Tab'!$A:$Q,COLUMN()+2,0)),0,VLOOKUP($A5,'Man Tab'!$A:$Q,COLUMN()+2,0))</f>
        <v>11832.872530000001</v>
      </c>
      <c r="D5" s="331">
        <f>IF(ISERROR(VLOOKUP($A5,'Man Tab'!$A:$Q,COLUMN()+2,0)),0,VLOOKUP($A5,'Man Tab'!$A:$Q,COLUMN()+2,0))</f>
        <v>12703.70313</v>
      </c>
      <c r="E5" s="331">
        <f>IF(ISERROR(VLOOKUP($A5,'Man Tab'!$A:$Q,COLUMN()+2,0)),0,VLOOKUP($A5,'Man Tab'!$A:$Q,COLUMN()+2,0))</f>
        <v>12646.807119999999</v>
      </c>
      <c r="F5" s="331">
        <f>IF(ISERROR(VLOOKUP($A5,'Man Tab'!$A:$Q,COLUMN()+2,0)),0,VLOOKUP($A5,'Man Tab'!$A:$Q,COLUMN()+2,0))</f>
        <v>12662.677320000001</v>
      </c>
      <c r="G5" s="331">
        <f>IF(ISERROR(VLOOKUP($A5,'Man Tab'!$A:$Q,COLUMN()+2,0)),0,VLOOKUP($A5,'Man Tab'!$A:$Q,COLUMN()+2,0))</f>
        <v>12764.93398</v>
      </c>
      <c r="H5" s="331">
        <f>IF(ISERROR(VLOOKUP($A5,'Man Tab'!$A:$Q,COLUMN()+2,0)),0,VLOOKUP($A5,'Man Tab'!$A:$Q,COLUMN()+2,0))</f>
        <v>17034.853439999999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12020.6609500001</v>
      </c>
      <c r="C6" s="333">
        <f t="shared" ref="C6:M6" si="1">C5+B6</f>
        <v>23853.5334800001</v>
      </c>
      <c r="D6" s="333">
        <f t="shared" si="1"/>
        <v>36557.236610000102</v>
      </c>
      <c r="E6" s="333">
        <f t="shared" si="1"/>
        <v>49204.043730000099</v>
      </c>
      <c r="F6" s="333">
        <f t="shared" si="1"/>
        <v>61866.721050000102</v>
      </c>
      <c r="G6" s="333">
        <f t="shared" si="1"/>
        <v>74631.655030000096</v>
      </c>
      <c r="H6" s="333">
        <f t="shared" si="1"/>
        <v>91666.508470000088</v>
      </c>
      <c r="I6" s="333">
        <f t="shared" si="1"/>
        <v>91666.508470000088</v>
      </c>
      <c r="J6" s="333">
        <f t="shared" si="1"/>
        <v>91666.508470000088</v>
      </c>
      <c r="K6" s="333">
        <f t="shared" si="1"/>
        <v>91666.508470000088</v>
      </c>
      <c r="L6" s="333">
        <f t="shared" si="1"/>
        <v>91666.508470000088</v>
      </c>
      <c r="M6" s="333">
        <f t="shared" si="1"/>
        <v>91666.508470000088</v>
      </c>
    </row>
    <row r="7" spans="1:13" ht="14.4" customHeight="1" x14ac:dyDescent="0.3">
      <c r="A7" s="332" t="s">
        <v>127</v>
      </c>
      <c r="B7" s="332">
        <v>119.485</v>
      </c>
      <c r="C7" s="332">
        <v>165.191</v>
      </c>
      <c r="D7" s="332">
        <v>356.745</v>
      </c>
      <c r="E7" s="332">
        <v>521.78300000000002</v>
      </c>
      <c r="F7" s="332">
        <v>714.43100000000004</v>
      </c>
      <c r="G7" s="332">
        <v>831.80399999999997</v>
      </c>
      <c r="H7" s="332">
        <v>1041.548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3584.55</v>
      </c>
      <c r="C8" s="333">
        <f t="shared" ref="C8:M8" si="2">C7*30</f>
        <v>4955.7300000000005</v>
      </c>
      <c r="D8" s="333">
        <f t="shared" si="2"/>
        <v>10702.35</v>
      </c>
      <c r="E8" s="333">
        <f t="shared" si="2"/>
        <v>15653.49</v>
      </c>
      <c r="F8" s="333">
        <f t="shared" si="2"/>
        <v>21432.93</v>
      </c>
      <c r="G8" s="333">
        <f t="shared" si="2"/>
        <v>24954.12</v>
      </c>
      <c r="H8" s="333">
        <f t="shared" si="2"/>
        <v>31246.44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331641</v>
      </c>
      <c r="C9" s="332">
        <v>306201</v>
      </c>
      <c r="D9" s="332">
        <v>351275</v>
      </c>
      <c r="E9" s="332">
        <v>365198</v>
      </c>
      <c r="F9" s="332">
        <v>356342</v>
      </c>
      <c r="G9" s="332">
        <v>350833</v>
      </c>
      <c r="H9" s="332">
        <v>230820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331.64100000000002</v>
      </c>
      <c r="C10" s="333">
        <f t="shared" ref="C10:M10" si="3">C9/1000+B10</f>
        <v>637.8420000000001</v>
      </c>
      <c r="D10" s="333">
        <f t="shared" si="3"/>
        <v>989.11700000000008</v>
      </c>
      <c r="E10" s="333">
        <f t="shared" si="3"/>
        <v>1354.3150000000001</v>
      </c>
      <c r="F10" s="333">
        <f t="shared" si="3"/>
        <v>1710.6570000000002</v>
      </c>
      <c r="G10" s="333">
        <f t="shared" si="3"/>
        <v>2061.4900000000002</v>
      </c>
      <c r="H10" s="333">
        <f t="shared" si="3"/>
        <v>2292.3100000000004</v>
      </c>
      <c r="I10" s="333">
        <f t="shared" si="3"/>
        <v>2292.3100000000004</v>
      </c>
      <c r="J10" s="333">
        <f t="shared" si="3"/>
        <v>2292.3100000000004</v>
      </c>
      <c r="K10" s="333">
        <f t="shared" si="3"/>
        <v>2292.3100000000004</v>
      </c>
      <c r="L10" s="333">
        <f t="shared" si="3"/>
        <v>2292.3100000000004</v>
      </c>
      <c r="M10" s="333">
        <f t="shared" si="3"/>
        <v>2292.3100000000004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0.35359099699643864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0.35359099699643864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20635.112322664201</v>
      </c>
      <c r="C7" s="56">
        <v>1719.59269355535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1954.51017</v>
      </c>
      <c r="J7" s="56">
        <v>2129.9050299999999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11873.929840000001</v>
      </c>
      <c r="Q7" s="189">
        <v>0.98644039241699999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193.71600000000001</v>
      </c>
      <c r="J8" s="56">
        <v>489.55900000000003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2638.114</v>
      </c>
      <c r="Q8" s="189">
        <v>1.408003717068</v>
      </c>
    </row>
    <row r="9" spans="1:17" ht="14.4" customHeight="1" x14ac:dyDescent="0.3">
      <c r="A9" s="19" t="s">
        <v>37</v>
      </c>
      <c r="B9" s="55">
        <v>11146.6217703612</v>
      </c>
      <c r="C9" s="56">
        <v>928.88514753009804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897.18804</v>
      </c>
      <c r="J9" s="56">
        <v>909.04855999999995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6166.0948399999997</v>
      </c>
      <c r="Q9" s="189">
        <v>0.94830958786499997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6.3204500000000001</v>
      </c>
      <c r="J10" s="56">
        <v>8.5544499999999992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32.679169999999999</v>
      </c>
      <c r="Q10" s="189">
        <v>1.191949614091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64.565370000000001</v>
      </c>
      <c r="J11" s="56">
        <v>82.686430000000001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477.75596000000002</v>
      </c>
      <c r="Q11" s="189">
        <v>0.94385563340300005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19.5091</v>
      </c>
      <c r="J12" s="56">
        <v>54.746049999999997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277.11721</v>
      </c>
      <c r="Q12" s="189">
        <v>1.239371631367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21.08981</v>
      </c>
      <c r="J13" s="56">
        <v>22.312660000000001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153.22301999999999</v>
      </c>
      <c r="Q13" s="189">
        <v>0.95458829035600001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83.013000000000005</v>
      </c>
      <c r="J14" s="56">
        <v>76.254999999999995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892.79000000000099</v>
      </c>
      <c r="Q14" s="189">
        <v>0.898847836535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79.040019999999998</v>
      </c>
      <c r="J17" s="56">
        <v>102.88558999999999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657.51952000000006</v>
      </c>
      <c r="Q17" s="189">
        <v>0.89304731806299997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30.543099999999999</v>
      </c>
      <c r="J18" s="56">
        <v>1.54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73.5411</v>
      </c>
      <c r="Q18" s="189" t="s">
        <v>333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320.80239</v>
      </c>
      <c r="J19" s="56">
        <v>349.36088999999998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1423.76396</v>
      </c>
      <c r="Q19" s="189">
        <v>0.73474541604599997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8437.8065000000006</v>
      </c>
      <c r="J20" s="56">
        <v>11305.329030000001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61292.347549999999</v>
      </c>
      <c r="Q20" s="189">
        <v>1.091340481779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653.59699999999998</v>
      </c>
      <c r="J21" s="56">
        <v>653.58799999999997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4774.2560000000003</v>
      </c>
      <c r="Q21" s="189">
        <v>1.0655457971910001</v>
      </c>
    </row>
    <row r="22" spans="1:17" ht="14.4" customHeight="1" x14ac:dyDescent="0.3">
      <c r="A22" s="19" t="s">
        <v>50</v>
      </c>
      <c r="B22" s="55">
        <v>82</v>
      </c>
      <c r="C22" s="56">
        <v>6.833333333333</v>
      </c>
      <c r="D22" s="56">
        <v>3.7509999999999999</v>
      </c>
      <c r="E22" s="56">
        <v>4.9406564584124654E-324</v>
      </c>
      <c r="F22" s="56">
        <v>4.9406564584124654E-324</v>
      </c>
      <c r="G22" s="56">
        <v>12.081849999999999</v>
      </c>
      <c r="H22" s="56">
        <v>3.9809000000000001</v>
      </c>
      <c r="I22" s="56">
        <v>3.9809999999999999</v>
      </c>
      <c r="J22" s="56">
        <v>225.417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249.21174999999999</v>
      </c>
      <c r="Q22" s="189">
        <v>5.2100017421600002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5.8207660913467401E-11</v>
      </c>
      <c r="C24" s="56">
        <v>1.8189894035458601E-12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-0.74797000000299996</v>
      </c>
      <c r="J24" s="56">
        <v>623.66575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684.16454999999996</v>
      </c>
      <c r="Q24" s="189"/>
    </row>
    <row r="25" spans="1:17" ht="14.4" customHeight="1" x14ac:dyDescent="0.3">
      <c r="A25" s="21" t="s">
        <v>53</v>
      </c>
      <c r="B25" s="58">
        <v>146895.15250608799</v>
      </c>
      <c r="C25" s="59">
        <v>12241.262708840601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12764.93398</v>
      </c>
      <c r="J25" s="59">
        <v>17034.853439999999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91666.508470000103</v>
      </c>
      <c r="Q25" s="190">
        <v>1.069760187914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1145.4431300000001</v>
      </c>
      <c r="J26" s="56">
        <v>1644.64841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8897.75281</v>
      </c>
      <c r="Q26" s="189">
        <v>1.221924463893</v>
      </c>
    </row>
    <row r="27" spans="1:17" ht="14.4" customHeight="1" x14ac:dyDescent="0.3">
      <c r="A27" s="22" t="s">
        <v>55</v>
      </c>
      <c r="B27" s="58">
        <v>159378.15860192</v>
      </c>
      <c r="C27" s="59">
        <v>13281.513216826599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13910.377109999999</v>
      </c>
      <c r="J27" s="59">
        <v>18679.501850000001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100564.26128000001</v>
      </c>
      <c r="Q27" s="190">
        <v>1.0816781796970001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33.51341</v>
      </c>
      <c r="J28" s="56">
        <v>28.187380000000001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234.28335000000001</v>
      </c>
      <c r="Q28" s="189">
        <v>0.62415830762699998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140730.33315249599</v>
      </c>
      <c r="C6" s="604">
        <v>150741.92963</v>
      </c>
      <c r="D6" s="605">
        <v>10011.596477503601</v>
      </c>
      <c r="E6" s="606">
        <v>1.0711402883309999</v>
      </c>
      <c r="F6" s="604">
        <v>146895.15250608799</v>
      </c>
      <c r="G6" s="605">
        <v>85688.838961884496</v>
      </c>
      <c r="H6" s="607">
        <v>17034.853439999999</v>
      </c>
      <c r="I6" s="604">
        <v>91666.508470000103</v>
      </c>
      <c r="J6" s="605">
        <v>5977.6695081156104</v>
      </c>
      <c r="K6" s="608">
        <v>0.62402677628299996</v>
      </c>
    </row>
    <row r="7" spans="1:11" ht="14.4" customHeight="1" thickBot="1" x14ac:dyDescent="0.35">
      <c r="A7" s="623" t="s">
        <v>336</v>
      </c>
      <c r="B7" s="604">
        <v>41414.778861752697</v>
      </c>
      <c r="C7" s="604">
        <v>38125.191879999998</v>
      </c>
      <c r="D7" s="605">
        <v>-3289.58698175263</v>
      </c>
      <c r="E7" s="606">
        <v>0.92056973205699999</v>
      </c>
      <c r="F7" s="604">
        <v>38269.644632229902</v>
      </c>
      <c r="G7" s="605">
        <v>22323.959368800799</v>
      </c>
      <c r="H7" s="607">
        <v>3773.0686799999999</v>
      </c>
      <c r="I7" s="604">
        <v>22511.712339999998</v>
      </c>
      <c r="J7" s="605">
        <v>187.75297119925</v>
      </c>
      <c r="K7" s="608">
        <v>0.58823938806599996</v>
      </c>
    </row>
    <row r="8" spans="1:11" ht="14.4" customHeight="1" thickBot="1" x14ac:dyDescent="0.35">
      <c r="A8" s="624" t="s">
        <v>337</v>
      </c>
      <c r="B8" s="604">
        <v>39811.200020169003</v>
      </c>
      <c r="C8" s="604">
        <v>36426.798880000002</v>
      </c>
      <c r="D8" s="605">
        <v>-3384.40114016899</v>
      </c>
      <c r="E8" s="606">
        <v>0.91498871828799999</v>
      </c>
      <c r="F8" s="604">
        <v>36566.912444814501</v>
      </c>
      <c r="G8" s="605">
        <v>21330.698926141798</v>
      </c>
      <c r="H8" s="607">
        <v>3696.8136800000002</v>
      </c>
      <c r="I8" s="604">
        <v>21618.922340000001</v>
      </c>
      <c r="J8" s="605">
        <v>288.22341385822801</v>
      </c>
      <c r="K8" s="608">
        <v>0.59121541564699998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4.4900000000000001E-3</v>
      </c>
      <c r="D9" s="610">
        <v>4.4900000000000001E-3</v>
      </c>
      <c r="E9" s="611" t="s">
        <v>339</v>
      </c>
      <c r="F9" s="609">
        <v>0</v>
      </c>
      <c r="G9" s="610">
        <v>0</v>
      </c>
      <c r="H9" s="612">
        <v>1.5E-3</v>
      </c>
      <c r="I9" s="609">
        <v>8.3000000000000001E-3</v>
      </c>
      <c r="J9" s="610">
        <v>8.3000000000000001E-3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4.4900000000000001E-3</v>
      </c>
      <c r="D10" s="605">
        <v>4.4900000000000001E-3</v>
      </c>
      <c r="E10" s="614" t="s">
        <v>339</v>
      </c>
      <c r="F10" s="604">
        <v>0</v>
      </c>
      <c r="G10" s="605">
        <v>0</v>
      </c>
      <c r="H10" s="607">
        <v>1.5E-3</v>
      </c>
      <c r="I10" s="604">
        <v>8.3000000000000001E-3</v>
      </c>
      <c r="J10" s="605">
        <v>8.3000000000000001E-3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22325.194168541599</v>
      </c>
      <c r="C11" s="609">
        <v>20796.40523</v>
      </c>
      <c r="D11" s="610">
        <v>-1528.7889385415599</v>
      </c>
      <c r="E11" s="616">
        <v>0.93152180773799997</v>
      </c>
      <c r="F11" s="609">
        <v>20635.112322664201</v>
      </c>
      <c r="G11" s="610">
        <v>12037.1488548875</v>
      </c>
      <c r="H11" s="612">
        <v>2129.9050299999999</v>
      </c>
      <c r="I11" s="609">
        <v>11873.929840000001</v>
      </c>
      <c r="J11" s="610">
        <v>-163.219014887463</v>
      </c>
      <c r="K11" s="617">
        <v>0.57542356224299995</v>
      </c>
    </row>
    <row r="12" spans="1:11" ht="14.4" customHeight="1" thickBot="1" x14ac:dyDescent="0.35">
      <c r="A12" s="626" t="s">
        <v>342</v>
      </c>
      <c r="B12" s="604">
        <v>15524.9702002596</v>
      </c>
      <c r="C12" s="604">
        <v>14670.033589999999</v>
      </c>
      <c r="D12" s="605">
        <v>-854.936610259605</v>
      </c>
      <c r="E12" s="606">
        <v>0.94493151360399996</v>
      </c>
      <c r="F12" s="604">
        <v>14538.0407482109</v>
      </c>
      <c r="G12" s="605">
        <v>8480.5237697896791</v>
      </c>
      <c r="H12" s="607">
        <v>1351.2204300000001</v>
      </c>
      <c r="I12" s="604">
        <v>7777.3173399999996</v>
      </c>
      <c r="J12" s="605">
        <v>-703.20642978968101</v>
      </c>
      <c r="K12" s="608">
        <v>0.53496323711600002</v>
      </c>
    </row>
    <row r="13" spans="1:11" ht="14.4" customHeight="1" thickBot="1" x14ac:dyDescent="0.35">
      <c r="A13" s="626" t="s">
        <v>343</v>
      </c>
      <c r="B13" s="604">
        <v>1950.05100036461</v>
      </c>
      <c r="C13" s="604">
        <v>1778.59105</v>
      </c>
      <c r="D13" s="605">
        <v>-171.45995036460801</v>
      </c>
      <c r="E13" s="606">
        <v>0.91207411994200005</v>
      </c>
      <c r="F13" s="604">
        <v>1715.9338085306599</v>
      </c>
      <c r="G13" s="605">
        <v>1000.96138830955</v>
      </c>
      <c r="H13" s="607">
        <v>115.72109</v>
      </c>
      <c r="I13" s="604">
        <v>737.19686999999999</v>
      </c>
      <c r="J13" s="605">
        <v>-263.76451830955102</v>
      </c>
      <c r="K13" s="608">
        <v>0.42961847731800001</v>
      </c>
    </row>
    <row r="14" spans="1:11" ht="14.4" customHeight="1" thickBot="1" x14ac:dyDescent="0.35">
      <c r="A14" s="626" t="s">
        <v>344</v>
      </c>
      <c r="B14" s="604">
        <v>122.955086628153</v>
      </c>
      <c r="C14" s="604">
        <v>20.297070000000001</v>
      </c>
      <c r="D14" s="605">
        <v>-102.65801662815301</v>
      </c>
      <c r="E14" s="606">
        <v>0.165077107069</v>
      </c>
      <c r="F14" s="604">
        <v>109.773638970844</v>
      </c>
      <c r="G14" s="605">
        <v>64.034622732992005</v>
      </c>
      <c r="H14" s="607">
        <v>4.9406564584124654E-324</v>
      </c>
      <c r="I14" s="604">
        <v>40.94</v>
      </c>
      <c r="J14" s="605">
        <v>-23.094622732992001</v>
      </c>
      <c r="K14" s="608">
        <v>0.37294928348700002</v>
      </c>
    </row>
    <row r="15" spans="1:11" ht="14.4" customHeight="1" thickBot="1" x14ac:dyDescent="0.35">
      <c r="A15" s="626" t="s">
        <v>345</v>
      </c>
      <c r="B15" s="604">
        <v>801.97536830655702</v>
      </c>
      <c r="C15" s="604">
        <v>879.97077999999999</v>
      </c>
      <c r="D15" s="605">
        <v>77.995411693441994</v>
      </c>
      <c r="E15" s="606">
        <v>1.0972541237240001</v>
      </c>
      <c r="F15" s="604">
        <v>880.00772698819105</v>
      </c>
      <c r="G15" s="605">
        <v>513.33784074311097</v>
      </c>
      <c r="H15" s="607">
        <v>81.477540000000005</v>
      </c>
      <c r="I15" s="604">
        <v>455.99022000000002</v>
      </c>
      <c r="J15" s="605">
        <v>-57.347620743109999</v>
      </c>
      <c r="K15" s="608">
        <v>0.51816615470000005</v>
      </c>
    </row>
    <row r="16" spans="1:11" ht="14.4" customHeight="1" thickBot="1" x14ac:dyDescent="0.35">
      <c r="A16" s="626" t="s">
        <v>346</v>
      </c>
      <c r="B16" s="604">
        <v>77.155502903682006</v>
      </c>
      <c r="C16" s="604">
        <v>43.56156</v>
      </c>
      <c r="D16" s="605">
        <v>-33.593942903681999</v>
      </c>
      <c r="E16" s="606">
        <v>0.56459433689799998</v>
      </c>
      <c r="F16" s="604">
        <v>57.001991688032</v>
      </c>
      <c r="G16" s="605">
        <v>33.251161818017998</v>
      </c>
      <c r="H16" s="607">
        <v>4.9406564584124654E-324</v>
      </c>
      <c r="I16" s="604">
        <v>21.73836</v>
      </c>
      <c r="J16" s="605">
        <v>-11.512801818018</v>
      </c>
      <c r="K16" s="608">
        <v>0.38136141135099999</v>
      </c>
    </row>
    <row r="17" spans="1:11" ht="14.4" customHeight="1" thickBot="1" x14ac:dyDescent="0.35">
      <c r="A17" s="626" t="s">
        <v>347</v>
      </c>
      <c r="B17" s="604">
        <v>1725.0256010021899</v>
      </c>
      <c r="C17" s="604">
        <v>1823.74846</v>
      </c>
      <c r="D17" s="605">
        <v>98.722858997809993</v>
      </c>
      <c r="E17" s="606">
        <v>1.0572297935399999</v>
      </c>
      <c r="F17" s="604">
        <v>1462.87186012498</v>
      </c>
      <c r="G17" s="605">
        <v>853.34191840623805</v>
      </c>
      <c r="H17" s="607">
        <v>197.21817999999999</v>
      </c>
      <c r="I17" s="604">
        <v>988.32838000000095</v>
      </c>
      <c r="J17" s="605">
        <v>134.98646159376301</v>
      </c>
      <c r="K17" s="608">
        <v>0.67560830646799996</v>
      </c>
    </row>
    <row r="18" spans="1:11" ht="14.4" customHeight="1" thickBot="1" x14ac:dyDescent="0.35">
      <c r="A18" s="626" t="s">
        <v>348</v>
      </c>
      <c r="B18" s="604">
        <v>1339.68541755602</v>
      </c>
      <c r="C18" s="604">
        <v>917.60031000000095</v>
      </c>
      <c r="D18" s="605">
        <v>-422.08510755601702</v>
      </c>
      <c r="E18" s="606">
        <v>0.68493714865800004</v>
      </c>
      <c r="F18" s="604">
        <v>1237.5567850790901</v>
      </c>
      <c r="G18" s="605">
        <v>721.90812462946997</v>
      </c>
      <c r="H18" s="607">
        <v>331.61527000000001</v>
      </c>
      <c r="I18" s="604">
        <v>1453.1972499999999</v>
      </c>
      <c r="J18" s="605">
        <v>731.289125370531</v>
      </c>
      <c r="K18" s="608">
        <v>1.174246925491</v>
      </c>
    </row>
    <row r="19" spans="1:11" ht="14.4" customHeight="1" thickBot="1" x14ac:dyDescent="0.35">
      <c r="A19" s="626" t="s">
        <v>349</v>
      </c>
      <c r="B19" s="604">
        <v>783.37599152075495</v>
      </c>
      <c r="C19" s="604">
        <v>662.60240999999996</v>
      </c>
      <c r="D19" s="605">
        <v>-120.773581520755</v>
      </c>
      <c r="E19" s="606">
        <v>0.84582935547100002</v>
      </c>
      <c r="F19" s="604">
        <v>633.92576307155196</v>
      </c>
      <c r="G19" s="605">
        <v>369.790028458405</v>
      </c>
      <c r="H19" s="607">
        <v>52.652520000000003</v>
      </c>
      <c r="I19" s="604">
        <v>399.22142000000002</v>
      </c>
      <c r="J19" s="605">
        <v>29.431391541594</v>
      </c>
      <c r="K19" s="608">
        <v>0.62976052284899997</v>
      </c>
    </row>
    <row r="20" spans="1:11" ht="14.4" customHeight="1" thickBot="1" x14ac:dyDescent="0.35">
      <c r="A20" s="625" t="s">
        <v>350</v>
      </c>
      <c r="B20" s="609">
        <v>3895.0699621001399</v>
      </c>
      <c r="C20" s="609">
        <v>3203.3539999999998</v>
      </c>
      <c r="D20" s="610">
        <v>-691.715962100139</v>
      </c>
      <c r="E20" s="616">
        <v>0.82241244218099996</v>
      </c>
      <c r="F20" s="609">
        <v>3211.9809685395298</v>
      </c>
      <c r="G20" s="610">
        <v>1873.6555649813899</v>
      </c>
      <c r="H20" s="612">
        <v>489.55900000000003</v>
      </c>
      <c r="I20" s="609">
        <v>2638.114</v>
      </c>
      <c r="J20" s="610">
        <v>764.45843501861202</v>
      </c>
      <c r="K20" s="617">
        <v>0.82133550162299995</v>
      </c>
    </row>
    <row r="21" spans="1:11" ht="14.4" customHeight="1" thickBot="1" x14ac:dyDescent="0.35">
      <c r="A21" s="626" t="s">
        <v>351</v>
      </c>
      <c r="B21" s="604">
        <v>3180.0571192499201</v>
      </c>
      <c r="C21" s="604">
        <v>2613.377</v>
      </c>
      <c r="D21" s="605">
        <v>-566.68011924992095</v>
      </c>
      <c r="E21" s="606">
        <v>0.82180190543700005</v>
      </c>
      <c r="F21" s="604">
        <v>2619.9844762059602</v>
      </c>
      <c r="G21" s="605">
        <v>1528.3242777868099</v>
      </c>
      <c r="H21" s="607">
        <v>407.16699999999997</v>
      </c>
      <c r="I21" s="604">
        <v>2145.9450000000002</v>
      </c>
      <c r="J21" s="605">
        <v>617.62072221318999</v>
      </c>
      <c r="K21" s="608">
        <v>0.819067830168</v>
      </c>
    </row>
    <row r="22" spans="1:11" ht="14.4" customHeight="1" thickBot="1" x14ac:dyDescent="0.35">
      <c r="A22" s="626" t="s">
        <v>352</v>
      </c>
      <c r="B22" s="604">
        <v>715.01284285021802</v>
      </c>
      <c r="C22" s="604">
        <v>589.97699999999998</v>
      </c>
      <c r="D22" s="605">
        <v>-125.035842850218</v>
      </c>
      <c r="E22" s="606">
        <v>0.82512783637300002</v>
      </c>
      <c r="F22" s="604">
        <v>591.99649233356104</v>
      </c>
      <c r="G22" s="605">
        <v>345.33128719457801</v>
      </c>
      <c r="H22" s="607">
        <v>82.391999999999996</v>
      </c>
      <c r="I22" s="604">
        <v>492.16899999999998</v>
      </c>
      <c r="J22" s="605">
        <v>146.837712805423</v>
      </c>
      <c r="K22" s="608">
        <v>0.83137148002299999</v>
      </c>
    </row>
    <row r="23" spans="1:11" ht="14.4" customHeight="1" thickBot="1" x14ac:dyDescent="0.35">
      <c r="A23" s="625" t="s">
        <v>353</v>
      </c>
      <c r="B23" s="609">
        <v>11902.513414863501</v>
      </c>
      <c r="C23" s="609">
        <v>10654.34194</v>
      </c>
      <c r="D23" s="610">
        <v>-1248.17147486351</v>
      </c>
      <c r="E23" s="616">
        <v>0.89513378969900004</v>
      </c>
      <c r="F23" s="609">
        <v>11146.6217703612</v>
      </c>
      <c r="G23" s="610">
        <v>6502.1960327106799</v>
      </c>
      <c r="H23" s="612">
        <v>909.04855999999995</v>
      </c>
      <c r="I23" s="609">
        <v>6166.0948399999997</v>
      </c>
      <c r="J23" s="610">
        <v>-336.10119271067799</v>
      </c>
      <c r="K23" s="617">
        <v>0.55318059292099997</v>
      </c>
    </row>
    <row r="24" spans="1:11" ht="14.4" customHeight="1" thickBot="1" x14ac:dyDescent="0.35">
      <c r="A24" s="626" t="s">
        <v>354</v>
      </c>
      <c r="B24" s="604">
        <v>900.60929747947</v>
      </c>
      <c r="C24" s="604">
        <v>679.20750999999996</v>
      </c>
      <c r="D24" s="605">
        <v>-221.40178747946899</v>
      </c>
      <c r="E24" s="606">
        <v>0.75416444389399995</v>
      </c>
      <c r="F24" s="604">
        <v>1099.43973981359</v>
      </c>
      <c r="G24" s="605">
        <v>641.33984822459399</v>
      </c>
      <c r="H24" s="607">
        <v>5.8467200000000004</v>
      </c>
      <c r="I24" s="604">
        <v>313.49563999999998</v>
      </c>
      <c r="J24" s="605">
        <v>-327.84420822459401</v>
      </c>
      <c r="K24" s="608">
        <v>0.285141266635</v>
      </c>
    </row>
    <row r="25" spans="1:11" ht="14.4" customHeight="1" thickBot="1" x14ac:dyDescent="0.35">
      <c r="A25" s="626" t="s">
        <v>355</v>
      </c>
      <c r="B25" s="604">
        <v>4.7497751542910001</v>
      </c>
      <c r="C25" s="604">
        <v>2.8090199999999999</v>
      </c>
      <c r="D25" s="605">
        <v>-1.940755154291</v>
      </c>
      <c r="E25" s="606">
        <v>0.59140062608199995</v>
      </c>
      <c r="F25" s="604">
        <v>2.8091975812499999</v>
      </c>
      <c r="G25" s="605">
        <v>1.6386985890620001</v>
      </c>
      <c r="H25" s="607">
        <v>0.2036</v>
      </c>
      <c r="I25" s="604">
        <v>1.3872899999999999</v>
      </c>
      <c r="J25" s="605">
        <v>-0.25140858906199998</v>
      </c>
      <c r="K25" s="608">
        <v>0.49383852857400001</v>
      </c>
    </row>
    <row r="26" spans="1:11" ht="14.4" customHeight="1" thickBot="1" x14ac:dyDescent="0.35">
      <c r="A26" s="626" t="s">
        <v>356</v>
      </c>
      <c r="B26" s="604">
        <v>862.48823488406299</v>
      </c>
      <c r="C26" s="604">
        <v>781.34565999999995</v>
      </c>
      <c r="D26" s="605">
        <v>-81.142574884062995</v>
      </c>
      <c r="E26" s="606">
        <v>0.90592036899399997</v>
      </c>
      <c r="F26" s="604">
        <v>793.12252708577296</v>
      </c>
      <c r="G26" s="605">
        <v>462.65480746670102</v>
      </c>
      <c r="H26" s="607">
        <v>61.773260000000001</v>
      </c>
      <c r="I26" s="604">
        <v>461.36052999999998</v>
      </c>
      <c r="J26" s="605">
        <v>-1.2942774667000001</v>
      </c>
      <c r="K26" s="608">
        <v>0.58170145752199998</v>
      </c>
    </row>
    <row r="27" spans="1:11" ht="14.4" customHeight="1" thickBot="1" x14ac:dyDescent="0.35">
      <c r="A27" s="626" t="s">
        <v>357</v>
      </c>
      <c r="B27" s="604">
        <v>7870.8644482499103</v>
      </c>
      <c r="C27" s="604">
        <v>7322.5428700000002</v>
      </c>
      <c r="D27" s="605">
        <v>-548.32157824990395</v>
      </c>
      <c r="E27" s="606">
        <v>0.93033527868999999</v>
      </c>
      <c r="F27" s="604">
        <v>7372.4949200608999</v>
      </c>
      <c r="G27" s="605">
        <v>4300.6220367021897</v>
      </c>
      <c r="H27" s="607">
        <v>695.78679</v>
      </c>
      <c r="I27" s="604">
        <v>4492.30368</v>
      </c>
      <c r="J27" s="605">
        <v>191.681643297813</v>
      </c>
      <c r="K27" s="608">
        <v>0.60933289594700002</v>
      </c>
    </row>
    <row r="28" spans="1:11" ht="14.4" customHeight="1" thickBot="1" x14ac:dyDescent="0.35">
      <c r="A28" s="626" t="s">
        <v>358</v>
      </c>
      <c r="B28" s="604">
        <v>1</v>
      </c>
      <c r="C28" s="604">
        <v>0</v>
      </c>
      <c r="D28" s="605">
        <v>-1</v>
      </c>
      <c r="E28" s="606">
        <v>0</v>
      </c>
      <c r="F28" s="604">
        <v>2</v>
      </c>
      <c r="G28" s="605">
        <v>1.1666666666659999</v>
      </c>
      <c r="H28" s="607">
        <v>4.9406564584124654E-324</v>
      </c>
      <c r="I28" s="604">
        <v>3.4584595208887258E-323</v>
      </c>
      <c r="J28" s="605">
        <v>-1.1666666666659999</v>
      </c>
      <c r="K28" s="608">
        <v>1.9762625833649862E-323</v>
      </c>
    </row>
    <row r="29" spans="1:11" ht="14.4" customHeight="1" thickBot="1" x14ac:dyDescent="0.35">
      <c r="A29" s="626" t="s">
        <v>359</v>
      </c>
      <c r="B29" s="604">
        <v>748.73717335368406</v>
      </c>
      <c r="C29" s="604">
        <v>527.63719000000003</v>
      </c>
      <c r="D29" s="605">
        <v>-221.099983353684</v>
      </c>
      <c r="E29" s="606">
        <v>0.70470280998099999</v>
      </c>
      <c r="F29" s="604">
        <v>507.88626476718002</v>
      </c>
      <c r="G29" s="605">
        <v>296.266987780855</v>
      </c>
      <c r="H29" s="607">
        <v>31.356909999999999</v>
      </c>
      <c r="I29" s="604">
        <v>250.64895999999999</v>
      </c>
      <c r="J29" s="605">
        <v>-45.618027780854</v>
      </c>
      <c r="K29" s="608">
        <v>0.49351395654399999</v>
      </c>
    </row>
    <row r="30" spans="1:11" ht="14.4" customHeight="1" thickBot="1" x14ac:dyDescent="0.35">
      <c r="A30" s="626" t="s">
        <v>360</v>
      </c>
      <c r="B30" s="604">
        <v>84.072570193060002</v>
      </c>
      <c r="C30" s="604">
        <v>79.956609999999998</v>
      </c>
      <c r="D30" s="605">
        <v>-4.1159601930600003</v>
      </c>
      <c r="E30" s="606">
        <v>0.95104276955400002</v>
      </c>
      <c r="F30" s="604">
        <v>81.391008282735996</v>
      </c>
      <c r="G30" s="605">
        <v>47.478088164928998</v>
      </c>
      <c r="H30" s="607">
        <v>7.4859799999999996</v>
      </c>
      <c r="I30" s="604">
        <v>47.521680000000003</v>
      </c>
      <c r="J30" s="605">
        <v>4.3591835070000001E-2</v>
      </c>
      <c r="K30" s="608">
        <v>0.58386891872500002</v>
      </c>
    </row>
    <row r="31" spans="1:11" ht="14.4" customHeight="1" thickBot="1" x14ac:dyDescent="0.35">
      <c r="A31" s="626" t="s">
        <v>361</v>
      </c>
      <c r="B31" s="604">
        <v>439.857772297721</v>
      </c>
      <c r="C31" s="604">
        <v>302.56680999999998</v>
      </c>
      <c r="D31" s="605">
        <v>-137.29096229772099</v>
      </c>
      <c r="E31" s="606">
        <v>0.68787419264899996</v>
      </c>
      <c r="F31" s="604">
        <v>307.37780539840998</v>
      </c>
      <c r="G31" s="605">
        <v>179.30371981573899</v>
      </c>
      <c r="H31" s="607">
        <v>23.32715</v>
      </c>
      <c r="I31" s="604">
        <v>119.41025</v>
      </c>
      <c r="J31" s="605">
        <v>-59.893469815739003</v>
      </c>
      <c r="K31" s="608">
        <v>0.38848039091499997</v>
      </c>
    </row>
    <row r="32" spans="1:11" ht="14.4" customHeight="1" thickBot="1" x14ac:dyDescent="0.35">
      <c r="A32" s="626" t="s">
        <v>362</v>
      </c>
      <c r="B32" s="604">
        <v>311.71870521508498</v>
      </c>
      <c r="C32" s="604">
        <v>341.10950000000003</v>
      </c>
      <c r="D32" s="605">
        <v>29.390794784914998</v>
      </c>
      <c r="E32" s="606">
        <v>1.094286272505</v>
      </c>
      <c r="F32" s="604">
        <v>354.93638570776</v>
      </c>
      <c r="G32" s="605">
        <v>207.04622499619401</v>
      </c>
      <c r="H32" s="607">
        <v>36.27825</v>
      </c>
      <c r="I32" s="604">
        <v>233.17805999999999</v>
      </c>
      <c r="J32" s="605">
        <v>26.131835003806</v>
      </c>
      <c r="K32" s="608">
        <v>0.65695732922600003</v>
      </c>
    </row>
    <row r="33" spans="1:11" ht="14.4" customHeight="1" thickBot="1" x14ac:dyDescent="0.35">
      <c r="A33" s="626" t="s">
        <v>363</v>
      </c>
      <c r="B33" s="604">
        <v>678.41543803622903</v>
      </c>
      <c r="C33" s="604">
        <v>617.16677000000004</v>
      </c>
      <c r="D33" s="605">
        <v>-61.248668036228999</v>
      </c>
      <c r="E33" s="606">
        <v>0.90971805091299995</v>
      </c>
      <c r="F33" s="604">
        <v>625.16392166357696</v>
      </c>
      <c r="G33" s="605">
        <v>364.67895430375302</v>
      </c>
      <c r="H33" s="607">
        <v>46.989899999999999</v>
      </c>
      <c r="I33" s="604">
        <v>246.78874999999999</v>
      </c>
      <c r="J33" s="605">
        <v>-117.89020430375299</v>
      </c>
      <c r="K33" s="608">
        <v>0.394758464857</v>
      </c>
    </row>
    <row r="34" spans="1:11" ht="14.4" customHeight="1" thickBot="1" x14ac:dyDescent="0.35">
      <c r="A34" s="625" t="s">
        <v>364</v>
      </c>
      <c r="B34" s="609">
        <v>44.999974880442998</v>
      </c>
      <c r="C34" s="609">
        <v>52.087560000000003</v>
      </c>
      <c r="D34" s="610">
        <v>7.0875851195559996</v>
      </c>
      <c r="E34" s="616">
        <v>1.1575019794650001</v>
      </c>
      <c r="F34" s="609">
        <v>46.999834240810003</v>
      </c>
      <c r="G34" s="610">
        <v>27.416569973805998</v>
      </c>
      <c r="H34" s="612">
        <v>8.5544499999999992</v>
      </c>
      <c r="I34" s="609">
        <v>32.679169999999999</v>
      </c>
      <c r="J34" s="610">
        <v>5.2626000261939998</v>
      </c>
      <c r="K34" s="617">
        <v>0.69530394155300002</v>
      </c>
    </row>
    <row r="35" spans="1:11" ht="14.4" customHeight="1" thickBot="1" x14ac:dyDescent="0.35">
      <c r="A35" s="626" t="s">
        <v>365</v>
      </c>
      <c r="B35" s="604">
        <v>15.001012889868001</v>
      </c>
      <c r="C35" s="604">
        <v>18.950420000000001</v>
      </c>
      <c r="D35" s="605">
        <v>3.9494071101310002</v>
      </c>
      <c r="E35" s="606">
        <v>1.263276029367</v>
      </c>
      <c r="F35" s="604">
        <v>19.999929464173999</v>
      </c>
      <c r="G35" s="605">
        <v>11.666625520767999</v>
      </c>
      <c r="H35" s="607">
        <v>3.3206600000000002</v>
      </c>
      <c r="I35" s="604">
        <v>11.43163</v>
      </c>
      <c r="J35" s="605">
        <v>-0.23499552076800001</v>
      </c>
      <c r="K35" s="608">
        <v>0.571583515855</v>
      </c>
    </row>
    <row r="36" spans="1:11" ht="14.4" customHeight="1" thickBot="1" x14ac:dyDescent="0.35">
      <c r="A36" s="626" t="s">
        <v>366</v>
      </c>
      <c r="B36" s="604">
        <v>29.998961990573999</v>
      </c>
      <c r="C36" s="604">
        <v>22.467770000000002</v>
      </c>
      <c r="D36" s="605">
        <v>-7.5311919905740004</v>
      </c>
      <c r="E36" s="606">
        <v>0.74895158062599998</v>
      </c>
      <c r="F36" s="604">
        <v>26.999904776634999</v>
      </c>
      <c r="G36" s="605">
        <v>15.749944453036999</v>
      </c>
      <c r="H36" s="607">
        <v>5.2337899999999999</v>
      </c>
      <c r="I36" s="604">
        <v>18.8721</v>
      </c>
      <c r="J36" s="605">
        <v>3.1221555469619999</v>
      </c>
      <c r="K36" s="608">
        <v>0.698969131784</v>
      </c>
    </row>
    <row r="37" spans="1:11" ht="14.4" customHeight="1" thickBot="1" x14ac:dyDescent="0.35">
      <c r="A37" s="626" t="s">
        <v>367</v>
      </c>
      <c r="B37" s="604">
        <v>0</v>
      </c>
      <c r="C37" s="604">
        <v>10.669370000000001</v>
      </c>
      <c r="D37" s="605">
        <v>10.669370000000001</v>
      </c>
      <c r="E37" s="614" t="s">
        <v>333</v>
      </c>
      <c r="F37" s="604">
        <v>0</v>
      </c>
      <c r="G37" s="605">
        <v>0</v>
      </c>
      <c r="H37" s="607">
        <v>4.9406564584124654E-324</v>
      </c>
      <c r="I37" s="604">
        <v>2.3754400000000002</v>
      </c>
      <c r="J37" s="605">
        <v>2.3754400000000002</v>
      </c>
      <c r="K37" s="615" t="s">
        <v>333</v>
      </c>
    </row>
    <row r="38" spans="1:11" ht="14.4" customHeight="1" thickBot="1" x14ac:dyDescent="0.35">
      <c r="A38" s="625" t="s">
        <v>368</v>
      </c>
      <c r="B38" s="609">
        <v>802.46948551673495</v>
      </c>
      <c r="C38" s="609">
        <v>861.78869999999995</v>
      </c>
      <c r="D38" s="610">
        <v>59.319214483265</v>
      </c>
      <c r="E38" s="616">
        <v>1.0739208350639999</v>
      </c>
      <c r="F38" s="609">
        <v>867.72827131386805</v>
      </c>
      <c r="G38" s="610">
        <v>506.17482493309001</v>
      </c>
      <c r="H38" s="612">
        <v>82.686430000000001</v>
      </c>
      <c r="I38" s="609">
        <v>477.75596000000002</v>
      </c>
      <c r="J38" s="610">
        <v>-28.418864933089001</v>
      </c>
      <c r="K38" s="617">
        <v>0.550582452818</v>
      </c>
    </row>
    <row r="39" spans="1:11" ht="14.4" customHeight="1" thickBot="1" x14ac:dyDescent="0.35">
      <c r="A39" s="626" t="s">
        <v>369</v>
      </c>
      <c r="B39" s="604">
        <v>237.147373479999</v>
      </c>
      <c r="C39" s="604">
        <v>16.871459999999999</v>
      </c>
      <c r="D39" s="605">
        <v>-220.27591347999899</v>
      </c>
      <c r="E39" s="606">
        <v>7.1143355931999996E-2</v>
      </c>
      <c r="F39" s="604">
        <v>19.471439462342001</v>
      </c>
      <c r="G39" s="605">
        <v>11.358339686366</v>
      </c>
      <c r="H39" s="607">
        <v>0</v>
      </c>
      <c r="I39" s="604">
        <v>2.3479999999999999</v>
      </c>
      <c r="J39" s="605">
        <v>-9.0103396863660006</v>
      </c>
      <c r="K39" s="608">
        <v>0.120586873124</v>
      </c>
    </row>
    <row r="40" spans="1:11" ht="14.4" customHeight="1" thickBot="1" x14ac:dyDescent="0.35">
      <c r="A40" s="626" t="s">
        <v>370</v>
      </c>
      <c r="B40" s="604">
        <v>19.741722056371</v>
      </c>
      <c r="C40" s="604">
        <v>19.346830000000001</v>
      </c>
      <c r="D40" s="605">
        <v>-0.394892056371</v>
      </c>
      <c r="E40" s="606">
        <v>0.979997081549</v>
      </c>
      <c r="F40" s="604">
        <v>19.473706395676</v>
      </c>
      <c r="G40" s="605">
        <v>11.359662064144</v>
      </c>
      <c r="H40" s="607">
        <v>1.5288299999999999</v>
      </c>
      <c r="I40" s="604">
        <v>10.87383</v>
      </c>
      <c r="J40" s="605">
        <v>-0.48583206414399999</v>
      </c>
      <c r="K40" s="608">
        <v>0.55838522873100005</v>
      </c>
    </row>
    <row r="41" spans="1:11" ht="14.4" customHeight="1" thickBot="1" x14ac:dyDescent="0.35">
      <c r="A41" s="626" t="s">
        <v>371</v>
      </c>
      <c r="B41" s="604">
        <v>374.71217127505503</v>
      </c>
      <c r="C41" s="604">
        <v>535.30019000000004</v>
      </c>
      <c r="D41" s="605">
        <v>160.58801872494499</v>
      </c>
      <c r="E41" s="606">
        <v>1.428563657749</v>
      </c>
      <c r="F41" s="604">
        <v>550.635550553847</v>
      </c>
      <c r="G41" s="605">
        <v>321.20407115641098</v>
      </c>
      <c r="H41" s="607">
        <v>55.93336</v>
      </c>
      <c r="I41" s="604">
        <v>308.57094000000001</v>
      </c>
      <c r="J41" s="605">
        <v>-12.63313115641</v>
      </c>
      <c r="K41" s="608">
        <v>0.56039051544999996</v>
      </c>
    </row>
    <row r="42" spans="1:11" ht="14.4" customHeight="1" thickBot="1" x14ac:dyDescent="0.35">
      <c r="A42" s="626" t="s">
        <v>372</v>
      </c>
      <c r="B42" s="604">
        <v>126.89546678608301</v>
      </c>
      <c r="C42" s="604">
        <v>120.80431</v>
      </c>
      <c r="D42" s="605">
        <v>-6.0911567860830003</v>
      </c>
      <c r="E42" s="606">
        <v>0.95199862579500005</v>
      </c>
      <c r="F42" s="604">
        <v>128.62773182165299</v>
      </c>
      <c r="G42" s="605">
        <v>75.032843562631001</v>
      </c>
      <c r="H42" s="607">
        <v>10.82314</v>
      </c>
      <c r="I42" s="604">
        <v>58.962649999999996</v>
      </c>
      <c r="J42" s="605">
        <v>-16.070193562631001</v>
      </c>
      <c r="K42" s="608">
        <v>0.45839765006299998</v>
      </c>
    </row>
    <row r="43" spans="1:11" ht="14.4" customHeight="1" thickBot="1" x14ac:dyDescent="0.35">
      <c r="A43" s="626" t="s">
        <v>373</v>
      </c>
      <c r="B43" s="604">
        <v>2.3079412073430001</v>
      </c>
      <c r="C43" s="604">
        <v>3.2096300000000002</v>
      </c>
      <c r="D43" s="605">
        <v>0.90168879265599999</v>
      </c>
      <c r="E43" s="606">
        <v>1.390689671724</v>
      </c>
      <c r="F43" s="604">
        <v>13.998865634469</v>
      </c>
      <c r="G43" s="605">
        <v>8.1660049534399999</v>
      </c>
      <c r="H43" s="607">
        <v>0.19550000000000001</v>
      </c>
      <c r="I43" s="604">
        <v>0.95284999999999997</v>
      </c>
      <c r="J43" s="605">
        <v>-7.2131549534400001</v>
      </c>
      <c r="K43" s="608">
        <v>6.8066229426999997E-2</v>
      </c>
    </row>
    <row r="44" spans="1:11" ht="14.4" customHeight="1" thickBot="1" x14ac:dyDescent="0.35">
      <c r="A44" s="626" t="s">
        <v>374</v>
      </c>
      <c r="B44" s="604">
        <v>3.5562690591999999E-2</v>
      </c>
      <c r="C44" s="604">
        <v>9.9199999999999997E-2</v>
      </c>
      <c r="D44" s="605">
        <v>6.3637309407000006E-2</v>
      </c>
      <c r="E44" s="606">
        <v>2.7894402348640002</v>
      </c>
      <c r="F44" s="604">
        <v>0.17226446290399999</v>
      </c>
      <c r="G44" s="605">
        <v>0.10048760336</v>
      </c>
      <c r="H44" s="607">
        <v>4.9406564584124654E-324</v>
      </c>
      <c r="I44" s="604">
        <v>3.4584595208887258E-323</v>
      </c>
      <c r="J44" s="605">
        <v>-0.10048760336</v>
      </c>
      <c r="K44" s="608">
        <v>2.0256691479491108E-322</v>
      </c>
    </row>
    <row r="45" spans="1:11" ht="14.4" customHeight="1" thickBot="1" x14ac:dyDescent="0.35">
      <c r="A45" s="626" t="s">
        <v>375</v>
      </c>
      <c r="B45" s="604">
        <v>18.378076979732</v>
      </c>
      <c r="C45" s="604">
        <v>27.11608</v>
      </c>
      <c r="D45" s="605">
        <v>8.7380030202669996</v>
      </c>
      <c r="E45" s="606">
        <v>1.4754579616729999</v>
      </c>
      <c r="F45" s="604">
        <v>15.136760473008</v>
      </c>
      <c r="G45" s="605">
        <v>8.8297769425879995</v>
      </c>
      <c r="H45" s="607">
        <v>1.7170000000000001</v>
      </c>
      <c r="I45" s="604">
        <v>18.24269</v>
      </c>
      <c r="J45" s="605">
        <v>9.412913057411</v>
      </c>
      <c r="K45" s="608">
        <v>1.2051911657400001</v>
      </c>
    </row>
    <row r="46" spans="1:11" ht="14.4" customHeight="1" thickBot="1" x14ac:dyDescent="0.35">
      <c r="A46" s="626" t="s">
        <v>376</v>
      </c>
      <c r="B46" s="604">
        <v>23.251171041555999</v>
      </c>
      <c r="C46" s="604">
        <v>33.569569999999999</v>
      </c>
      <c r="D46" s="605">
        <v>10.318398958443</v>
      </c>
      <c r="E46" s="606">
        <v>1.443779753716</v>
      </c>
      <c r="F46" s="604">
        <v>37.129315561009001</v>
      </c>
      <c r="G46" s="605">
        <v>21.658767410589</v>
      </c>
      <c r="H46" s="607">
        <v>2.7900399999999999</v>
      </c>
      <c r="I46" s="604">
        <v>23.20711</v>
      </c>
      <c r="J46" s="605">
        <v>1.54834258941</v>
      </c>
      <c r="K46" s="608">
        <v>0.62503468349299995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5.8620000000000001</v>
      </c>
      <c r="D47" s="605">
        <v>5.8620000000000001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3.4584595208887258E-323</v>
      </c>
      <c r="J47" s="605">
        <v>3.4584595208887258E-323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0.53054999999999997</v>
      </c>
      <c r="D48" s="605">
        <v>0.53054999999999997</v>
      </c>
      <c r="E48" s="614" t="s">
        <v>339</v>
      </c>
      <c r="F48" s="604">
        <v>0</v>
      </c>
      <c r="G48" s="605">
        <v>0</v>
      </c>
      <c r="H48" s="607">
        <v>4.9406564584124654E-324</v>
      </c>
      <c r="I48" s="604">
        <v>3.4584595208887258E-323</v>
      </c>
      <c r="J48" s="605">
        <v>3.4584595208887258E-323</v>
      </c>
      <c r="K48" s="615" t="s">
        <v>333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0.60750000000000004</v>
      </c>
      <c r="D49" s="605">
        <v>0.60750000000000004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3.4584595208887258E-323</v>
      </c>
      <c r="J49" s="605">
        <v>3.4584595208887258E-323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98.471379999999996</v>
      </c>
      <c r="D50" s="605">
        <v>98.471379999999996</v>
      </c>
      <c r="E50" s="614" t="s">
        <v>339</v>
      </c>
      <c r="F50" s="604">
        <v>83.082636948957003</v>
      </c>
      <c r="G50" s="605">
        <v>48.464871553557998</v>
      </c>
      <c r="H50" s="607">
        <v>9.6985600000000005</v>
      </c>
      <c r="I50" s="604">
        <v>54.59789</v>
      </c>
      <c r="J50" s="605">
        <v>6.1330184464409996</v>
      </c>
      <c r="K50" s="608">
        <v>0.65715162644000003</v>
      </c>
    </row>
    <row r="51" spans="1:11" ht="14.4" customHeight="1" thickBot="1" x14ac:dyDescent="0.35">
      <c r="A51" s="625" t="s">
        <v>381</v>
      </c>
      <c r="B51" s="609">
        <v>548.87529183354297</v>
      </c>
      <c r="C51" s="609">
        <v>570.69694000000004</v>
      </c>
      <c r="D51" s="610">
        <v>21.821648166456999</v>
      </c>
      <c r="E51" s="616">
        <v>1.0397570240289999</v>
      </c>
      <c r="F51" s="609">
        <v>383.305589915322</v>
      </c>
      <c r="G51" s="610">
        <v>223.59492745060501</v>
      </c>
      <c r="H51" s="612">
        <v>54.746049999999997</v>
      </c>
      <c r="I51" s="609">
        <v>277.11721</v>
      </c>
      <c r="J51" s="610">
        <v>53.522282549395001</v>
      </c>
      <c r="K51" s="617">
        <v>0.72296678496400002</v>
      </c>
    </row>
    <row r="52" spans="1:11" ht="14.4" customHeight="1" thickBot="1" x14ac:dyDescent="0.35">
      <c r="A52" s="626" t="s">
        <v>382</v>
      </c>
      <c r="B52" s="604">
        <v>0</v>
      </c>
      <c r="C52" s="604">
        <v>3.9569999999999999</v>
      </c>
      <c r="D52" s="605">
        <v>3.9569999999999999</v>
      </c>
      <c r="E52" s="614" t="s">
        <v>333</v>
      </c>
      <c r="F52" s="604">
        <v>3.2053757642890002</v>
      </c>
      <c r="G52" s="605">
        <v>1.869802529168</v>
      </c>
      <c r="H52" s="607">
        <v>4.9406564584124654E-324</v>
      </c>
      <c r="I52" s="604">
        <v>3.4584595208887258E-323</v>
      </c>
      <c r="J52" s="605">
        <v>-1.869802529168</v>
      </c>
      <c r="K52" s="608">
        <v>9.8813129168249309E-324</v>
      </c>
    </row>
    <row r="53" spans="1:11" ht="14.4" customHeight="1" thickBot="1" x14ac:dyDescent="0.35">
      <c r="A53" s="626" t="s">
        <v>383</v>
      </c>
      <c r="B53" s="604">
        <v>541.36038199290499</v>
      </c>
      <c r="C53" s="604">
        <v>561.96576000000005</v>
      </c>
      <c r="D53" s="605">
        <v>20.605378007094998</v>
      </c>
      <c r="E53" s="606">
        <v>1.038062220089</v>
      </c>
      <c r="F53" s="604">
        <v>374.6019075072</v>
      </c>
      <c r="G53" s="605">
        <v>218.51777937919999</v>
      </c>
      <c r="H53" s="607">
        <v>52.931049999999999</v>
      </c>
      <c r="I53" s="604">
        <v>270.86925000000002</v>
      </c>
      <c r="J53" s="605">
        <v>52.351470620800001</v>
      </c>
      <c r="K53" s="608">
        <v>0.72308561321099996</v>
      </c>
    </row>
    <row r="54" spans="1:11" ht="14.4" customHeight="1" thickBot="1" x14ac:dyDescent="0.35">
      <c r="A54" s="626" t="s">
        <v>384</v>
      </c>
      <c r="B54" s="604">
        <v>0</v>
      </c>
      <c r="C54" s="604">
        <v>4.9406564584124654E-324</v>
      </c>
      <c r="D54" s="605">
        <v>4.9406564584124654E-324</v>
      </c>
      <c r="E54" s="614" t="s">
        <v>333</v>
      </c>
      <c r="F54" s="604">
        <v>4.9406564584124654E-324</v>
      </c>
      <c r="G54" s="605">
        <v>0</v>
      </c>
      <c r="H54" s="607">
        <v>1.8149999999999999</v>
      </c>
      <c r="I54" s="604">
        <v>3.5453000000000001</v>
      </c>
      <c r="J54" s="605">
        <v>3.5453000000000001</v>
      </c>
      <c r="K54" s="615" t="s">
        <v>339</v>
      </c>
    </row>
    <row r="55" spans="1:11" ht="14.4" customHeight="1" thickBot="1" x14ac:dyDescent="0.35">
      <c r="A55" s="626" t="s">
        <v>385</v>
      </c>
      <c r="B55" s="604">
        <v>6.6063943750589997</v>
      </c>
      <c r="C55" s="604">
        <v>4.7741800000000003</v>
      </c>
      <c r="D55" s="605">
        <v>-1.8322143750590001</v>
      </c>
      <c r="E55" s="606">
        <v>0.722660460299</v>
      </c>
      <c r="F55" s="604">
        <v>5.4983066438329997</v>
      </c>
      <c r="G55" s="605">
        <v>3.2073455422360002</v>
      </c>
      <c r="H55" s="607">
        <v>4.9406564584124654E-324</v>
      </c>
      <c r="I55" s="604">
        <v>2.7026599999999998</v>
      </c>
      <c r="J55" s="605">
        <v>-0.50468554223600004</v>
      </c>
      <c r="K55" s="608">
        <v>0.49154406530400002</v>
      </c>
    </row>
    <row r="56" spans="1:11" ht="14.4" customHeight="1" thickBot="1" x14ac:dyDescent="0.35">
      <c r="A56" s="625" t="s">
        <v>386</v>
      </c>
      <c r="B56" s="609">
        <v>292.077722433075</v>
      </c>
      <c r="C56" s="609">
        <v>280.85001999999997</v>
      </c>
      <c r="D56" s="610">
        <v>-11.227702433074001</v>
      </c>
      <c r="E56" s="616">
        <v>0.96155919616300001</v>
      </c>
      <c r="F56" s="609">
        <v>275.16368777954898</v>
      </c>
      <c r="G56" s="610">
        <v>160.51215120473699</v>
      </c>
      <c r="H56" s="612">
        <v>22.312660000000001</v>
      </c>
      <c r="I56" s="609">
        <v>153.22301999999999</v>
      </c>
      <c r="J56" s="610">
        <v>-7.289131204736</v>
      </c>
      <c r="K56" s="617">
        <v>0.55684316937400002</v>
      </c>
    </row>
    <row r="57" spans="1:11" ht="14.4" customHeight="1" thickBot="1" x14ac:dyDescent="0.35">
      <c r="A57" s="626" t="s">
        <v>387</v>
      </c>
      <c r="B57" s="604">
        <v>34.777212953339003</v>
      </c>
      <c r="C57" s="604">
        <v>43.801409999999997</v>
      </c>
      <c r="D57" s="605">
        <v>9.0241970466599994</v>
      </c>
      <c r="E57" s="606">
        <v>1.259485918517</v>
      </c>
      <c r="F57" s="604">
        <v>39.181692540957002</v>
      </c>
      <c r="G57" s="605">
        <v>22.855987315558</v>
      </c>
      <c r="H57" s="607">
        <v>1.5424500000000001</v>
      </c>
      <c r="I57" s="604">
        <v>20.330459999999999</v>
      </c>
      <c r="J57" s="605">
        <v>-2.525527315558</v>
      </c>
      <c r="K57" s="608">
        <v>0.51887651302299997</v>
      </c>
    </row>
    <row r="58" spans="1:11" ht="14.4" customHeight="1" thickBot="1" x14ac:dyDescent="0.35">
      <c r="A58" s="626" t="s">
        <v>388</v>
      </c>
      <c r="B58" s="604">
        <v>0</v>
      </c>
      <c r="C58" s="604">
        <v>4.9406564584124654E-324</v>
      </c>
      <c r="D58" s="605">
        <v>4.9406564584124654E-324</v>
      </c>
      <c r="E58" s="614" t="s">
        <v>333</v>
      </c>
      <c r="F58" s="604">
        <v>4.9406564584124654E-324</v>
      </c>
      <c r="G58" s="605">
        <v>0</v>
      </c>
      <c r="H58" s="607">
        <v>4.9406564584124654E-324</v>
      </c>
      <c r="I58" s="604">
        <v>0.48282000000000003</v>
      </c>
      <c r="J58" s="605">
        <v>0.48282000000000003</v>
      </c>
      <c r="K58" s="615" t="s">
        <v>339</v>
      </c>
    </row>
    <row r="59" spans="1:11" ht="14.4" customHeight="1" thickBot="1" x14ac:dyDescent="0.35">
      <c r="A59" s="626" t="s">
        <v>389</v>
      </c>
      <c r="B59" s="604">
        <v>3.401245568877</v>
      </c>
      <c r="C59" s="604">
        <v>0.59387000000000001</v>
      </c>
      <c r="D59" s="605">
        <v>-2.8073755688770001</v>
      </c>
      <c r="E59" s="606">
        <v>0.17460368208400001</v>
      </c>
      <c r="F59" s="604">
        <v>0</v>
      </c>
      <c r="G59" s="605">
        <v>0</v>
      </c>
      <c r="H59" s="607">
        <v>4.9406564584124654E-324</v>
      </c>
      <c r="I59" s="604">
        <v>1.3655999999999999</v>
      </c>
      <c r="J59" s="605">
        <v>1.3655999999999999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253.899263910857</v>
      </c>
      <c r="C60" s="604">
        <v>236.45473999999999</v>
      </c>
      <c r="D60" s="605">
        <v>-17.444523910857001</v>
      </c>
      <c r="E60" s="606">
        <v>0.93129352309900004</v>
      </c>
      <c r="F60" s="604">
        <v>0</v>
      </c>
      <c r="G60" s="605">
        <v>0</v>
      </c>
      <c r="H60" s="607">
        <v>4.9406564584124654E-324</v>
      </c>
      <c r="I60" s="604">
        <v>3.4584595208887258E-323</v>
      </c>
      <c r="J60" s="605">
        <v>3.4584595208887258E-323</v>
      </c>
      <c r="K60" s="615" t="s">
        <v>333</v>
      </c>
    </row>
    <row r="61" spans="1:11" ht="14.4" customHeight="1" thickBot="1" x14ac:dyDescent="0.35">
      <c r="A61" s="626" t="s">
        <v>391</v>
      </c>
      <c r="B61" s="604">
        <v>4.9406564584124654E-324</v>
      </c>
      <c r="C61" s="604">
        <v>4.9406564584124654E-324</v>
      </c>
      <c r="D61" s="605">
        <v>0</v>
      </c>
      <c r="E61" s="606">
        <v>1</v>
      </c>
      <c r="F61" s="604">
        <v>29.002789627662001</v>
      </c>
      <c r="G61" s="605">
        <v>16.918293949469</v>
      </c>
      <c r="H61" s="607">
        <v>2.9803500000000001</v>
      </c>
      <c r="I61" s="604">
        <v>14.986969999999999</v>
      </c>
      <c r="J61" s="605">
        <v>-1.931323949469</v>
      </c>
      <c r="K61" s="608">
        <v>0.51674236142100005</v>
      </c>
    </row>
    <row r="62" spans="1:11" ht="14.4" customHeight="1" thickBot="1" x14ac:dyDescent="0.35">
      <c r="A62" s="626" t="s">
        <v>392</v>
      </c>
      <c r="B62" s="604">
        <v>4.9406564584124654E-324</v>
      </c>
      <c r="C62" s="604">
        <v>4.9406564584124654E-324</v>
      </c>
      <c r="D62" s="605">
        <v>0</v>
      </c>
      <c r="E62" s="606">
        <v>1</v>
      </c>
      <c r="F62" s="604">
        <v>62.998776699809</v>
      </c>
      <c r="G62" s="605">
        <v>36.749286408221003</v>
      </c>
      <c r="H62" s="607">
        <v>4.1346100000000003</v>
      </c>
      <c r="I62" s="604">
        <v>22.99858</v>
      </c>
      <c r="J62" s="605">
        <v>-13.750706408220999</v>
      </c>
      <c r="K62" s="608">
        <v>0.36506391401100002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143.98042891111999</v>
      </c>
      <c r="G63" s="605">
        <v>83.988583531486</v>
      </c>
      <c r="H63" s="607">
        <v>13.655250000000001</v>
      </c>
      <c r="I63" s="604">
        <v>93.058589999999995</v>
      </c>
      <c r="J63" s="605">
        <v>9.0700064685130002</v>
      </c>
      <c r="K63" s="608">
        <v>0.64632805099799995</v>
      </c>
    </row>
    <row r="64" spans="1:11" ht="14.4" customHeight="1" thickBot="1" x14ac:dyDescent="0.35">
      <c r="A64" s="625" t="s">
        <v>394</v>
      </c>
      <c r="B64" s="609">
        <v>4.9406564584124654E-324</v>
      </c>
      <c r="C64" s="609">
        <v>7.27</v>
      </c>
      <c r="D64" s="610">
        <v>7.27</v>
      </c>
      <c r="E64" s="611" t="s">
        <v>339</v>
      </c>
      <c r="F64" s="609">
        <v>0</v>
      </c>
      <c r="G64" s="610">
        <v>0</v>
      </c>
      <c r="H64" s="612">
        <v>4.9406564584124654E-324</v>
      </c>
      <c r="I64" s="609">
        <v>3.4584595208887258E-323</v>
      </c>
      <c r="J64" s="610">
        <v>3.4584595208887258E-323</v>
      </c>
      <c r="K64" s="613" t="s">
        <v>333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7.27</v>
      </c>
      <c r="D65" s="605">
        <v>7.27</v>
      </c>
      <c r="E65" s="614" t="s">
        <v>339</v>
      </c>
      <c r="F65" s="604">
        <v>0</v>
      </c>
      <c r="G65" s="605">
        <v>0</v>
      </c>
      <c r="H65" s="607">
        <v>4.9406564584124654E-324</v>
      </c>
      <c r="I65" s="604">
        <v>3.4584595208887258E-323</v>
      </c>
      <c r="J65" s="605">
        <v>3.4584595208887258E-323</v>
      </c>
      <c r="K65" s="615" t="s">
        <v>333</v>
      </c>
    </row>
    <row r="66" spans="1:11" ht="14.4" customHeight="1" thickBot="1" x14ac:dyDescent="0.35">
      <c r="A66" s="624" t="s">
        <v>42</v>
      </c>
      <c r="B66" s="604">
        <v>1603.57884158364</v>
      </c>
      <c r="C66" s="604">
        <v>1698.393</v>
      </c>
      <c r="D66" s="605">
        <v>94.814158416354999</v>
      </c>
      <c r="E66" s="606">
        <v>1.0591265960589999</v>
      </c>
      <c r="F66" s="604">
        <v>1702.7321874153899</v>
      </c>
      <c r="G66" s="605">
        <v>993.26044265897997</v>
      </c>
      <c r="H66" s="607">
        <v>76.254999999999995</v>
      </c>
      <c r="I66" s="604">
        <v>892.79000000000099</v>
      </c>
      <c r="J66" s="605">
        <v>-100.470442658979</v>
      </c>
      <c r="K66" s="608">
        <v>0.52432790464500001</v>
      </c>
    </row>
    <row r="67" spans="1:11" ht="14.4" customHeight="1" thickBot="1" x14ac:dyDescent="0.35">
      <c r="A67" s="625" t="s">
        <v>396</v>
      </c>
      <c r="B67" s="609">
        <v>1603.57884158364</v>
      </c>
      <c r="C67" s="609">
        <v>1698.393</v>
      </c>
      <c r="D67" s="610">
        <v>94.814158416354999</v>
      </c>
      <c r="E67" s="616">
        <v>1.0591265960589999</v>
      </c>
      <c r="F67" s="609">
        <v>1702.7321874153899</v>
      </c>
      <c r="G67" s="610">
        <v>993.26044265897997</v>
      </c>
      <c r="H67" s="612">
        <v>76.254999999999995</v>
      </c>
      <c r="I67" s="609">
        <v>892.79000000000099</v>
      </c>
      <c r="J67" s="610">
        <v>-100.470442658979</v>
      </c>
      <c r="K67" s="617">
        <v>0.52432790464500001</v>
      </c>
    </row>
    <row r="68" spans="1:11" ht="14.4" customHeight="1" thickBot="1" x14ac:dyDescent="0.35">
      <c r="A68" s="626" t="s">
        <v>397</v>
      </c>
      <c r="B68" s="604">
        <v>331.48607578524098</v>
      </c>
      <c r="C68" s="604">
        <v>484.57799999999997</v>
      </c>
      <c r="D68" s="605">
        <v>153.09192421475899</v>
      </c>
      <c r="E68" s="606">
        <v>1.4618351580890001</v>
      </c>
      <c r="F68" s="604">
        <v>480.95636649651601</v>
      </c>
      <c r="G68" s="605">
        <v>280.55788045630101</v>
      </c>
      <c r="H68" s="607">
        <v>32.274000000000001</v>
      </c>
      <c r="I68" s="604">
        <v>221.56299999999999</v>
      </c>
      <c r="J68" s="605">
        <v>-58.994880456300002</v>
      </c>
      <c r="K68" s="608">
        <v>0.46067172707100001</v>
      </c>
    </row>
    <row r="69" spans="1:11" ht="14.4" customHeight="1" thickBot="1" x14ac:dyDescent="0.35">
      <c r="A69" s="626" t="s">
        <v>398</v>
      </c>
      <c r="B69" s="604">
        <v>136.005845272518</v>
      </c>
      <c r="C69" s="604">
        <v>133.15299999999999</v>
      </c>
      <c r="D69" s="605">
        <v>-2.8528452725169999</v>
      </c>
      <c r="E69" s="606">
        <v>0.97902409806799995</v>
      </c>
      <c r="F69" s="604">
        <v>126.004540626758</v>
      </c>
      <c r="G69" s="605">
        <v>73.502648698941996</v>
      </c>
      <c r="H69" s="607">
        <v>11.302</v>
      </c>
      <c r="I69" s="604">
        <v>75.957999999999998</v>
      </c>
      <c r="J69" s="605">
        <v>2.4553513010570001</v>
      </c>
      <c r="K69" s="608">
        <v>0.60281954620099998</v>
      </c>
    </row>
    <row r="70" spans="1:11" ht="14.4" customHeight="1" thickBot="1" x14ac:dyDescent="0.35">
      <c r="A70" s="626" t="s">
        <v>399</v>
      </c>
      <c r="B70" s="604">
        <v>1136.08692052589</v>
      </c>
      <c r="C70" s="604">
        <v>1080.662</v>
      </c>
      <c r="D70" s="605">
        <v>-55.424920525885</v>
      </c>
      <c r="E70" s="606">
        <v>0.95121419010700003</v>
      </c>
      <c r="F70" s="604">
        <v>1095.7712802921201</v>
      </c>
      <c r="G70" s="605">
        <v>639.19991350373698</v>
      </c>
      <c r="H70" s="607">
        <v>32.679000000000002</v>
      </c>
      <c r="I70" s="604">
        <v>595.26900000000103</v>
      </c>
      <c r="J70" s="605">
        <v>-43.930913503736001</v>
      </c>
      <c r="K70" s="608">
        <v>0.54324201656500004</v>
      </c>
    </row>
    <row r="71" spans="1:11" ht="14.4" customHeight="1" thickBot="1" x14ac:dyDescent="0.35">
      <c r="A71" s="627" t="s">
        <v>400</v>
      </c>
      <c r="B71" s="609">
        <v>3897.5775433815802</v>
      </c>
      <c r="C71" s="609">
        <v>4730.1388800000104</v>
      </c>
      <c r="D71" s="610">
        <v>832.56133661842296</v>
      </c>
      <c r="E71" s="616">
        <v>1.2136099480639999</v>
      </c>
      <c r="F71" s="609">
        <v>4584.0515190850501</v>
      </c>
      <c r="G71" s="610">
        <v>2674.0300527996201</v>
      </c>
      <c r="H71" s="612">
        <v>453.78647999999998</v>
      </c>
      <c r="I71" s="609">
        <v>2154.82458</v>
      </c>
      <c r="J71" s="610">
        <v>-519.20547279961499</v>
      </c>
      <c r="K71" s="617">
        <v>0.470069887091</v>
      </c>
    </row>
    <row r="72" spans="1:11" ht="14.4" customHeight="1" thickBot="1" x14ac:dyDescent="0.35">
      <c r="A72" s="624" t="s">
        <v>45</v>
      </c>
      <c r="B72" s="604">
        <v>848.351419992346</v>
      </c>
      <c r="C72" s="604">
        <v>1361.229</v>
      </c>
      <c r="D72" s="605">
        <v>512.87758000765598</v>
      </c>
      <c r="E72" s="606">
        <v>1.604557931914</v>
      </c>
      <c r="F72" s="604">
        <v>1262.1686412359199</v>
      </c>
      <c r="G72" s="605">
        <v>736.26504072095497</v>
      </c>
      <c r="H72" s="607">
        <v>102.88558999999999</v>
      </c>
      <c r="I72" s="604">
        <v>657.51952000000006</v>
      </c>
      <c r="J72" s="605">
        <v>-78.745520720954005</v>
      </c>
      <c r="K72" s="608">
        <v>0.52094426887</v>
      </c>
    </row>
    <row r="73" spans="1:11" ht="14.4" customHeight="1" thickBot="1" x14ac:dyDescent="0.35">
      <c r="A73" s="628" t="s">
        <v>401</v>
      </c>
      <c r="B73" s="604">
        <v>848.351419992346</v>
      </c>
      <c r="C73" s="604">
        <v>1361.229</v>
      </c>
      <c r="D73" s="605">
        <v>512.87758000765598</v>
      </c>
      <c r="E73" s="606">
        <v>1.604557931914</v>
      </c>
      <c r="F73" s="604">
        <v>1262.1686412359199</v>
      </c>
      <c r="G73" s="605">
        <v>736.26504072095497</v>
      </c>
      <c r="H73" s="607">
        <v>102.88558999999999</v>
      </c>
      <c r="I73" s="604">
        <v>657.51952000000006</v>
      </c>
      <c r="J73" s="605">
        <v>-78.745520720954005</v>
      </c>
      <c r="K73" s="608">
        <v>0.52094426887</v>
      </c>
    </row>
    <row r="74" spans="1:11" ht="14.4" customHeight="1" thickBot="1" x14ac:dyDescent="0.35">
      <c r="A74" s="626" t="s">
        <v>402</v>
      </c>
      <c r="B74" s="604">
        <v>661.08218885069698</v>
      </c>
      <c r="C74" s="604">
        <v>1214.50443</v>
      </c>
      <c r="D74" s="605">
        <v>553.42224114930502</v>
      </c>
      <c r="E74" s="606">
        <v>1.8371458957489999</v>
      </c>
      <c r="F74" s="604">
        <v>1119.9429471910501</v>
      </c>
      <c r="G74" s="605">
        <v>653.30005252811202</v>
      </c>
      <c r="H74" s="607">
        <v>101.20578999999999</v>
      </c>
      <c r="I74" s="604">
        <v>621.60491000000002</v>
      </c>
      <c r="J74" s="605">
        <v>-31.695142528112001</v>
      </c>
      <c r="K74" s="608">
        <v>0.55503265729600004</v>
      </c>
    </row>
    <row r="75" spans="1:11" ht="14.4" customHeight="1" thickBot="1" x14ac:dyDescent="0.35">
      <c r="A75" s="626" t="s">
        <v>403</v>
      </c>
      <c r="B75" s="604">
        <v>0</v>
      </c>
      <c r="C75" s="604">
        <v>8.3339999999999996</v>
      </c>
      <c r="D75" s="605">
        <v>8.3339999999999996</v>
      </c>
      <c r="E75" s="614" t="s">
        <v>333</v>
      </c>
      <c r="F75" s="604">
        <v>0</v>
      </c>
      <c r="G75" s="605">
        <v>0</v>
      </c>
      <c r="H75" s="607">
        <v>4.9406564584124654E-324</v>
      </c>
      <c r="I75" s="604">
        <v>3.4584595208887258E-323</v>
      </c>
      <c r="J75" s="605">
        <v>3.4584595208887258E-323</v>
      </c>
      <c r="K75" s="615" t="s">
        <v>333</v>
      </c>
    </row>
    <row r="76" spans="1:11" ht="14.4" customHeight="1" thickBot="1" x14ac:dyDescent="0.35">
      <c r="A76" s="626" t="s">
        <v>404</v>
      </c>
      <c r="B76" s="604">
        <v>19.282407225438</v>
      </c>
      <c r="C76" s="604">
        <v>26.58053</v>
      </c>
      <c r="D76" s="605">
        <v>7.2981227745619996</v>
      </c>
      <c r="E76" s="606">
        <v>1.3784860826359999</v>
      </c>
      <c r="F76" s="604">
        <v>21.309921317552</v>
      </c>
      <c r="G76" s="605">
        <v>12.430787435239001</v>
      </c>
      <c r="H76" s="607">
        <v>4.9406564584124654E-324</v>
      </c>
      <c r="I76" s="604">
        <v>2.0270000000000001</v>
      </c>
      <c r="J76" s="605">
        <v>-10.403787435239</v>
      </c>
      <c r="K76" s="608">
        <v>9.5120013340000004E-2</v>
      </c>
    </row>
    <row r="77" spans="1:11" ht="14.4" customHeight="1" thickBot="1" x14ac:dyDescent="0.35">
      <c r="A77" s="626" t="s">
        <v>405</v>
      </c>
      <c r="B77" s="604">
        <v>113.990806933854</v>
      </c>
      <c r="C77" s="604">
        <v>87.44726</v>
      </c>
      <c r="D77" s="605">
        <v>-26.543546933853001</v>
      </c>
      <c r="E77" s="606">
        <v>0.76714309120299995</v>
      </c>
      <c r="F77" s="604">
        <v>96.999836234566999</v>
      </c>
      <c r="G77" s="605">
        <v>56.583237803496999</v>
      </c>
      <c r="H77" s="607">
        <v>4.9406564584124654E-324</v>
      </c>
      <c r="I77" s="604">
        <v>18.668479999999999</v>
      </c>
      <c r="J77" s="605">
        <v>-37.914757803496997</v>
      </c>
      <c r="K77" s="608">
        <v>0.19245888162999999</v>
      </c>
    </row>
    <row r="78" spans="1:11" ht="14.4" customHeight="1" thickBot="1" x14ac:dyDescent="0.35">
      <c r="A78" s="626" t="s">
        <v>406</v>
      </c>
      <c r="B78" s="604">
        <v>53.996016982356998</v>
      </c>
      <c r="C78" s="604">
        <v>24.362780000000001</v>
      </c>
      <c r="D78" s="605">
        <v>-29.633236982357001</v>
      </c>
      <c r="E78" s="606">
        <v>0.45119587261299998</v>
      </c>
      <c r="F78" s="604">
        <v>23.915936492752</v>
      </c>
      <c r="G78" s="605">
        <v>13.950962954105</v>
      </c>
      <c r="H78" s="607">
        <v>1.6798</v>
      </c>
      <c r="I78" s="604">
        <v>15.21913</v>
      </c>
      <c r="J78" s="605">
        <v>1.268167045894</v>
      </c>
      <c r="K78" s="608">
        <v>0.63635935831299995</v>
      </c>
    </row>
    <row r="79" spans="1:11" ht="14.4" customHeight="1" thickBot="1" x14ac:dyDescent="0.35">
      <c r="A79" s="629" t="s">
        <v>46</v>
      </c>
      <c r="B79" s="609">
        <v>0</v>
      </c>
      <c r="C79" s="609">
        <v>64.903999999999996</v>
      </c>
      <c r="D79" s="610">
        <v>64.903999999999996</v>
      </c>
      <c r="E79" s="611" t="s">
        <v>333</v>
      </c>
      <c r="F79" s="609">
        <v>0</v>
      </c>
      <c r="G79" s="610">
        <v>0</v>
      </c>
      <c r="H79" s="612">
        <v>1.54</v>
      </c>
      <c r="I79" s="609">
        <v>73.5411</v>
      </c>
      <c r="J79" s="610">
        <v>73.5411</v>
      </c>
      <c r="K79" s="613" t="s">
        <v>333</v>
      </c>
    </row>
    <row r="80" spans="1:11" ht="14.4" customHeight="1" thickBot="1" x14ac:dyDescent="0.35">
      <c r="A80" s="625" t="s">
        <v>407</v>
      </c>
      <c r="B80" s="609">
        <v>0</v>
      </c>
      <c r="C80" s="609">
        <v>64.903999999999996</v>
      </c>
      <c r="D80" s="610">
        <v>64.903999999999996</v>
      </c>
      <c r="E80" s="611" t="s">
        <v>333</v>
      </c>
      <c r="F80" s="609">
        <v>0</v>
      </c>
      <c r="G80" s="610">
        <v>0</v>
      </c>
      <c r="H80" s="612">
        <v>1.54</v>
      </c>
      <c r="I80" s="609">
        <v>46.912999999999997</v>
      </c>
      <c r="J80" s="610">
        <v>46.912999999999997</v>
      </c>
      <c r="K80" s="613" t="s">
        <v>333</v>
      </c>
    </row>
    <row r="81" spans="1:11" ht="14.4" customHeight="1" thickBot="1" x14ac:dyDescent="0.35">
      <c r="A81" s="626" t="s">
        <v>408</v>
      </c>
      <c r="B81" s="604">
        <v>0</v>
      </c>
      <c r="C81" s="604">
        <v>45.606000000000002</v>
      </c>
      <c r="D81" s="605">
        <v>45.606000000000002</v>
      </c>
      <c r="E81" s="614" t="s">
        <v>333</v>
      </c>
      <c r="F81" s="604">
        <v>0</v>
      </c>
      <c r="G81" s="605">
        <v>0</v>
      </c>
      <c r="H81" s="607">
        <v>4.9406564584124654E-324</v>
      </c>
      <c r="I81" s="604">
        <v>40.622999999999998</v>
      </c>
      <c r="J81" s="605">
        <v>40.622999999999998</v>
      </c>
      <c r="K81" s="615" t="s">
        <v>333</v>
      </c>
    </row>
    <row r="82" spans="1:11" ht="14.4" customHeight="1" thickBot="1" x14ac:dyDescent="0.35">
      <c r="A82" s="626" t="s">
        <v>409</v>
      </c>
      <c r="B82" s="604">
        <v>0</v>
      </c>
      <c r="C82" s="604">
        <v>19.297999999999998</v>
      </c>
      <c r="D82" s="605">
        <v>19.297999999999998</v>
      </c>
      <c r="E82" s="614" t="s">
        <v>333</v>
      </c>
      <c r="F82" s="604">
        <v>0</v>
      </c>
      <c r="G82" s="605">
        <v>0</v>
      </c>
      <c r="H82" s="607">
        <v>1.54</v>
      </c>
      <c r="I82" s="604">
        <v>6.29</v>
      </c>
      <c r="J82" s="605">
        <v>6.29</v>
      </c>
      <c r="K82" s="615" t="s">
        <v>333</v>
      </c>
    </row>
    <row r="83" spans="1:11" ht="14.4" customHeight="1" thickBot="1" x14ac:dyDescent="0.35">
      <c r="A83" s="625" t="s">
        <v>410</v>
      </c>
      <c r="B83" s="609">
        <v>0</v>
      </c>
      <c r="C83" s="609">
        <v>4.9406564584124654E-324</v>
      </c>
      <c r="D83" s="610">
        <v>4.9406564584124654E-324</v>
      </c>
      <c r="E83" s="611" t="s">
        <v>333</v>
      </c>
      <c r="F83" s="609">
        <v>4.9406564584124654E-324</v>
      </c>
      <c r="G83" s="610">
        <v>0</v>
      </c>
      <c r="H83" s="612">
        <v>4.9406564584124654E-324</v>
      </c>
      <c r="I83" s="609">
        <v>26.6281</v>
      </c>
      <c r="J83" s="610">
        <v>26.6281</v>
      </c>
      <c r="K83" s="613" t="s">
        <v>339</v>
      </c>
    </row>
    <row r="84" spans="1:11" ht="14.4" customHeight="1" thickBot="1" x14ac:dyDescent="0.35">
      <c r="A84" s="626" t="s">
        <v>411</v>
      </c>
      <c r="B84" s="604">
        <v>0</v>
      </c>
      <c r="C84" s="604">
        <v>4.9406564584124654E-324</v>
      </c>
      <c r="D84" s="605">
        <v>4.9406564584124654E-324</v>
      </c>
      <c r="E84" s="614" t="s">
        <v>333</v>
      </c>
      <c r="F84" s="604">
        <v>4.9406564584124654E-324</v>
      </c>
      <c r="G84" s="605">
        <v>0</v>
      </c>
      <c r="H84" s="607">
        <v>4.9406564584124654E-324</v>
      </c>
      <c r="I84" s="604">
        <v>7.4950000000000001</v>
      </c>
      <c r="J84" s="605">
        <v>7.4950000000000001</v>
      </c>
      <c r="K84" s="615" t="s">
        <v>339</v>
      </c>
    </row>
    <row r="85" spans="1:11" ht="14.4" customHeight="1" thickBot="1" x14ac:dyDescent="0.35">
      <c r="A85" s="626" t="s">
        <v>412</v>
      </c>
      <c r="B85" s="604">
        <v>4.9406564584124654E-324</v>
      </c>
      <c r="C85" s="604">
        <v>4.9406564584124654E-324</v>
      </c>
      <c r="D85" s="605">
        <v>0</v>
      </c>
      <c r="E85" s="606">
        <v>1</v>
      </c>
      <c r="F85" s="604">
        <v>4.9406564584124654E-324</v>
      </c>
      <c r="G85" s="605">
        <v>0</v>
      </c>
      <c r="H85" s="607">
        <v>4.9406564584124654E-324</v>
      </c>
      <c r="I85" s="604">
        <v>19.133099999999999</v>
      </c>
      <c r="J85" s="605">
        <v>19.133099999999999</v>
      </c>
      <c r="K85" s="615" t="s">
        <v>339</v>
      </c>
    </row>
    <row r="86" spans="1:11" ht="14.4" customHeight="1" thickBot="1" x14ac:dyDescent="0.35">
      <c r="A86" s="624" t="s">
        <v>47</v>
      </c>
      <c r="B86" s="604">
        <v>3049.22612338924</v>
      </c>
      <c r="C86" s="604">
        <v>3304.0058800000002</v>
      </c>
      <c r="D86" s="605">
        <v>254.77975661076599</v>
      </c>
      <c r="E86" s="606">
        <v>1.0835555469810001</v>
      </c>
      <c r="F86" s="604">
        <v>3321.8828778491302</v>
      </c>
      <c r="G86" s="605">
        <v>1937.76501207866</v>
      </c>
      <c r="H86" s="607">
        <v>349.36088999999998</v>
      </c>
      <c r="I86" s="604">
        <v>1423.76396</v>
      </c>
      <c r="J86" s="605">
        <v>-514.00105207866</v>
      </c>
      <c r="K86" s="608">
        <v>0.42860149269300002</v>
      </c>
    </row>
    <row r="87" spans="1:11" ht="14.4" customHeight="1" thickBot="1" x14ac:dyDescent="0.35">
      <c r="A87" s="625" t="s">
        <v>413</v>
      </c>
      <c r="B87" s="609">
        <v>3.638544479289</v>
      </c>
      <c r="C87" s="609">
        <v>3.7149999999999999</v>
      </c>
      <c r="D87" s="610">
        <v>7.6455520710000002E-2</v>
      </c>
      <c r="E87" s="616">
        <v>1.021012666231</v>
      </c>
      <c r="F87" s="609">
        <v>1.484880987748</v>
      </c>
      <c r="G87" s="610">
        <v>0.86618057618599997</v>
      </c>
      <c r="H87" s="612">
        <v>0.104</v>
      </c>
      <c r="I87" s="609">
        <v>4.3529999999999998</v>
      </c>
      <c r="J87" s="610">
        <v>3.4868194238129999</v>
      </c>
      <c r="K87" s="617">
        <v>2.9315480741659998</v>
      </c>
    </row>
    <row r="88" spans="1:11" ht="14.4" customHeight="1" thickBot="1" x14ac:dyDescent="0.35">
      <c r="A88" s="626" t="s">
        <v>414</v>
      </c>
      <c r="B88" s="604">
        <v>3.638544479289</v>
      </c>
      <c r="C88" s="604">
        <v>3.7149999999999999</v>
      </c>
      <c r="D88" s="605">
        <v>7.6455520710000002E-2</v>
      </c>
      <c r="E88" s="606">
        <v>1.021012666231</v>
      </c>
      <c r="F88" s="604">
        <v>1.484880987748</v>
      </c>
      <c r="G88" s="605">
        <v>0.86618057618599997</v>
      </c>
      <c r="H88" s="607">
        <v>0.104</v>
      </c>
      <c r="I88" s="604">
        <v>4.3529999999999998</v>
      </c>
      <c r="J88" s="605">
        <v>3.4868194238129999</v>
      </c>
      <c r="K88" s="608">
        <v>2.9315480741659998</v>
      </c>
    </row>
    <row r="89" spans="1:11" ht="14.4" customHeight="1" thickBot="1" x14ac:dyDescent="0.35">
      <c r="A89" s="625" t="s">
        <v>415</v>
      </c>
      <c r="B89" s="609">
        <v>22.079735437857</v>
      </c>
      <c r="C89" s="609">
        <v>25.4527</v>
      </c>
      <c r="D89" s="610">
        <v>3.3729645621420001</v>
      </c>
      <c r="E89" s="616">
        <v>1.1527629065859999</v>
      </c>
      <c r="F89" s="609">
        <v>24.489591363542001</v>
      </c>
      <c r="G89" s="610">
        <v>14.285594962066</v>
      </c>
      <c r="H89" s="612">
        <v>1.4437899999999999</v>
      </c>
      <c r="I89" s="609">
        <v>13.05442</v>
      </c>
      <c r="J89" s="610">
        <v>-1.231174962066</v>
      </c>
      <c r="K89" s="617">
        <v>0.53305993579900002</v>
      </c>
    </row>
    <row r="90" spans="1:11" ht="14.4" customHeight="1" thickBot="1" x14ac:dyDescent="0.35">
      <c r="A90" s="626" t="s">
        <v>416</v>
      </c>
      <c r="B90" s="604">
        <v>6.1794267232840001</v>
      </c>
      <c r="C90" s="604">
        <v>6.9768999999999997</v>
      </c>
      <c r="D90" s="605">
        <v>0.79747327671500001</v>
      </c>
      <c r="E90" s="606">
        <v>1.1290529546550001</v>
      </c>
      <c r="F90" s="604">
        <v>7.137272612326</v>
      </c>
      <c r="G90" s="605">
        <v>4.1634090238560004</v>
      </c>
      <c r="H90" s="607">
        <v>0.35820000000000002</v>
      </c>
      <c r="I90" s="604">
        <v>4.0119999999999996</v>
      </c>
      <c r="J90" s="605">
        <v>-0.151409023856</v>
      </c>
      <c r="K90" s="608">
        <v>0.56211948427900005</v>
      </c>
    </row>
    <row r="91" spans="1:11" ht="14.4" customHeight="1" thickBot="1" x14ac:dyDescent="0.35">
      <c r="A91" s="626" t="s">
        <v>417</v>
      </c>
      <c r="B91" s="604">
        <v>15.900308714573001</v>
      </c>
      <c r="C91" s="604">
        <v>18.4758</v>
      </c>
      <c r="D91" s="605">
        <v>2.5754912854269998</v>
      </c>
      <c r="E91" s="606">
        <v>1.161977439033</v>
      </c>
      <c r="F91" s="604">
        <v>17.352318751215002</v>
      </c>
      <c r="G91" s="605">
        <v>10.122185938209</v>
      </c>
      <c r="H91" s="607">
        <v>1.0855900000000001</v>
      </c>
      <c r="I91" s="604">
        <v>9.0424199999999999</v>
      </c>
      <c r="J91" s="605">
        <v>-1.0797659382089999</v>
      </c>
      <c r="K91" s="608">
        <v>0.52110730154499996</v>
      </c>
    </row>
    <row r="92" spans="1:11" ht="14.4" customHeight="1" thickBot="1" x14ac:dyDescent="0.35">
      <c r="A92" s="625" t="s">
        <v>418</v>
      </c>
      <c r="B92" s="609">
        <v>56.007710225220002</v>
      </c>
      <c r="C92" s="609">
        <v>115.90673</v>
      </c>
      <c r="D92" s="610">
        <v>59.899019774780001</v>
      </c>
      <c r="E92" s="616">
        <v>2.0694781046020001</v>
      </c>
      <c r="F92" s="609">
        <v>106.88134014518</v>
      </c>
      <c r="G92" s="610">
        <v>62.347448418021003</v>
      </c>
      <c r="H92" s="612">
        <v>12.72296</v>
      </c>
      <c r="I92" s="609">
        <v>76.280720000000002</v>
      </c>
      <c r="J92" s="610">
        <v>13.933271581978</v>
      </c>
      <c r="K92" s="617">
        <v>0.71369539244500002</v>
      </c>
    </row>
    <row r="93" spans="1:11" ht="14.4" customHeight="1" thickBot="1" x14ac:dyDescent="0.35">
      <c r="A93" s="626" t="s">
        <v>419</v>
      </c>
      <c r="B93" s="604">
        <v>6.7698301881349998</v>
      </c>
      <c r="C93" s="604">
        <v>6.48</v>
      </c>
      <c r="D93" s="605">
        <v>-0.289830188135</v>
      </c>
      <c r="E93" s="606">
        <v>0.95718796778000004</v>
      </c>
      <c r="F93" s="604">
        <v>6.7120523065229998</v>
      </c>
      <c r="G93" s="605">
        <v>3.915363845471</v>
      </c>
      <c r="H93" s="607">
        <v>1.62</v>
      </c>
      <c r="I93" s="604">
        <v>4.8600000000000003</v>
      </c>
      <c r="J93" s="605">
        <v>0.94463615452799998</v>
      </c>
      <c r="K93" s="608">
        <v>0.72407063861400001</v>
      </c>
    </row>
    <row r="94" spans="1:11" ht="14.4" customHeight="1" thickBot="1" x14ac:dyDescent="0.35">
      <c r="A94" s="626" t="s">
        <v>420</v>
      </c>
      <c r="B94" s="604">
        <v>49.237880037083997</v>
      </c>
      <c r="C94" s="604">
        <v>109.42673000000001</v>
      </c>
      <c r="D94" s="605">
        <v>60.188849962915</v>
      </c>
      <c r="E94" s="606">
        <v>2.222409452185</v>
      </c>
      <c r="F94" s="604">
        <v>100.169287838657</v>
      </c>
      <c r="G94" s="605">
        <v>58.432084572549002</v>
      </c>
      <c r="H94" s="607">
        <v>11.102959999999999</v>
      </c>
      <c r="I94" s="604">
        <v>71.420720000000003</v>
      </c>
      <c r="J94" s="605">
        <v>12.988635427449999</v>
      </c>
      <c r="K94" s="608">
        <v>0.71300017740999999</v>
      </c>
    </row>
    <row r="95" spans="1:11" ht="14.4" customHeight="1" thickBot="1" x14ac:dyDescent="0.35">
      <c r="A95" s="625" t="s">
        <v>421</v>
      </c>
      <c r="B95" s="609">
        <v>548.25889733499696</v>
      </c>
      <c r="C95" s="609">
        <v>680.6182</v>
      </c>
      <c r="D95" s="610">
        <v>132.35930266500301</v>
      </c>
      <c r="E95" s="616">
        <v>1.2414175188180001</v>
      </c>
      <c r="F95" s="609">
        <v>681.34438929851001</v>
      </c>
      <c r="G95" s="610">
        <v>397.45089375746397</v>
      </c>
      <c r="H95" s="612">
        <v>57.141629999999999</v>
      </c>
      <c r="I95" s="609">
        <v>396.25599</v>
      </c>
      <c r="J95" s="610">
        <v>-1.1949037574629999</v>
      </c>
      <c r="K95" s="617">
        <v>0.58157958915300001</v>
      </c>
    </row>
    <row r="96" spans="1:11" ht="14.4" customHeight="1" thickBot="1" x14ac:dyDescent="0.35">
      <c r="A96" s="626" t="s">
        <v>422</v>
      </c>
      <c r="B96" s="604">
        <v>542.00055035752803</v>
      </c>
      <c r="C96" s="604">
        <v>674.19494999999995</v>
      </c>
      <c r="D96" s="605">
        <v>132.19439964247201</v>
      </c>
      <c r="E96" s="606">
        <v>1.2439008586889999</v>
      </c>
      <c r="F96" s="604">
        <v>674.84997911754101</v>
      </c>
      <c r="G96" s="605">
        <v>393.66248781856501</v>
      </c>
      <c r="H96" s="607">
        <v>56.589829999999999</v>
      </c>
      <c r="I96" s="604">
        <v>392.57281999999998</v>
      </c>
      <c r="J96" s="605">
        <v>-1.0896678185649999</v>
      </c>
      <c r="K96" s="608">
        <v>0.58171865177100002</v>
      </c>
    </row>
    <row r="97" spans="1:11" ht="14.4" customHeight="1" thickBot="1" x14ac:dyDescent="0.35">
      <c r="A97" s="626" t="s">
        <v>423</v>
      </c>
      <c r="B97" s="604">
        <v>6.2583469774690004</v>
      </c>
      <c r="C97" s="604">
        <v>6.4232500000000003</v>
      </c>
      <c r="D97" s="605">
        <v>0.16490302253</v>
      </c>
      <c r="E97" s="606">
        <v>1.0263492936909999</v>
      </c>
      <c r="F97" s="604">
        <v>6.494410180969</v>
      </c>
      <c r="G97" s="605">
        <v>3.7884059388979998</v>
      </c>
      <c r="H97" s="607">
        <v>0.55179999999999996</v>
      </c>
      <c r="I97" s="604">
        <v>3.6831700000000001</v>
      </c>
      <c r="J97" s="605">
        <v>-0.10523593889799999</v>
      </c>
      <c r="K97" s="608">
        <v>0.56712925383000001</v>
      </c>
    </row>
    <row r="98" spans="1:11" ht="14.4" customHeight="1" thickBot="1" x14ac:dyDescent="0.35">
      <c r="A98" s="625" t="s">
        <v>424</v>
      </c>
      <c r="B98" s="609">
        <v>2419.2412359118698</v>
      </c>
      <c r="C98" s="609">
        <v>2478.3132500000002</v>
      </c>
      <c r="D98" s="610">
        <v>59.072014088129002</v>
      </c>
      <c r="E98" s="616">
        <v>1.024417579037</v>
      </c>
      <c r="F98" s="609">
        <v>2507.6826760541499</v>
      </c>
      <c r="G98" s="610">
        <v>1462.8148943649201</v>
      </c>
      <c r="H98" s="612">
        <v>277.94851</v>
      </c>
      <c r="I98" s="609">
        <v>928.85433</v>
      </c>
      <c r="J98" s="610">
        <v>-533.96056436492302</v>
      </c>
      <c r="K98" s="617">
        <v>0.37040345609399999</v>
      </c>
    </row>
    <row r="99" spans="1:11" ht="14.4" customHeight="1" thickBot="1" x14ac:dyDescent="0.35">
      <c r="A99" s="626" t="s">
        <v>425</v>
      </c>
      <c r="B99" s="604">
        <v>6.0078406763640002</v>
      </c>
      <c r="C99" s="604">
        <v>24.102</v>
      </c>
      <c r="D99" s="605">
        <v>18.094159323635001</v>
      </c>
      <c r="E99" s="606">
        <v>4.0117575179409997</v>
      </c>
      <c r="F99" s="604">
        <v>24.736281323360998</v>
      </c>
      <c r="G99" s="605">
        <v>14.429497438626999</v>
      </c>
      <c r="H99" s="607">
        <v>4.9406564584124654E-324</v>
      </c>
      <c r="I99" s="604">
        <v>3.4584595208887258E-323</v>
      </c>
      <c r="J99" s="605">
        <v>-14.429497438626999</v>
      </c>
      <c r="K99" s="608">
        <v>0</v>
      </c>
    </row>
    <row r="100" spans="1:11" ht="14.4" customHeight="1" thickBot="1" x14ac:dyDescent="0.35">
      <c r="A100" s="626" t="s">
        <v>426</v>
      </c>
      <c r="B100" s="604">
        <v>1471.73494775365</v>
      </c>
      <c r="C100" s="604">
        <v>1650.74344</v>
      </c>
      <c r="D100" s="605">
        <v>179.00849224635201</v>
      </c>
      <c r="E100" s="606">
        <v>1.121630931248</v>
      </c>
      <c r="F100" s="604">
        <v>1613.00378090872</v>
      </c>
      <c r="G100" s="605">
        <v>940.91887219675596</v>
      </c>
      <c r="H100" s="607">
        <v>277.17800999999997</v>
      </c>
      <c r="I100" s="604">
        <v>593.26581999999996</v>
      </c>
      <c r="J100" s="605">
        <v>-347.65305219675599</v>
      </c>
      <c r="K100" s="608">
        <v>0.367801878099</v>
      </c>
    </row>
    <row r="101" spans="1:11" ht="14.4" customHeight="1" thickBot="1" x14ac:dyDescent="0.35">
      <c r="A101" s="626" t="s">
        <v>427</v>
      </c>
      <c r="B101" s="604">
        <v>0</v>
      </c>
      <c r="C101" s="604">
        <v>4.9406564584124654E-324</v>
      </c>
      <c r="D101" s="605">
        <v>4.9406564584124654E-324</v>
      </c>
      <c r="E101" s="614" t="s">
        <v>333</v>
      </c>
      <c r="F101" s="604">
        <v>1.0003644167400001</v>
      </c>
      <c r="G101" s="605">
        <v>0.58354590976499998</v>
      </c>
      <c r="H101" s="607">
        <v>4.9406564584124654E-324</v>
      </c>
      <c r="I101" s="604">
        <v>3.4584595208887258E-323</v>
      </c>
      <c r="J101" s="605">
        <v>-0.58354590976499998</v>
      </c>
      <c r="K101" s="608">
        <v>3.4584595208887258E-323</v>
      </c>
    </row>
    <row r="102" spans="1:11" ht="14.4" customHeight="1" thickBot="1" x14ac:dyDescent="0.35">
      <c r="A102" s="626" t="s">
        <v>428</v>
      </c>
      <c r="B102" s="604">
        <v>4.9406564584124654E-324</v>
      </c>
      <c r="C102" s="604">
        <v>4.8901300000000001</v>
      </c>
      <c r="D102" s="605">
        <v>4.8901300000000001</v>
      </c>
      <c r="E102" s="614" t="s">
        <v>339</v>
      </c>
      <c r="F102" s="604">
        <v>4.6200517014060001</v>
      </c>
      <c r="G102" s="605">
        <v>2.6950301591530001</v>
      </c>
      <c r="H102" s="607">
        <v>4.9406564584124654E-324</v>
      </c>
      <c r="I102" s="604">
        <v>0.58079999999999998</v>
      </c>
      <c r="J102" s="605">
        <v>-2.1142301591530002</v>
      </c>
      <c r="K102" s="608">
        <v>0.12571287888900001</v>
      </c>
    </row>
    <row r="103" spans="1:11" ht="14.4" customHeight="1" thickBot="1" x14ac:dyDescent="0.35">
      <c r="A103" s="626" t="s">
        <v>429</v>
      </c>
      <c r="B103" s="604">
        <v>941.49844748185797</v>
      </c>
      <c r="C103" s="604">
        <v>798.57768000000101</v>
      </c>
      <c r="D103" s="605">
        <v>-142.92076748185801</v>
      </c>
      <c r="E103" s="606">
        <v>0.84819861587199996</v>
      </c>
      <c r="F103" s="604">
        <v>864.32219770391998</v>
      </c>
      <c r="G103" s="605">
        <v>504.18794866062001</v>
      </c>
      <c r="H103" s="607">
        <v>0.77049999999999996</v>
      </c>
      <c r="I103" s="604">
        <v>335.00770999999997</v>
      </c>
      <c r="J103" s="605">
        <v>-169.18023866062001</v>
      </c>
      <c r="K103" s="608">
        <v>0.38759586516400002</v>
      </c>
    </row>
    <row r="104" spans="1:11" ht="14.4" customHeight="1" thickBot="1" x14ac:dyDescent="0.35">
      <c r="A104" s="625" t="s">
        <v>430</v>
      </c>
      <c r="B104" s="609">
        <v>0</v>
      </c>
      <c r="C104" s="609">
        <v>4.9406564584124654E-324</v>
      </c>
      <c r="D104" s="610">
        <v>4.9406564584124654E-324</v>
      </c>
      <c r="E104" s="611" t="s">
        <v>333</v>
      </c>
      <c r="F104" s="609">
        <v>4.9406564584124654E-324</v>
      </c>
      <c r="G104" s="610">
        <v>0</v>
      </c>
      <c r="H104" s="612">
        <v>4.9406564584124654E-324</v>
      </c>
      <c r="I104" s="609">
        <v>4.9654999999999996</v>
      </c>
      <c r="J104" s="610">
        <v>4.9654999999999996</v>
      </c>
      <c r="K104" s="613" t="s">
        <v>339</v>
      </c>
    </row>
    <row r="105" spans="1:11" ht="14.4" customHeight="1" thickBot="1" x14ac:dyDescent="0.35">
      <c r="A105" s="626" t="s">
        <v>431</v>
      </c>
      <c r="B105" s="604">
        <v>0</v>
      </c>
      <c r="C105" s="604">
        <v>4.9406564584124654E-324</v>
      </c>
      <c r="D105" s="605">
        <v>4.9406564584124654E-324</v>
      </c>
      <c r="E105" s="614" t="s">
        <v>333</v>
      </c>
      <c r="F105" s="604">
        <v>4.9406564584124654E-324</v>
      </c>
      <c r="G105" s="605">
        <v>0</v>
      </c>
      <c r="H105" s="607">
        <v>4.9406564584124654E-324</v>
      </c>
      <c r="I105" s="604">
        <v>0.8105</v>
      </c>
      <c r="J105" s="605">
        <v>0.8105</v>
      </c>
      <c r="K105" s="615" t="s">
        <v>339</v>
      </c>
    </row>
    <row r="106" spans="1:11" ht="14.4" customHeight="1" thickBot="1" x14ac:dyDescent="0.35">
      <c r="A106" s="626" t="s">
        <v>432</v>
      </c>
      <c r="B106" s="604">
        <v>4.9406564584124654E-324</v>
      </c>
      <c r="C106" s="604">
        <v>4.9406564584124654E-324</v>
      </c>
      <c r="D106" s="605">
        <v>0</v>
      </c>
      <c r="E106" s="606">
        <v>1</v>
      </c>
      <c r="F106" s="604">
        <v>4.9406564584124654E-324</v>
      </c>
      <c r="G106" s="605">
        <v>0</v>
      </c>
      <c r="H106" s="607">
        <v>4.9406564584124654E-324</v>
      </c>
      <c r="I106" s="604">
        <v>4.1550000000000002</v>
      </c>
      <c r="J106" s="605">
        <v>4.1550000000000002</v>
      </c>
      <c r="K106" s="615" t="s">
        <v>339</v>
      </c>
    </row>
    <row r="107" spans="1:11" ht="14.4" customHeight="1" thickBot="1" x14ac:dyDescent="0.35">
      <c r="A107" s="623" t="s">
        <v>48</v>
      </c>
      <c r="B107" s="604">
        <v>86190.976747362904</v>
      </c>
      <c r="C107" s="604">
        <v>98370.369920000099</v>
      </c>
      <c r="D107" s="605">
        <v>12179.393172637199</v>
      </c>
      <c r="E107" s="606">
        <v>1.1413070559380001</v>
      </c>
      <c r="F107" s="604">
        <v>96278.473633319198</v>
      </c>
      <c r="G107" s="605">
        <v>56162.442952769503</v>
      </c>
      <c r="H107" s="607">
        <v>11305.329030000001</v>
      </c>
      <c r="I107" s="604">
        <v>61292.347549999999</v>
      </c>
      <c r="J107" s="605">
        <v>5129.9045972305203</v>
      </c>
      <c r="K107" s="608">
        <v>0.63661528103800002</v>
      </c>
    </row>
    <row r="108" spans="1:11" ht="14.4" customHeight="1" thickBot="1" x14ac:dyDescent="0.35">
      <c r="A108" s="629" t="s">
        <v>433</v>
      </c>
      <c r="B108" s="609">
        <v>63889.9999999965</v>
      </c>
      <c r="C108" s="609">
        <v>73117.311000000002</v>
      </c>
      <c r="D108" s="610">
        <v>9227.3110000035394</v>
      </c>
      <c r="E108" s="616">
        <v>1.144424964783</v>
      </c>
      <c r="F108" s="609">
        <v>71515.999999998705</v>
      </c>
      <c r="G108" s="610">
        <v>41717.6666666659</v>
      </c>
      <c r="H108" s="612">
        <v>8375.1610000000001</v>
      </c>
      <c r="I108" s="609">
        <v>45423.995999999999</v>
      </c>
      <c r="J108" s="610">
        <v>3706.3293333341098</v>
      </c>
      <c r="K108" s="617">
        <v>0.63515850998300005</v>
      </c>
    </row>
    <row r="109" spans="1:11" ht="14.4" customHeight="1" thickBot="1" x14ac:dyDescent="0.35">
      <c r="A109" s="625" t="s">
        <v>434</v>
      </c>
      <c r="B109" s="609">
        <v>63714.9999999965</v>
      </c>
      <c r="C109" s="609">
        <v>72691.883000000002</v>
      </c>
      <c r="D109" s="610">
        <v>8976.8830000035505</v>
      </c>
      <c r="E109" s="616">
        <v>1.1408912030130001</v>
      </c>
      <c r="F109" s="609">
        <v>70737.999999998705</v>
      </c>
      <c r="G109" s="610">
        <v>41263.833333332601</v>
      </c>
      <c r="H109" s="612">
        <v>8348.6720000000005</v>
      </c>
      <c r="I109" s="609">
        <v>45127.451000000001</v>
      </c>
      <c r="J109" s="610">
        <v>3863.6176666674301</v>
      </c>
      <c r="K109" s="617">
        <v>0.63795203426699998</v>
      </c>
    </row>
    <row r="110" spans="1:11" ht="14.4" customHeight="1" thickBot="1" x14ac:dyDescent="0.35">
      <c r="A110" s="626" t="s">
        <v>435</v>
      </c>
      <c r="B110" s="604">
        <v>63714.9999999965</v>
      </c>
      <c r="C110" s="604">
        <v>72691.883000000002</v>
      </c>
      <c r="D110" s="605">
        <v>8976.8830000035505</v>
      </c>
      <c r="E110" s="606">
        <v>1.1408912030130001</v>
      </c>
      <c r="F110" s="604">
        <v>70737.999999998705</v>
      </c>
      <c r="G110" s="605">
        <v>41263.833333332601</v>
      </c>
      <c r="H110" s="607">
        <v>8348.6720000000005</v>
      </c>
      <c r="I110" s="604">
        <v>45127.451000000001</v>
      </c>
      <c r="J110" s="605">
        <v>3863.6176666674301</v>
      </c>
      <c r="K110" s="608">
        <v>0.63795203426699998</v>
      </c>
    </row>
    <row r="111" spans="1:11" ht="14.4" customHeight="1" thickBot="1" x14ac:dyDescent="0.35">
      <c r="A111" s="625" t="s">
        <v>436</v>
      </c>
      <c r="B111" s="609">
        <v>174.99999999999099</v>
      </c>
      <c r="C111" s="609">
        <v>149.6</v>
      </c>
      <c r="D111" s="610">
        <v>-25.399999999990001</v>
      </c>
      <c r="E111" s="616">
        <v>0.85485714285699999</v>
      </c>
      <c r="F111" s="609">
        <v>540.99999999999</v>
      </c>
      <c r="G111" s="610">
        <v>315.583333333327</v>
      </c>
      <c r="H111" s="612">
        <v>22.85</v>
      </c>
      <c r="I111" s="609">
        <v>213.55</v>
      </c>
      <c r="J111" s="610">
        <v>-102.03333333332699</v>
      </c>
      <c r="K111" s="617">
        <v>0.39473197781800001</v>
      </c>
    </row>
    <row r="112" spans="1:11" ht="14.4" customHeight="1" thickBot="1" x14ac:dyDescent="0.35">
      <c r="A112" s="626" t="s">
        <v>437</v>
      </c>
      <c r="B112" s="604">
        <v>174.99999999999099</v>
      </c>
      <c r="C112" s="604">
        <v>149.6</v>
      </c>
      <c r="D112" s="605">
        <v>-25.399999999990001</v>
      </c>
      <c r="E112" s="606">
        <v>0.85485714285699999</v>
      </c>
      <c r="F112" s="604">
        <v>540.99999999999</v>
      </c>
      <c r="G112" s="605">
        <v>315.583333333327</v>
      </c>
      <c r="H112" s="607">
        <v>22.85</v>
      </c>
      <c r="I112" s="604">
        <v>213.55</v>
      </c>
      <c r="J112" s="605">
        <v>-102.03333333332699</v>
      </c>
      <c r="K112" s="608">
        <v>0.39473197781800001</v>
      </c>
    </row>
    <row r="113" spans="1:11" ht="14.4" customHeight="1" thickBot="1" x14ac:dyDescent="0.35">
      <c r="A113" s="625" t="s">
        <v>438</v>
      </c>
      <c r="B113" s="609">
        <v>0</v>
      </c>
      <c r="C113" s="609">
        <v>275.82799999999997</v>
      </c>
      <c r="D113" s="610">
        <v>275.82799999999997</v>
      </c>
      <c r="E113" s="611" t="s">
        <v>333</v>
      </c>
      <c r="F113" s="609">
        <v>236.99999999999599</v>
      </c>
      <c r="G113" s="610">
        <v>138.24999999999699</v>
      </c>
      <c r="H113" s="612">
        <v>3.6389999999999998</v>
      </c>
      <c r="I113" s="609">
        <v>82.995000000000005</v>
      </c>
      <c r="J113" s="610">
        <v>-55.254999999996997</v>
      </c>
      <c r="K113" s="617">
        <v>0.35018987341699997</v>
      </c>
    </row>
    <row r="114" spans="1:11" ht="14.4" customHeight="1" thickBot="1" x14ac:dyDescent="0.35">
      <c r="A114" s="626" t="s">
        <v>439</v>
      </c>
      <c r="B114" s="604">
        <v>0</v>
      </c>
      <c r="C114" s="604">
        <v>275.82799999999997</v>
      </c>
      <c r="D114" s="605">
        <v>275.82799999999997</v>
      </c>
      <c r="E114" s="614" t="s">
        <v>333</v>
      </c>
      <c r="F114" s="604">
        <v>236.99999999999599</v>
      </c>
      <c r="G114" s="605">
        <v>138.24999999999699</v>
      </c>
      <c r="H114" s="607">
        <v>3.6389999999999998</v>
      </c>
      <c r="I114" s="604">
        <v>82.995000000000005</v>
      </c>
      <c r="J114" s="605">
        <v>-55.254999999996997</v>
      </c>
      <c r="K114" s="608">
        <v>0.35018987341699997</v>
      </c>
    </row>
    <row r="115" spans="1:11" ht="14.4" customHeight="1" thickBot="1" x14ac:dyDescent="0.35">
      <c r="A115" s="624" t="s">
        <v>440</v>
      </c>
      <c r="B115" s="604">
        <v>21663.9767473664</v>
      </c>
      <c r="C115" s="604">
        <v>24523.378700000001</v>
      </c>
      <c r="D115" s="605">
        <v>2859.4019526335701</v>
      </c>
      <c r="E115" s="606">
        <v>1.131988784237</v>
      </c>
      <c r="F115" s="604">
        <v>24053.4736333205</v>
      </c>
      <c r="G115" s="605">
        <v>14031.1929527703</v>
      </c>
      <c r="H115" s="607">
        <v>2846.3197100000002</v>
      </c>
      <c r="I115" s="604">
        <v>15415.9213</v>
      </c>
      <c r="J115" s="605">
        <v>1384.7283472297299</v>
      </c>
      <c r="K115" s="608">
        <v>0.64090208071400001</v>
      </c>
    </row>
    <row r="116" spans="1:11" ht="14.4" customHeight="1" thickBot="1" x14ac:dyDescent="0.35">
      <c r="A116" s="625" t="s">
        <v>441</v>
      </c>
      <c r="B116" s="609">
        <v>5733.9999558658801</v>
      </c>
      <c r="C116" s="609">
        <v>6555.4563500000004</v>
      </c>
      <c r="D116" s="610">
        <v>821.45639413412096</v>
      </c>
      <c r="E116" s="616">
        <v>1.143260620937</v>
      </c>
      <c r="F116" s="609">
        <v>6368.4736333208402</v>
      </c>
      <c r="G116" s="610">
        <v>3714.9429527704901</v>
      </c>
      <c r="H116" s="612">
        <v>753.43921</v>
      </c>
      <c r="I116" s="609">
        <v>4080.6710600000001</v>
      </c>
      <c r="J116" s="610">
        <v>365.72810722951499</v>
      </c>
      <c r="K116" s="617">
        <v>0.64076123965499998</v>
      </c>
    </row>
    <row r="117" spans="1:11" ht="14.4" customHeight="1" thickBot="1" x14ac:dyDescent="0.35">
      <c r="A117" s="626" t="s">
        <v>442</v>
      </c>
      <c r="B117" s="604">
        <v>5733.9999558658801</v>
      </c>
      <c r="C117" s="604">
        <v>6555.4563500000004</v>
      </c>
      <c r="D117" s="605">
        <v>821.45639413412096</v>
      </c>
      <c r="E117" s="606">
        <v>1.143260620937</v>
      </c>
      <c r="F117" s="604">
        <v>6368.4736333208402</v>
      </c>
      <c r="G117" s="605">
        <v>3714.9429527704901</v>
      </c>
      <c r="H117" s="607">
        <v>753.43921</v>
      </c>
      <c r="I117" s="604">
        <v>4080.6710600000001</v>
      </c>
      <c r="J117" s="605">
        <v>365.72810722951499</v>
      </c>
      <c r="K117" s="608">
        <v>0.64076123965499998</v>
      </c>
    </row>
    <row r="118" spans="1:11" ht="14.4" customHeight="1" thickBot="1" x14ac:dyDescent="0.35">
      <c r="A118" s="625" t="s">
        <v>443</v>
      </c>
      <c r="B118" s="609">
        <v>15929.9767915006</v>
      </c>
      <c r="C118" s="609">
        <v>17967.922350000001</v>
      </c>
      <c r="D118" s="610">
        <v>2037.94555849945</v>
      </c>
      <c r="E118" s="616">
        <v>1.1279314832130001</v>
      </c>
      <c r="F118" s="609">
        <v>17684.9999999996</v>
      </c>
      <c r="G118" s="610">
        <v>10316.2499999998</v>
      </c>
      <c r="H118" s="612">
        <v>2092.8805000000002</v>
      </c>
      <c r="I118" s="609">
        <v>11335.250239999999</v>
      </c>
      <c r="J118" s="610">
        <v>1019.0002400002199</v>
      </c>
      <c r="K118" s="617">
        <v>0.64095279841599995</v>
      </c>
    </row>
    <row r="119" spans="1:11" ht="14.4" customHeight="1" thickBot="1" x14ac:dyDescent="0.35">
      <c r="A119" s="626" t="s">
        <v>444</v>
      </c>
      <c r="B119" s="604">
        <v>15929.9767915006</v>
      </c>
      <c r="C119" s="604">
        <v>17967.922350000001</v>
      </c>
      <c r="D119" s="605">
        <v>2037.94555849945</v>
      </c>
      <c r="E119" s="606">
        <v>1.1279314832130001</v>
      </c>
      <c r="F119" s="604">
        <v>17684.9999999996</v>
      </c>
      <c r="G119" s="605">
        <v>10316.2499999998</v>
      </c>
      <c r="H119" s="607">
        <v>2092.8805000000002</v>
      </c>
      <c r="I119" s="604">
        <v>11335.250239999999</v>
      </c>
      <c r="J119" s="605">
        <v>1019.0002400002199</v>
      </c>
      <c r="K119" s="608">
        <v>0.64095279841599995</v>
      </c>
    </row>
    <row r="120" spans="1:11" ht="14.4" customHeight="1" thickBot="1" x14ac:dyDescent="0.35">
      <c r="A120" s="624" t="s">
        <v>445</v>
      </c>
      <c r="B120" s="604">
        <v>636.99999999996498</v>
      </c>
      <c r="C120" s="604">
        <v>729.68021999999996</v>
      </c>
      <c r="D120" s="605">
        <v>92.680220000035007</v>
      </c>
      <c r="E120" s="606">
        <v>1.1454948508630001</v>
      </c>
      <c r="F120" s="604">
        <v>708.99999999998602</v>
      </c>
      <c r="G120" s="605">
        <v>413.58333333332502</v>
      </c>
      <c r="H120" s="607">
        <v>83.848320000000001</v>
      </c>
      <c r="I120" s="604">
        <v>452.43025</v>
      </c>
      <c r="J120" s="605">
        <v>38.846916666675</v>
      </c>
      <c r="K120" s="608">
        <v>0.63812447108600001</v>
      </c>
    </row>
    <row r="121" spans="1:11" ht="14.4" customHeight="1" thickBot="1" x14ac:dyDescent="0.35">
      <c r="A121" s="625" t="s">
        <v>446</v>
      </c>
      <c r="B121" s="609">
        <v>636.99999999996498</v>
      </c>
      <c r="C121" s="609">
        <v>729.68021999999996</v>
      </c>
      <c r="D121" s="610">
        <v>92.680220000035007</v>
      </c>
      <c r="E121" s="616">
        <v>1.1454948508630001</v>
      </c>
      <c r="F121" s="609">
        <v>708.99999999998602</v>
      </c>
      <c r="G121" s="610">
        <v>413.58333333332502</v>
      </c>
      <c r="H121" s="612">
        <v>83.848320000000001</v>
      </c>
      <c r="I121" s="609">
        <v>452.43025</v>
      </c>
      <c r="J121" s="610">
        <v>38.846916666675</v>
      </c>
      <c r="K121" s="617">
        <v>0.63812447108600001</v>
      </c>
    </row>
    <row r="122" spans="1:11" ht="14.4" customHeight="1" thickBot="1" x14ac:dyDescent="0.35">
      <c r="A122" s="626" t="s">
        <v>447</v>
      </c>
      <c r="B122" s="604">
        <v>636.99999999996498</v>
      </c>
      <c r="C122" s="604">
        <v>729.68021999999996</v>
      </c>
      <c r="D122" s="605">
        <v>92.680220000035007</v>
      </c>
      <c r="E122" s="606">
        <v>1.1454948508630001</v>
      </c>
      <c r="F122" s="604">
        <v>708.99999999998602</v>
      </c>
      <c r="G122" s="605">
        <v>413.58333333332502</v>
      </c>
      <c r="H122" s="607">
        <v>83.848320000000001</v>
      </c>
      <c r="I122" s="604">
        <v>452.43025</v>
      </c>
      <c r="J122" s="605">
        <v>38.846916666675</v>
      </c>
      <c r="K122" s="608">
        <v>0.63812447108600001</v>
      </c>
    </row>
    <row r="123" spans="1:11" ht="14.4" customHeight="1" thickBot="1" x14ac:dyDescent="0.35">
      <c r="A123" s="623" t="s">
        <v>448</v>
      </c>
      <c r="B123" s="604">
        <v>0</v>
      </c>
      <c r="C123" s="604">
        <v>441.79250999999999</v>
      </c>
      <c r="D123" s="605">
        <v>441.79250999999999</v>
      </c>
      <c r="E123" s="614" t="s">
        <v>333</v>
      </c>
      <c r="F123" s="604">
        <v>0</v>
      </c>
      <c r="G123" s="605">
        <v>0</v>
      </c>
      <c r="H123" s="607">
        <v>623.66425000000004</v>
      </c>
      <c r="I123" s="604">
        <v>684.15625</v>
      </c>
      <c r="J123" s="605">
        <v>684.15625</v>
      </c>
      <c r="K123" s="615" t="s">
        <v>333</v>
      </c>
    </row>
    <row r="124" spans="1:11" ht="14.4" customHeight="1" thickBot="1" x14ac:dyDescent="0.35">
      <c r="A124" s="624" t="s">
        <v>449</v>
      </c>
      <c r="B124" s="604">
        <v>0</v>
      </c>
      <c r="C124" s="604">
        <v>304.90600000000001</v>
      </c>
      <c r="D124" s="605">
        <v>304.90600000000001</v>
      </c>
      <c r="E124" s="614" t="s">
        <v>333</v>
      </c>
      <c r="F124" s="604">
        <v>0</v>
      </c>
      <c r="G124" s="605">
        <v>0</v>
      </c>
      <c r="H124" s="607">
        <v>613.77599999999995</v>
      </c>
      <c r="I124" s="604">
        <v>613.77599999999995</v>
      </c>
      <c r="J124" s="605">
        <v>613.77599999999995</v>
      </c>
      <c r="K124" s="615" t="s">
        <v>333</v>
      </c>
    </row>
    <row r="125" spans="1:11" ht="14.4" customHeight="1" thickBot="1" x14ac:dyDescent="0.35">
      <c r="A125" s="625" t="s">
        <v>450</v>
      </c>
      <c r="B125" s="609">
        <v>0</v>
      </c>
      <c r="C125" s="609">
        <v>304.90600000000001</v>
      </c>
      <c r="D125" s="610">
        <v>304.90600000000001</v>
      </c>
      <c r="E125" s="611" t="s">
        <v>333</v>
      </c>
      <c r="F125" s="609">
        <v>0</v>
      </c>
      <c r="G125" s="610">
        <v>0</v>
      </c>
      <c r="H125" s="612">
        <v>613.77599999999995</v>
      </c>
      <c r="I125" s="609">
        <v>613.77599999999995</v>
      </c>
      <c r="J125" s="610">
        <v>613.77599999999995</v>
      </c>
      <c r="K125" s="613" t="s">
        <v>333</v>
      </c>
    </row>
    <row r="126" spans="1:11" ht="14.4" customHeight="1" thickBot="1" x14ac:dyDescent="0.35">
      <c r="A126" s="626" t="s">
        <v>451</v>
      </c>
      <c r="B126" s="604">
        <v>0</v>
      </c>
      <c r="C126" s="604">
        <v>304.90600000000001</v>
      </c>
      <c r="D126" s="605">
        <v>304.90600000000001</v>
      </c>
      <c r="E126" s="614" t="s">
        <v>333</v>
      </c>
      <c r="F126" s="604">
        <v>0</v>
      </c>
      <c r="G126" s="605">
        <v>0</v>
      </c>
      <c r="H126" s="607">
        <v>613.77599999999995</v>
      </c>
      <c r="I126" s="604">
        <v>613.77599999999995</v>
      </c>
      <c r="J126" s="605">
        <v>613.77599999999995</v>
      </c>
      <c r="K126" s="615" t="s">
        <v>333</v>
      </c>
    </row>
    <row r="127" spans="1:11" ht="14.4" customHeight="1" thickBot="1" x14ac:dyDescent="0.35">
      <c r="A127" s="624" t="s">
        <v>452</v>
      </c>
      <c r="B127" s="604">
        <v>0</v>
      </c>
      <c r="C127" s="604">
        <v>136.88650999999999</v>
      </c>
      <c r="D127" s="605">
        <v>136.88650999999999</v>
      </c>
      <c r="E127" s="614" t="s">
        <v>333</v>
      </c>
      <c r="F127" s="604">
        <v>0</v>
      </c>
      <c r="G127" s="605">
        <v>0</v>
      </c>
      <c r="H127" s="607">
        <v>9.8882499999999993</v>
      </c>
      <c r="I127" s="604">
        <v>70.380250000000004</v>
      </c>
      <c r="J127" s="605">
        <v>70.380250000000004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0</v>
      </c>
      <c r="C128" s="609">
        <v>77.328509999999994</v>
      </c>
      <c r="D128" s="610">
        <v>77.328509999999994</v>
      </c>
      <c r="E128" s="611" t="s">
        <v>333</v>
      </c>
      <c r="F128" s="609">
        <v>0</v>
      </c>
      <c r="G128" s="610">
        <v>0</v>
      </c>
      <c r="H128" s="612">
        <v>7.9882499999999999</v>
      </c>
      <c r="I128" s="609">
        <v>27.621500000000001</v>
      </c>
      <c r="J128" s="610">
        <v>27.621500000000001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15.293509999999999</v>
      </c>
      <c r="D129" s="605">
        <v>15.293509999999999</v>
      </c>
      <c r="E129" s="614" t="s">
        <v>333</v>
      </c>
      <c r="F129" s="604">
        <v>0</v>
      </c>
      <c r="G129" s="605">
        <v>0</v>
      </c>
      <c r="H129" s="607">
        <v>3.8249999999999999E-2</v>
      </c>
      <c r="I129" s="604">
        <v>1.1884999999999999</v>
      </c>
      <c r="J129" s="605">
        <v>1.1884999999999999</v>
      </c>
      <c r="K129" s="615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4.9406564584124654E-324</v>
      </c>
      <c r="D130" s="605">
        <v>0</v>
      </c>
      <c r="E130" s="606">
        <v>1</v>
      </c>
      <c r="F130" s="604">
        <v>4.9406564584124654E-324</v>
      </c>
      <c r="G130" s="605">
        <v>0</v>
      </c>
      <c r="H130" s="607">
        <v>4.9406564584124654E-324</v>
      </c>
      <c r="I130" s="604">
        <v>-4.1550000000000002</v>
      </c>
      <c r="J130" s="605">
        <v>-4.1550000000000002</v>
      </c>
      <c r="K130" s="615" t="s">
        <v>339</v>
      </c>
    </row>
    <row r="131" spans="1:11" ht="14.4" customHeight="1" thickBot="1" x14ac:dyDescent="0.35">
      <c r="A131" s="626" t="s">
        <v>456</v>
      </c>
      <c r="B131" s="604">
        <v>0</v>
      </c>
      <c r="C131" s="604">
        <v>61.534999999999997</v>
      </c>
      <c r="D131" s="605">
        <v>61.534999999999997</v>
      </c>
      <c r="E131" s="614" t="s">
        <v>333</v>
      </c>
      <c r="F131" s="604">
        <v>0</v>
      </c>
      <c r="G131" s="605">
        <v>0</v>
      </c>
      <c r="H131" s="607">
        <v>7.95</v>
      </c>
      <c r="I131" s="604">
        <v>30.488</v>
      </c>
      <c r="J131" s="605">
        <v>30.488</v>
      </c>
      <c r="K131" s="615" t="s">
        <v>333</v>
      </c>
    </row>
    <row r="132" spans="1:11" ht="14.4" customHeight="1" thickBot="1" x14ac:dyDescent="0.35">
      <c r="A132" s="626" t="s">
        <v>457</v>
      </c>
      <c r="B132" s="604">
        <v>4.9406564584124654E-324</v>
      </c>
      <c r="C132" s="604">
        <v>0.49999999999900002</v>
      </c>
      <c r="D132" s="605">
        <v>0.49999999999900002</v>
      </c>
      <c r="E132" s="614" t="s">
        <v>339</v>
      </c>
      <c r="F132" s="604">
        <v>0</v>
      </c>
      <c r="G132" s="605">
        <v>0</v>
      </c>
      <c r="H132" s="607">
        <v>4.9406564584124654E-324</v>
      </c>
      <c r="I132" s="604">
        <v>0.1</v>
      </c>
      <c r="J132" s="605">
        <v>0.1</v>
      </c>
      <c r="K132" s="615" t="s">
        <v>333</v>
      </c>
    </row>
    <row r="133" spans="1:11" ht="14.4" customHeight="1" thickBot="1" x14ac:dyDescent="0.35">
      <c r="A133" s="625" t="s">
        <v>458</v>
      </c>
      <c r="B133" s="609">
        <v>0</v>
      </c>
      <c r="C133" s="609">
        <v>1.5740000000000001</v>
      </c>
      <c r="D133" s="610">
        <v>1.5740000000000001</v>
      </c>
      <c r="E133" s="611" t="s">
        <v>333</v>
      </c>
      <c r="F133" s="609">
        <v>0</v>
      </c>
      <c r="G133" s="610">
        <v>0</v>
      </c>
      <c r="H133" s="612">
        <v>4.9406564584124654E-324</v>
      </c>
      <c r="I133" s="609">
        <v>1.2</v>
      </c>
      <c r="J133" s="610">
        <v>1.2</v>
      </c>
      <c r="K133" s="613" t="s">
        <v>333</v>
      </c>
    </row>
    <row r="134" spans="1:11" ht="14.4" customHeight="1" thickBot="1" x14ac:dyDescent="0.35">
      <c r="A134" s="626" t="s">
        <v>459</v>
      </c>
      <c r="B134" s="604">
        <v>0</v>
      </c>
      <c r="C134" s="604">
        <v>1.5740000000000001</v>
      </c>
      <c r="D134" s="605">
        <v>1.5740000000000001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1.2</v>
      </c>
      <c r="J134" s="605">
        <v>1.2</v>
      </c>
      <c r="K134" s="615" t="s">
        <v>333</v>
      </c>
    </row>
    <row r="135" spans="1:11" ht="14.4" customHeight="1" thickBot="1" x14ac:dyDescent="0.35">
      <c r="A135" s="628" t="s">
        <v>460</v>
      </c>
      <c r="B135" s="604">
        <v>0</v>
      </c>
      <c r="C135" s="604">
        <v>28.663</v>
      </c>
      <c r="D135" s="605">
        <v>28.663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8.4320000000000004</v>
      </c>
      <c r="J135" s="605">
        <v>8.4320000000000004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0</v>
      </c>
      <c r="C136" s="604">
        <v>28.663</v>
      </c>
      <c r="D136" s="605">
        <v>28.663</v>
      </c>
      <c r="E136" s="614" t="s">
        <v>333</v>
      </c>
      <c r="F136" s="604">
        <v>0</v>
      </c>
      <c r="G136" s="605">
        <v>0</v>
      </c>
      <c r="H136" s="607">
        <v>4.9406564584124654E-324</v>
      </c>
      <c r="I136" s="604">
        <v>8.4320000000000004</v>
      </c>
      <c r="J136" s="605">
        <v>8.4320000000000004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4.9406564584124654E-324</v>
      </c>
      <c r="I137" s="609">
        <v>-21.007249999999999</v>
      </c>
      <c r="J137" s="610">
        <v>-21.007249999999999</v>
      </c>
      <c r="K137" s="613" t="s">
        <v>339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4.9406564584124654E-324</v>
      </c>
      <c r="I138" s="604">
        <v>-21.007249999999999</v>
      </c>
      <c r="J138" s="605">
        <v>-21.007249999999999</v>
      </c>
      <c r="K138" s="615" t="s">
        <v>339</v>
      </c>
    </row>
    <row r="139" spans="1:11" ht="14.4" customHeight="1" thickBot="1" x14ac:dyDescent="0.35">
      <c r="A139" s="628" t="s">
        <v>464</v>
      </c>
      <c r="B139" s="604">
        <v>0</v>
      </c>
      <c r="C139" s="604">
        <v>28.321000000000002</v>
      </c>
      <c r="D139" s="605">
        <v>28.321000000000002</v>
      </c>
      <c r="E139" s="614" t="s">
        <v>333</v>
      </c>
      <c r="F139" s="604">
        <v>0</v>
      </c>
      <c r="G139" s="605">
        <v>0</v>
      </c>
      <c r="H139" s="607">
        <v>1.9</v>
      </c>
      <c r="I139" s="604">
        <v>45.48</v>
      </c>
      <c r="J139" s="605">
        <v>45.48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28.321000000000002</v>
      </c>
      <c r="D140" s="605">
        <v>28.321000000000002</v>
      </c>
      <c r="E140" s="614" t="s">
        <v>333</v>
      </c>
      <c r="F140" s="604">
        <v>0</v>
      </c>
      <c r="G140" s="605">
        <v>0</v>
      </c>
      <c r="H140" s="607">
        <v>1.9</v>
      </c>
      <c r="I140" s="604">
        <v>45.48</v>
      </c>
      <c r="J140" s="605">
        <v>45.48</v>
      </c>
      <c r="K140" s="615" t="s">
        <v>333</v>
      </c>
    </row>
    <row r="141" spans="1:11" ht="14.4" customHeight="1" thickBot="1" x14ac:dyDescent="0.35">
      <c r="A141" s="628" t="s">
        <v>466</v>
      </c>
      <c r="B141" s="604">
        <v>4.9406564584124654E-324</v>
      </c>
      <c r="C141" s="604">
        <v>1</v>
      </c>
      <c r="D141" s="605">
        <v>1</v>
      </c>
      <c r="E141" s="614" t="s">
        <v>339</v>
      </c>
      <c r="F141" s="604">
        <v>0</v>
      </c>
      <c r="G141" s="605">
        <v>0</v>
      </c>
      <c r="H141" s="607">
        <v>4.9406564584124654E-324</v>
      </c>
      <c r="I141" s="604">
        <v>3.4584595208887258E-323</v>
      </c>
      <c r="J141" s="605">
        <v>3.4584595208887258E-323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4.9406564584124654E-324</v>
      </c>
      <c r="C142" s="604">
        <v>1</v>
      </c>
      <c r="D142" s="605">
        <v>1</v>
      </c>
      <c r="E142" s="614" t="s">
        <v>339</v>
      </c>
      <c r="F142" s="604">
        <v>0</v>
      </c>
      <c r="G142" s="605">
        <v>0</v>
      </c>
      <c r="H142" s="607">
        <v>4.9406564584124654E-324</v>
      </c>
      <c r="I142" s="604">
        <v>3.4584595208887258E-323</v>
      </c>
      <c r="J142" s="605">
        <v>3.4584595208887258E-323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4.9406564584124654E-324</v>
      </c>
      <c r="I143" s="604">
        <v>8.6539999999999999</v>
      </c>
      <c r="J143" s="605">
        <v>8.6539999999999999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4.9406564584124654E-324</v>
      </c>
      <c r="I144" s="604">
        <v>8.6539999999999999</v>
      </c>
      <c r="J144" s="605">
        <v>8.6539999999999999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9226.9999999994998</v>
      </c>
      <c r="C145" s="604">
        <v>9072.0079800000003</v>
      </c>
      <c r="D145" s="605">
        <v>-154.992019999494</v>
      </c>
      <c r="E145" s="606">
        <v>0.98320233878800001</v>
      </c>
      <c r="F145" s="604">
        <v>7762.9827214534698</v>
      </c>
      <c r="G145" s="605">
        <v>4528.4065875145297</v>
      </c>
      <c r="H145" s="607">
        <v>879.005</v>
      </c>
      <c r="I145" s="604">
        <v>5023.4677499999998</v>
      </c>
      <c r="J145" s="605">
        <v>495.06116248547801</v>
      </c>
      <c r="K145" s="608">
        <v>0.64710536275099995</v>
      </c>
    </row>
    <row r="146" spans="1:11" ht="14.4" customHeight="1" thickBot="1" x14ac:dyDescent="0.35">
      <c r="A146" s="624" t="s">
        <v>471</v>
      </c>
      <c r="B146" s="604">
        <v>9226.9999999994998</v>
      </c>
      <c r="C146" s="604">
        <v>8997.2099999999991</v>
      </c>
      <c r="D146" s="605">
        <v>-229.78999999949301</v>
      </c>
      <c r="E146" s="606">
        <v>0.97509591416499997</v>
      </c>
      <c r="F146" s="604">
        <v>7680.9827214534698</v>
      </c>
      <c r="G146" s="605">
        <v>4480.5732541811904</v>
      </c>
      <c r="H146" s="607">
        <v>653.58799999999997</v>
      </c>
      <c r="I146" s="604">
        <v>4774.2560000000003</v>
      </c>
      <c r="J146" s="605">
        <v>293.68274581881002</v>
      </c>
      <c r="K146" s="608">
        <v>0.62156838169399997</v>
      </c>
    </row>
    <row r="147" spans="1:11" ht="14.4" customHeight="1" thickBot="1" x14ac:dyDescent="0.35">
      <c r="A147" s="625" t="s">
        <v>472</v>
      </c>
      <c r="B147" s="609">
        <v>9226.9999999994998</v>
      </c>
      <c r="C147" s="609">
        <v>8989.8680000000004</v>
      </c>
      <c r="D147" s="610">
        <v>-237.13199999949401</v>
      </c>
      <c r="E147" s="616">
        <v>0.97430020591699995</v>
      </c>
      <c r="F147" s="609">
        <v>7680.9827214534698</v>
      </c>
      <c r="G147" s="610">
        <v>4480.5732541811904</v>
      </c>
      <c r="H147" s="612">
        <v>653.58799999999997</v>
      </c>
      <c r="I147" s="609">
        <v>4750.0600000000004</v>
      </c>
      <c r="J147" s="610">
        <v>269.48674581880999</v>
      </c>
      <c r="K147" s="617">
        <v>0.61841826394499999</v>
      </c>
    </row>
    <row r="148" spans="1:11" ht="14.4" customHeight="1" thickBot="1" x14ac:dyDescent="0.35">
      <c r="A148" s="626" t="s">
        <v>473</v>
      </c>
      <c r="B148" s="604">
        <v>210.99999999998801</v>
      </c>
      <c r="C148" s="604">
        <v>198.108</v>
      </c>
      <c r="D148" s="605">
        <v>-12.891999999988</v>
      </c>
      <c r="E148" s="606">
        <v>0.93890047393300002</v>
      </c>
      <c r="F148" s="604">
        <v>193.992292422985</v>
      </c>
      <c r="G148" s="605">
        <v>113.162170580075</v>
      </c>
      <c r="H148" s="607">
        <v>16.105</v>
      </c>
      <c r="I148" s="604">
        <v>112.735</v>
      </c>
      <c r="J148" s="605">
        <v>-0.42717058007399999</v>
      </c>
      <c r="K148" s="608">
        <v>0.58113133564099995</v>
      </c>
    </row>
    <row r="149" spans="1:11" ht="14.4" customHeight="1" thickBot="1" x14ac:dyDescent="0.35">
      <c r="A149" s="626" t="s">
        <v>474</v>
      </c>
      <c r="B149" s="604">
        <v>1387.99999999992</v>
      </c>
      <c r="C149" s="604">
        <v>1300.3399999999999</v>
      </c>
      <c r="D149" s="605">
        <v>-87.659999999923002</v>
      </c>
      <c r="E149" s="606">
        <v>0.936844380403</v>
      </c>
      <c r="F149" s="604">
        <v>1362.99999999998</v>
      </c>
      <c r="G149" s="605">
        <v>795.08333333331905</v>
      </c>
      <c r="H149" s="607">
        <v>113.70099999999999</v>
      </c>
      <c r="I149" s="604">
        <v>794.74800000000096</v>
      </c>
      <c r="J149" s="605">
        <v>-0.33533333331800003</v>
      </c>
      <c r="K149" s="608">
        <v>0.58308730741000003</v>
      </c>
    </row>
    <row r="150" spans="1:11" ht="14.4" customHeight="1" thickBot="1" x14ac:dyDescent="0.35">
      <c r="A150" s="626" t="s">
        <v>475</v>
      </c>
      <c r="B150" s="604">
        <v>937.99999999994895</v>
      </c>
      <c r="C150" s="604">
        <v>819.53700000000003</v>
      </c>
      <c r="D150" s="605">
        <v>-118.462999999948</v>
      </c>
      <c r="E150" s="606">
        <v>0.87370682302699998</v>
      </c>
      <c r="F150" s="604">
        <v>776.99042903061195</v>
      </c>
      <c r="G150" s="605">
        <v>453.244416934524</v>
      </c>
      <c r="H150" s="607">
        <v>64.709000000000003</v>
      </c>
      <c r="I150" s="604">
        <v>452.96300000000002</v>
      </c>
      <c r="J150" s="605">
        <v>-0.28141693452299998</v>
      </c>
      <c r="K150" s="608">
        <v>0.58297114491500002</v>
      </c>
    </row>
    <row r="151" spans="1:11" ht="14.4" customHeight="1" thickBot="1" x14ac:dyDescent="0.35">
      <c r="A151" s="626" t="s">
        <v>476</v>
      </c>
      <c r="B151" s="604">
        <v>6610.9999999996398</v>
      </c>
      <c r="C151" s="604">
        <v>6592.2870000000003</v>
      </c>
      <c r="D151" s="605">
        <v>-18.712999999636001</v>
      </c>
      <c r="E151" s="606">
        <v>0.99716941461200004</v>
      </c>
      <c r="F151" s="604">
        <v>5269.99999999991</v>
      </c>
      <c r="G151" s="605">
        <v>3074.1666666666101</v>
      </c>
      <c r="H151" s="607">
        <v>452.44200000000001</v>
      </c>
      <c r="I151" s="604">
        <v>3343.1970000000001</v>
      </c>
      <c r="J151" s="605">
        <v>269.03033333339101</v>
      </c>
      <c r="K151" s="608">
        <v>0.63438273244700005</v>
      </c>
    </row>
    <row r="152" spans="1:11" ht="14.4" customHeight="1" thickBot="1" x14ac:dyDescent="0.35">
      <c r="A152" s="626" t="s">
        <v>477</v>
      </c>
      <c r="B152" s="604">
        <v>78.999999999994998</v>
      </c>
      <c r="C152" s="604">
        <v>79.596000000000004</v>
      </c>
      <c r="D152" s="605">
        <v>0.596000000004</v>
      </c>
      <c r="E152" s="606">
        <v>1.007544303797</v>
      </c>
      <c r="F152" s="604">
        <v>76.999999999997996</v>
      </c>
      <c r="G152" s="605">
        <v>44.916666666665002</v>
      </c>
      <c r="H152" s="607">
        <v>6.6310000000000002</v>
      </c>
      <c r="I152" s="604">
        <v>46.417000000000002</v>
      </c>
      <c r="J152" s="605">
        <v>1.5003333333340001</v>
      </c>
      <c r="K152" s="608">
        <v>0.60281818181799995</v>
      </c>
    </row>
    <row r="153" spans="1:11" ht="14.4" customHeight="1" thickBot="1" x14ac:dyDescent="0.35">
      <c r="A153" s="625" t="s">
        <v>478</v>
      </c>
      <c r="B153" s="609">
        <v>0</v>
      </c>
      <c r="C153" s="609">
        <v>7.3419999999990004</v>
      </c>
      <c r="D153" s="610">
        <v>7.3419999999990004</v>
      </c>
      <c r="E153" s="611" t="s">
        <v>333</v>
      </c>
      <c r="F153" s="609">
        <v>0</v>
      </c>
      <c r="G153" s="610">
        <v>0</v>
      </c>
      <c r="H153" s="612">
        <v>4.9406564584124654E-324</v>
      </c>
      <c r="I153" s="609">
        <v>24.196000000000002</v>
      </c>
      <c r="J153" s="610">
        <v>24.196000000000002</v>
      </c>
      <c r="K153" s="613" t="s">
        <v>333</v>
      </c>
    </row>
    <row r="154" spans="1:11" ht="14.4" customHeight="1" thickBot="1" x14ac:dyDescent="0.35">
      <c r="A154" s="626" t="s">
        <v>479</v>
      </c>
      <c r="B154" s="604">
        <v>0</v>
      </c>
      <c r="C154" s="604">
        <v>7.3419999999990004</v>
      </c>
      <c r="D154" s="605">
        <v>7.3419999999990004</v>
      </c>
      <c r="E154" s="614" t="s">
        <v>333</v>
      </c>
      <c r="F154" s="604">
        <v>0</v>
      </c>
      <c r="G154" s="605">
        <v>0</v>
      </c>
      <c r="H154" s="607">
        <v>4.9406564584124654E-324</v>
      </c>
      <c r="I154" s="604">
        <v>24.196000000000002</v>
      </c>
      <c r="J154" s="605">
        <v>24.196000000000002</v>
      </c>
      <c r="K154" s="615" t="s">
        <v>333</v>
      </c>
    </row>
    <row r="155" spans="1:11" ht="14.4" customHeight="1" thickBot="1" x14ac:dyDescent="0.35">
      <c r="A155" s="624" t="s">
        <v>480</v>
      </c>
      <c r="B155" s="604">
        <v>0</v>
      </c>
      <c r="C155" s="604">
        <v>74.797979999999995</v>
      </c>
      <c r="D155" s="605">
        <v>74.797979999999995</v>
      </c>
      <c r="E155" s="614" t="s">
        <v>333</v>
      </c>
      <c r="F155" s="604">
        <v>82</v>
      </c>
      <c r="G155" s="605">
        <v>47.833333333333002</v>
      </c>
      <c r="H155" s="607">
        <v>225.417</v>
      </c>
      <c r="I155" s="604">
        <v>249.21174999999999</v>
      </c>
      <c r="J155" s="605">
        <v>201.37841666666699</v>
      </c>
      <c r="K155" s="608">
        <v>3.0391676829260001</v>
      </c>
    </row>
    <row r="156" spans="1:11" ht="14.4" customHeight="1" thickBot="1" x14ac:dyDescent="0.35">
      <c r="A156" s="625" t="s">
        <v>481</v>
      </c>
      <c r="B156" s="609">
        <v>0</v>
      </c>
      <c r="C156" s="609">
        <v>74.797979999999995</v>
      </c>
      <c r="D156" s="610">
        <v>74.797979999999995</v>
      </c>
      <c r="E156" s="611" t="s">
        <v>333</v>
      </c>
      <c r="F156" s="609">
        <v>82</v>
      </c>
      <c r="G156" s="610">
        <v>47.833333333333002</v>
      </c>
      <c r="H156" s="612">
        <v>71.39</v>
      </c>
      <c r="I156" s="609">
        <v>79.351900000000001</v>
      </c>
      <c r="J156" s="610">
        <v>31.518566666666</v>
      </c>
      <c r="K156" s="617">
        <v>0.96770609756000003</v>
      </c>
    </row>
    <row r="157" spans="1:11" ht="14.4" customHeight="1" thickBot="1" x14ac:dyDescent="0.35">
      <c r="A157" s="626" t="s">
        <v>482</v>
      </c>
      <c r="B157" s="604">
        <v>0</v>
      </c>
      <c r="C157" s="604">
        <v>74.797979999999995</v>
      </c>
      <c r="D157" s="605">
        <v>74.797979999999995</v>
      </c>
      <c r="E157" s="614" t="s">
        <v>333</v>
      </c>
      <c r="F157" s="604">
        <v>82</v>
      </c>
      <c r="G157" s="605">
        <v>47.833333333333002</v>
      </c>
      <c r="H157" s="607">
        <v>71.39</v>
      </c>
      <c r="I157" s="604">
        <v>79.351900000000001</v>
      </c>
      <c r="J157" s="605">
        <v>31.518566666666</v>
      </c>
      <c r="K157" s="608">
        <v>0.96770609756000003</v>
      </c>
    </row>
    <row r="158" spans="1:11" ht="14.4" customHeight="1" thickBot="1" x14ac:dyDescent="0.35">
      <c r="A158" s="625" t="s">
        <v>483</v>
      </c>
      <c r="B158" s="609">
        <v>0</v>
      </c>
      <c r="C158" s="609">
        <v>4.9406564584124654E-324</v>
      </c>
      <c r="D158" s="610">
        <v>4.9406564584124654E-324</v>
      </c>
      <c r="E158" s="611" t="s">
        <v>333</v>
      </c>
      <c r="F158" s="609">
        <v>4.9406564584124654E-324</v>
      </c>
      <c r="G158" s="610">
        <v>0</v>
      </c>
      <c r="H158" s="612">
        <v>53.981000000000002</v>
      </c>
      <c r="I158" s="609">
        <v>69.813850000000002</v>
      </c>
      <c r="J158" s="610">
        <v>69.813850000000002</v>
      </c>
      <c r="K158" s="613" t="s">
        <v>339</v>
      </c>
    </row>
    <row r="159" spans="1:11" ht="14.4" customHeight="1" thickBot="1" x14ac:dyDescent="0.35">
      <c r="A159" s="626" t="s">
        <v>484</v>
      </c>
      <c r="B159" s="604">
        <v>0</v>
      </c>
      <c r="C159" s="604">
        <v>4.9406564584124654E-324</v>
      </c>
      <c r="D159" s="605">
        <v>4.9406564584124654E-324</v>
      </c>
      <c r="E159" s="614" t="s">
        <v>333</v>
      </c>
      <c r="F159" s="604">
        <v>4.9406564584124654E-324</v>
      </c>
      <c r="G159" s="605">
        <v>0</v>
      </c>
      <c r="H159" s="607">
        <v>39</v>
      </c>
      <c r="I159" s="604">
        <v>47.088850000000001</v>
      </c>
      <c r="J159" s="605">
        <v>47.088850000000001</v>
      </c>
      <c r="K159" s="615" t="s">
        <v>339</v>
      </c>
    </row>
    <row r="160" spans="1:11" ht="14.4" customHeight="1" thickBot="1" x14ac:dyDescent="0.35">
      <c r="A160" s="626" t="s">
        <v>485</v>
      </c>
      <c r="B160" s="604">
        <v>0</v>
      </c>
      <c r="C160" s="604">
        <v>4.9406564584124654E-324</v>
      </c>
      <c r="D160" s="605">
        <v>4.9406564584124654E-324</v>
      </c>
      <c r="E160" s="614" t="s">
        <v>333</v>
      </c>
      <c r="F160" s="604">
        <v>4.9406564584124654E-324</v>
      </c>
      <c r="G160" s="605">
        <v>0</v>
      </c>
      <c r="H160" s="607">
        <v>14.981</v>
      </c>
      <c r="I160" s="604">
        <v>22.725000000000001</v>
      </c>
      <c r="J160" s="605">
        <v>22.725000000000001</v>
      </c>
      <c r="K160" s="615" t="s">
        <v>339</v>
      </c>
    </row>
    <row r="161" spans="1:11" ht="14.4" customHeight="1" thickBot="1" x14ac:dyDescent="0.35">
      <c r="A161" s="625" t="s">
        <v>486</v>
      </c>
      <c r="B161" s="609">
        <v>4.9406564584124654E-324</v>
      </c>
      <c r="C161" s="609">
        <v>4.9406564584124654E-324</v>
      </c>
      <c r="D161" s="610">
        <v>0</v>
      </c>
      <c r="E161" s="616">
        <v>1</v>
      </c>
      <c r="F161" s="609">
        <v>4.9406564584124654E-324</v>
      </c>
      <c r="G161" s="610">
        <v>0</v>
      </c>
      <c r="H161" s="612">
        <v>100.04600000000001</v>
      </c>
      <c r="I161" s="609">
        <v>100.04600000000001</v>
      </c>
      <c r="J161" s="610">
        <v>100.04600000000001</v>
      </c>
      <c r="K161" s="613" t="s">
        <v>339</v>
      </c>
    </row>
    <row r="162" spans="1:11" ht="14.4" customHeight="1" thickBot="1" x14ac:dyDescent="0.35">
      <c r="A162" s="626" t="s">
        <v>487</v>
      </c>
      <c r="B162" s="604">
        <v>4.9406564584124654E-324</v>
      </c>
      <c r="C162" s="604">
        <v>4.9406564584124654E-324</v>
      </c>
      <c r="D162" s="605">
        <v>0</v>
      </c>
      <c r="E162" s="606">
        <v>1</v>
      </c>
      <c r="F162" s="604">
        <v>4.9406564584124654E-324</v>
      </c>
      <c r="G162" s="605">
        <v>0</v>
      </c>
      <c r="H162" s="607">
        <v>100.04600000000001</v>
      </c>
      <c r="I162" s="604">
        <v>100.04600000000001</v>
      </c>
      <c r="J162" s="605">
        <v>100.04600000000001</v>
      </c>
      <c r="K162" s="615" t="s">
        <v>339</v>
      </c>
    </row>
    <row r="163" spans="1:11" ht="14.4" customHeight="1" thickBot="1" x14ac:dyDescent="0.35">
      <c r="A163" s="623" t="s">
        <v>488</v>
      </c>
      <c r="B163" s="604">
        <v>0</v>
      </c>
      <c r="C163" s="604">
        <v>2.4284599999999998</v>
      </c>
      <c r="D163" s="605">
        <v>2.4284599999999998</v>
      </c>
      <c r="E163" s="614" t="s">
        <v>333</v>
      </c>
      <c r="F163" s="604">
        <v>0</v>
      </c>
      <c r="G163" s="605">
        <v>0</v>
      </c>
      <c r="H163" s="607">
        <v>4.9406564584124654E-324</v>
      </c>
      <c r="I163" s="604">
        <v>3.4584595208887258E-323</v>
      </c>
      <c r="J163" s="605">
        <v>3.4584595208887258E-323</v>
      </c>
      <c r="K163" s="615" t="s">
        <v>333</v>
      </c>
    </row>
    <row r="164" spans="1:11" ht="14.4" customHeight="1" thickBot="1" x14ac:dyDescent="0.35">
      <c r="A164" s="624" t="s">
        <v>489</v>
      </c>
      <c r="B164" s="604">
        <v>0</v>
      </c>
      <c r="C164" s="604">
        <v>2.4284599999999998</v>
      </c>
      <c r="D164" s="605">
        <v>2.4284599999999998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3.4584595208887258E-323</v>
      </c>
      <c r="J164" s="605">
        <v>3.4584595208887258E-323</v>
      </c>
      <c r="K164" s="615" t="s">
        <v>333</v>
      </c>
    </row>
    <row r="165" spans="1:11" ht="14.4" customHeight="1" thickBot="1" x14ac:dyDescent="0.35">
      <c r="A165" s="625" t="s">
        <v>490</v>
      </c>
      <c r="B165" s="609">
        <v>0</v>
      </c>
      <c r="C165" s="609">
        <v>2.4284599999999998</v>
      </c>
      <c r="D165" s="610">
        <v>2.4284599999999998</v>
      </c>
      <c r="E165" s="611" t="s">
        <v>333</v>
      </c>
      <c r="F165" s="609">
        <v>0</v>
      </c>
      <c r="G165" s="610">
        <v>0</v>
      </c>
      <c r="H165" s="612">
        <v>4.9406564584124654E-324</v>
      </c>
      <c r="I165" s="609">
        <v>3.4584595208887258E-323</v>
      </c>
      <c r="J165" s="610">
        <v>3.4584595208887258E-323</v>
      </c>
      <c r="K165" s="613" t="s">
        <v>333</v>
      </c>
    </row>
    <row r="166" spans="1:11" ht="14.4" customHeight="1" thickBot="1" x14ac:dyDescent="0.35">
      <c r="A166" s="626" t="s">
        <v>491</v>
      </c>
      <c r="B166" s="604">
        <v>0</v>
      </c>
      <c r="C166" s="604">
        <v>2.4284599999999998</v>
      </c>
      <c r="D166" s="605">
        <v>2.4284599999999998</v>
      </c>
      <c r="E166" s="614" t="s">
        <v>333</v>
      </c>
      <c r="F166" s="604">
        <v>0</v>
      </c>
      <c r="G166" s="605">
        <v>0</v>
      </c>
      <c r="H166" s="607">
        <v>4.9406564584124654E-324</v>
      </c>
      <c r="I166" s="604">
        <v>3.4584595208887258E-323</v>
      </c>
      <c r="J166" s="605">
        <v>3.4584595208887258E-323</v>
      </c>
      <c r="K166" s="615" t="s">
        <v>333</v>
      </c>
    </row>
    <row r="167" spans="1:11" ht="14.4" customHeight="1" thickBot="1" x14ac:dyDescent="0.35">
      <c r="A167" s="622" t="s">
        <v>492</v>
      </c>
      <c r="B167" s="604">
        <v>146025.67308731499</v>
      </c>
      <c r="C167" s="604">
        <v>147592.93218999999</v>
      </c>
      <c r="D167" s="605">
        <v>1567.2591026851701</v>
      </c>
      <c r="E167" s="606">
        <v>1.010732764106</v>
      </c>
      <c r="F167" s="604">
        <v>156100.50734474399</v>
      </c>
      <c r="G167" s="605">
        <v>91058.629284434093</v>
      </c>
      <c r="H167" s="607">
        <v>17165.9084</v>
      </c>
      <c r="I167" s="604">
        <v>101713.81729000001</v>
      </c>
      <c r="J167" s="605">
        <v>10655.1880055659</v>
      </c>
      <c r="K167" s="608">
        <v>0.65159184310200002</v>
      </c>
    </row>
    <row r="168" spans="1:11" ht="14.4" customHeight="1" thickBot="1" x14ac:dyDescent="0.35">
      <c r="A168" s="623" t="s">
        <v>493</v>
      </c>
      <c r="B168" s="604">
        <v>144821.317000273</v>
      </c>
      <c r="C168" s="604">
        <v>146339.27101999999</v>
      </c>
      <c r="D168" s="605">
        <v>1517.95401972687</v>
      </c>
      <c r="E168" s="606">
        <v>1.0104815648080001</v>
      </c>
      <c r="F168" s="604">
        <v>155804.47216224199</v>
      </c>
      <c r="G168" s="605">
        <v>90885.942094641199</v>
      </c>
      <c r="H168" s="607">
        <v>17125.464599999999</v>
      </c>
      <c r="I168" s="604">
        <v>101481.00019000001</v>
      </c>
      <c r="J168" s="605">
        <v>10595.0580953588</v>
      </c>
      <c r="K168" s="608">
        <v>0.65133560533599999</v>
      </c>
    </row>
    <row r="169" spans="1:11" ht="14.4" customHeight="1" thickBot="1" x14ac:dyDescent="0.35">
      <c r="A169" s="624" t="s">
        <v>494</v>
      </c>
      <c r="B169" s="604">
        <v>144821.317000273</v>
      </c>
      <c r="C169" s="604">
        <v>146339.27101999999</v>
      </c>
      <c r="D169" s="605">
        <v>1517.95401972687</v>
      </c>
      <c r="E169" s="606">
        <v>1.0104815648080001</v>
      </c>
      <c r="F169" s="604">
        <v>155804.47216224199</v>
      </c>
      <c r="G169" s="605">
        <v>90885.942094641199</v>
      </c>
      <c r="H169" s="607">
        <v>17125.464599999999</v>
      </c>
      <c r="I169" s="604">
        <v>101481.00019000001</v>
      </c>
      <c r="J169" s="605">
        <v>10595.0580953588</v>
      </c>
      <c r="K169" s="608">
        <v>0.65133560533599999</v>
      </c>
    </row>
    <row r="170" spans="1:11" ht="14.4" customHeight="1" thickBot="1" x14ac:dyDescent="0.35">
      <c r="A170" s="625" t="s">
        <v>495</v>
      </c>
      <c r="B170" s="609">
        <v>637.28655486171897</v>
      </c>
      <c r="C170" s="609">
        <v>599.72335999999996</v>
      </c>
      <c r="D170" s="610">
        <v>-37.563194861718003</v>
      </c>
      <c r="E170" s="616">
        <v>0.94105760654199999</v>
      </c>
      <c r="F170" s="609">
        <v>643.47232920274098</v>
      </c>
      <c r="G170" s="610">
        <v>375.35885870159899</v>
      </c>
      <c r="H170" s="612">
        <v>28.187380000000001</v>
      </c>
      <c r="I170" s="609">
        <v>234.28335000000001</v>
      </c>
      <c r="J170" s="610">
        <v>-141.07550870159901</v>
      </c>
      <c r="K170" s="617">
        <v>0.36409234611500002</v>
      </c>
    </row>
    <row r="171" spans="1:11" ht="14.4" customHeight="1" thickBot="1" x14ac:dyDescent="0.35">
      <c r="A171" s="626" t="s">
        <v>496</v>
      </c>
      <c r="B171" s="604">
        <v>1.1314045927280001</v>
      </c>
      <c r="C171" s="604">
        <v>0.90159</v>
      </c>
      <c r="D171" s="605">
        <v>-0.22981459272800001</v>
      </c>
      <c r="E171" s="606">
        <v>0.79687673692899996</v>
      </c>
      <c r="F171" s="604">
        <v>1.036554359553</v>
      </c>
      <c r="G171" s="605">
        <v>0.60465670973899999</v>
      </c>
      <c r="H171" s="607">
        <v>0.11405</v>
      </c>
      <c r="I171" s="604">
        <v>0.55703000000000003</v>
      </c>
      <c r="J171" s="605">
        <v>-4.7626709739000003E-2</v>
      </c>
      <c r="K171" s="608">
        <v>0.53738619192100001</v>
      </c>
    </row>
    <row r="172" spans="1:11" ht="14.4" customHeight="1" thickBot="1" x14ac:dyDescent="0.35">
      <c r="A172" s="626" t="s">
        <v>497</v>
      </c>
      <c r="B172" s="604">
        <v>0.44252830874799998</v>
      </c>
      <c r="C172" s="604">
        <v>0.69299999999999995</v>
      </c>
      <c r="D172" s="605">
        <v>0.25047169125099999</v>
      </c>
      <c r="E172" s="606">
        <v>1.5660015106359999</v>
      </c>
      <c r="F172" s="604">
        <v>0.73648338506800004</v>
      </c>
      <c r="G172" s="605">
        <v>0.429615307956</v>
      </c>
      <c r="H172" s="607">
        <v>4.9406564584124654E-324</v>
      </c>
      <c r="I172" s="604">
        <v>0.50800000000000001</v>
      </c>
      <c r="J172" s="605">
        <v>7.8384692042999998E-2</v>
      </c>
      <c r="K172" s="608">
        <v>0.68976437255599998</v>
      </c>
    </row>
    <row r="173" spans="1:11" ht="14.4" customHeight="1" thickBot="1" x14ac:dyDescent="0.35">
      <c r="A173" s="626" t="s">
        <v>498</v>
      </c>
      <c r="B173" s="604">
        <v>229.061072077548</v>
      </c>
      <c r="C173" s="604">
        <v>362.81675000000001</v>
      </c>
      <c r="D173" s="605">
        <v>133.75567792245201</v>
      </c>
      <c r="E173" s="606">
        <v>1.583930201274</v>
      </c>
      <c r="F173" s="604">
        <v>395.84474379521703</v>
      </c>
      <c r="G173" s="605">
        <v>230.90943388054299</v>
      </c>
      <c r="H173" s="607">
        <v>20.622129999999999</v>
      </c>
      <c r="I173" s="604">
        <v>83.981430000000003</v>
      </c>
      <c r="J173" s="605">
        <v>-146.928003880543</v>
      </c>
      <c r="K173" s="608">
        <v>0.21215749688800001</v>
      </c>
    </row>
    <row r="174" spans="1:11" ht="14.4" customHeight="1" thickBot="1" x14ac:dyDescent="0.35">
      <c r="A174" s="626" t="s">
        <v>499</v>
      </c>
      <c r="B174" s="604">
        <v>406.65154988269398</v>
      </c>
      <c r="C174" s="604">
        <v>235.31201999999999</v>
      </c>
      <c r="D174" s="605">
        <v>-171.33952988269399</v>
      </c>
      <c r="E174" s="606">
        <v>0.57865762485799999</v>
      </c>
      <c r="F174" s="604">
        <v>245.854547662903</v>
      </c>
      <c r="G174" s="605">
        <v>143.41515280336</v>
      </c>
      <c r="H174" s="607">
        <v>7.4512</v>
      </c>
      <c r="I174" s="604">
        <v>149.23688999999999</v>
      </c>
      <c r="J174" s="605">
        <v>5.8217371966389999</v>
      </c>
      <c r="K174" s="608">
        <v>0.60701293272199996</v>
      </c>
    </row>
    <row r="175" spans="1:11" ht="14.4" customHeight="1" thickBot="1" x14ac:dyDescent="0.35">
      <c r="A175" s="625" t="s">
        <v>500</v>
      </c>
      <c r="B175" s="609">
        <v>1256.0170489632701</v>
      </c>
      <c r="C175" s="609">
        <v>291.17334</v>
      </c>
      <c r="D175" s="610">
        <v>-964.84370896326698</v>
      </c>
      <c r="E175" s="616">
        <v>0.23182276087699999</v>
      </c>
      <c r="F175" s="609">
        <v>0</v>
      </c>
      <c r="G175" s="610">
        <v>0</v>
      </c>
      <c r="H175" s="612">
        <v>425.33431000000002</v>
      </c>
      <c r="I175" s="609">
        <v>516.10314000000005</v>
      </c>
      <c r="J175" s="610">
        <v>516.10314000000005</v>
      </c>
      <c r="K175" s="613" t="s">
        <v>333</v>
      </c>
    </row>
    <row r="176" spans="1:11" ht="14.4" customHeight="1" thickBot="1" x14ac:dyDescent="0.35">
      <c r="A176" s="626" t="s">
        <v>501</v>
      </c>
      <c r="B176" s="604">
        <v>4.9406564584124654E-324</v>
      </c>
      <c r="C176" s="604">
        <v>4.9406564584124654E-324</v>
      </c>
      <c r="D176" s="605">
        <v>0</v>
      </c>
      <c r="E176" s="606">
        <v>1</v>
      </c>
      <c r="F176" s="604">
        <v>4.9406564584124654E-324</v>
      </c>
      <c r="G176" s="605">
        <v>0</v>
      </c>
      <c r="H176" s="607">
        <v>4.9406564584124654E-324</v>
      </c>
      <c r="I176" s="604">
        <v>1.0999999999999999E-2</v>
      </c>
      <c r="J176" s="605">
        <v>1.0999999999999999E-2</v>
      </c>
      <c r="K176" s="615" t="s">
        <v>339</v>
      </c>
    </row>
    <row r="177" spans="1:11" ht="14.4" customHeight="1" thickBot="1" x14ac:dyDescent="0.35">
      <c r="A177" s="626" t="s">
        <v>502</v>
      </c>
      <c r="B177" s="604">
        <v>1223.0170585102001</v>
      </c>
      <c r="C177" s="604">
        <v>275.93614000000002</v>
      </c>
      <c r="D177" s="605">
        <v>-947.08091851019901</v>
      </c>
      <c r="E177" s="606">
        <v>0.225619207908</v>
      </c>
      <c r="F177" s="604">
        <v>0</v>
      </c>
      <c r="G177" s="605">
        <v>0</v>
      </c>
      <c r="H177" s="607">
        <v>425.33431000000002</v>
      </c>
      <c r="I177" s="604">
        <v>506.41654</v>
      </c>
      <c r="J177" s="605">
        <v>506.41654</v>
      </c>
      <c r="K177" s="615" t="s">
        <v>333</v>
      </c>
    </row>
    <row r="178" spans="1:11" ht="14.4" customHeight="1" thickBot="1" x14ac:dyDescent="0.35">
      <c r="A178" s="626" t="s">
        <v>503</v>
      </c>
      <c r="B178" s="604">
        <v>32.999990453066999</v>
      </c>
      <c r="C178" s="604">
        <v>15.2372</v>
      </c>
      <c r="D178" s="605">
        <v>-17.762790453067002</v>
      </c>
      <c r="E178" s="606">
        <v>0.46173346691299999</v>
      </c>
      <c r="F178" s="604">
        <v>0</v>
      </c>
      <c r="G178" s="605">
        <v>0</v>
      </c>
      <c r="H178" s="607">
        <v>4.9406564584124654E-324</v>
      </c>
      <c r="I178" s="604">
        <v>9.6755999999999993</v>
      </c>
      <c r="J178" s="605">
        <v>9.6755999999999993</v>
      </c>
      <c r="K178" s="615" t="s">
        <v>333</v>
      </c>
    </row>
    <row r="179" spans="1:11" ht="14.4" customHeight="1" thickBot="1" x14ac:dyDescent="0.35">
      <c r="A179" s="625" t="s">
        <v>504</v>
      </c>
      <c r="B179" s="609">
        <v>179.01387064071</v>
      </c>
      <c r="C179" s="609">
        <v>53.213039999999999</v>
      </c>
      <c r="D179" s="610">
        <v>-125.80083064071</v>
      </c>
      <c r="E179" s="616">
        <v>0.29725651877999998</v>
      </c>
      <c r="F179" s="609">
        <v>24.999833039230001</v>
      </c>
      <c r="G179" s="610">
        <v>14.583235939550001</v>
      </c>
      <c r="H179" s="612">
        <v>36.351680000000002</v>
      </c>
      <c r="I179" s="609">
        <v>91.774240000000006</v>
      </c>
      <c r="J179" s="610">
        <v>77.191004060449004</v>
      </c>
      <c r="K179" s="617">
        <v>3.6709941164800002</v>
      </c>
    </row>
    <row r="180" spans="1:11" ht="14.4" customHeight="1" thickBot="1" x14ac:dyDescent="0.35">
      <c r="A180" s="626" t="s">
        <v>505</v>
      </c>
      <c r="B180" s="604">
        <v>92.996854019444996</v>
      </c>
      <c r="C180" s="604">
        <v>23.23854</v>
      </c>
      <c r="D180" s="605">
        <v>-69.758314019444995</v>
      </c>
      <c r="E180" s="606">
        <v>0.249885227248</v>
      </c>
      <c r="F180" s="604">
        <v>24.999833039230001</v>
      </c>
      <c r="G180" s="605">
        <v>14.583235939550001</v>
      </c>
      <c r="H180" s="607">
        <v>2.5020600000000002</v>
      </c>
      <c r="I180" s="604">
        <v>10.12491</v>
      </c>
      <c r="J180" s="605">
        <v>-4.4583259395499999</v>
      </c>
      <c r="K180" s="608">
        <v>0.40499910475799999</v>
      </c>
    </row>
    <row r="181" spans="1:11" ht="14.4" customHeight="1" thickBot="1" x14ac:dyDescent="0.35">
      <c r="A181" s="626" t="s">
        <v>506</v>
      </c>
      <c r="B181" s="604">
        <v>86.017016621264005</v>
      </c>
      <c r="C181" s="604">
        <v>29.974499999999999</v>
      </c>
      <c r="D181" s="605">
        <v>-56.042516621263999</v>
      </c>
      <c r="E181" s="606">
        <v>0.348471746375</v>
      </c>
      <c r="F181" s="604">
        <v>0</v>
      </c>
      <c r="G181" s="605">
        <v>0</v>
      </c>
      <c r="H181" s="607">
        <v>33.849620000000002</v>
      </c>
      <c r="I181" s="604">
        <v>81.649330000000006</v>
      </c>
      <c r="J181" s="605">
        <v>81.649330000000006</v>
      </c>
      <c r="K181" s="615" t="s">
        <v>333</v>
      </c>
    </row>
    <row r="182" spans="1:11" ht="14.4" customHeight="1" thickBot="1" x14ac:dyDescent="0.35">
      <c r="A182" s="625" t="s">
        <v>507</v>
      </c>
      <c r="B182" s="609">
        <v>4.9406564584124654E-324</v>
      </c>
      <c r="C182" s="609">
        <v>-3.9868999999999999</v>
      </c>
      <c r="D182" s="610">
        <v>-3.9868999999999999</v>
      </c>
      <c r="E182" s="611" t="s">
        <v>339</v>
      </c>
      <c r="F182" s="609">
        <v>0</v>
      </c>
      <c r="G182" s="610">
        <v>0</v>
      </c>
      <c r="H182" s="612">
        <v>4.9406564584124654E-324</v>
      </c>
      <c r="I182" s="609">
        <v>3.4584595208887258E-323</v>
      </c>
      <c r="J182" s="610">
        <v>3.4584595208887258E-323</v>
      </c>
      <c r="K182" s="613" t="s">
        <v>333</v>
      </c>
    </row>
    <row r="183" spans="1:11" ht="14.4" customHeight="1" thickBot="1" x14ac:dyDescent="0.35">
      <c r="A183" s="626" t="s">
        <v>508</v>
      </c>
      <c r="B183" s="604">
        <v>4.9406564584124654E-324</v>
      </c>
      <c r="C183" s="604">
        <v>-3.8833600000000001</v>
      </c>
      <c r="D183" s="605">
        <v>-3.8833600000000001</v>
      </c>
      <c r="E183" s="614" t="s">
        <v>339</v>
      </c>
      <c r="F183" s="604">
        <v>0</v>
      </c>
      <c r="G183" s="605">
        <v>0</v>
      </c>
      <c r="H183" s="607">
        <v>4.9406564584124654E-324</v>
      </c>
      <c r="I183" s="604">
        <v>3.4584595208887258E-323</v>
      </c>
      <c r="J183" s="605">
        <v>3.4584595208887258E-323</v>
      </c>
      <c r="K183" s="615" t="s">
        <v>333</v>
      </c>
    </row>
    <row r="184" spans="1:11" ht="14.4" customHeight="1" thickBot="1" x14ac:dyDescent="0.35">
      <c r="A184" s="626" t="s">
        <v>509</v>
      </c>
      <c r="B184" s="604">
        <v>4.9406564584124654E-324</v>
      </c>
      <c r="C184" s="604">
        <v>-0.10353999999999999</v>
      </c>
      <c r="D184" s="605">
        <v>-0.10353999999999999</v>
      </c>
      <c r="E184" s="614" t="s">
        <v>339</v>
      </c>
      <c r="F184" s="604">
        <v>0</v>
      </c>
      <c r="G184" s="605">
        <v>0</v>
      </c>
      <c r="H184" s="607">
        <v>4.9406564584124654E-324</v>
      </c>
      <c r="I184" s="604">
        <v>3.4584595208887258E-323</v>
      </c>
      <c r="J184" s="605">
        <v>3.4584595208887258E-323</v>
      </c>
      <c r="K184" s="615" t="s">
        <v>333</v>
      </c>
    </row>
    <row r="185" spans="1:11" ht="14.4" customHeight="1" thickBot="1" x14ac:dyDescent="0.35">
      <c r="A185" s="625" t="s">
        <v>510</v>
      </c>
      <c r="B185" s="609">
        <v>142748.99952580701</v>
      </c>
      <c r="C185" s="609">
        <v>137368.427</v>
      </c>
      <c r="D185" s="610">
        <v>-5380.5725258074199</v>
      </c>
      <c r="E185" s="616">
        <v>0.96230745894000003</v>
      </c>
      <c r="F185" s="609">
        <v>155136</v>
      </c>
      <c r="G185" s="610">
        <v>90496</v>
      </c>
      <c r="H185" s="612">
        <v>14635.085290000001</v>
      </c>
      <c r="I185" s="609">
        <v>96829.247690000004</v>
      </c>
      <c r="J185" s="610">
        <v>6333.2476899999501</v>
      </c>
      <c r="K185" s="617">
        <v>0.62415717621900002</v>
      </c>
    </row>
    <row r="186" spans="1:11" ht="14.4" customHeight="1" thickBot="1" x14ac:dyDescent="0.35">
      <c r="A186" s="626" t="s">
        <v>511</v>
      </c>
      <c r="B186" s="604">
        <v>70656.999786986606</v>
      </c>
      <c r="C186" s="604">
        <v>63271.915309999997</v>
      </c>
      <c r="D186" s="605">
        <v>-7385.0844769865798</v>
      </c>
      <c r="E186" s="606">
        <v>0.89547978969800002</v>
      </c>
      <c r="F186" s="604">
        <v>73283</v>
      </c>
      <c r="G186" s="605">
        <v>42748.416666666701</v>
      </c>
      <c r="H186" s="607">
        <v>6147.5315499999997</v>
      </c>
      <c r="I186" s="604">
        <v>44296.88233</v>
      </c>
      <c r="J186" s="605">
        <v>1548.46566333332</v>
      </c>
      <c r="K186" s="608">
        <v>0.604463277021</v>
      </c>
    </row>
    <row r="187" spans="1:11" ht="14.4" customHeight="1" thickBot="1" x14ac:dyDescent="0.35">
      <c r="A187" s="626" t="s">
        <v>512</v>
      </c>
      <c r="B187" s="604">
        <v>72091.999738820901</v>
      </c>
      <c r="C187" s="604">
        <v>74096.511689999999</v>
      </c>
      <c r="D187" s="605">
        <v>2004.5119511791399</v>
      </c>
      <c r="E187" s="606">
        <v>1.0278049153640001</v>
      </c>
      <c r="F187" s="604">
        <v>81853</v>
      </c>
      <c r="G187" s="605">
        <v>47747.583333333401</v>
      </c>
      <c r="H187" s="607">
        <v>8487.5537399999994</v>
      </c>
      <c r="I187" s="604">
        <v>52532.365360000003</v>
      </c>
      <c r="J187" s="605">
        <v>4784.7820266666504</v>
      </c>
      <c r="K187" s="608">
        <v>0.64178912635999996</v>
      </c>
    </row>
    <row r="188" spans="1:11" ht="14.4" customHeight="1" thickBot="1" x14ac:dyDescent="0.35">
      <c r="A188" s="625" t="s">
        <v>513</v>
      </c>
      <c r="B188" s="609">
        <v>0</v>
      </c>
      <c r="C188" s="609">
        <v>8030.7211799999995</v>
      </c>
      <c r="D188" s="610">
        <v>8030.7211799999995</v>
      </c>
      <c r="E188" s="611" t="s">
        <v>333</v>
      </c>
      <c r="F188" s="609">
        <v>0</v>
      </c>
      <c r="G188" s="610">
        <v>0</v>
      </c>
      <c r="H188" s="612">
        <v>2000.50594</v>
      </c>
      <c r="I188" s="609">
        <v>3809.59177</v>
      </c>
      <c r="J188" s="610">
        <v>3809.59177</v>
      </c>
      <c r="K188" s="613" t="s">
        <v>333</v>
      </c>
    </row>
    <row r="189" spans="1:11" ht="14.4" customHeight="1" thickBot="1" x14ac:dyDescent="0.35">
      <c r="A189" s="626" t="s">
        <v>514</v>
      </c>
      <c r="B189" s="604">
        <v>4.9406564584124654E-324</v>
      </c>
      <c r="C189" s="604">
        <v>5265.9722400000001</v>
      </c>
      <c r="D189" s="605">
        <v>5265.9722400000001</v>
      </c>
      <c r="E189" s="614" t="s">
        <v>339</v>
      </c>
      <c r="F189" s="604">
        <v>0</v>
      </c>
      <c r="G189" s="605">
        <v>0</v>
      </c>
      <c r="H189" s="607">
        <v>-2093.50369</v>
      </c>
      <c r="I189" s="604">
        <v>-1705.4483600000001</v>
      </c>
      <c r="J189" s="605">
        <v>-1705.4483600000001</v>
      </c>
      <c r="K189" s="615" t="s">
        <v>333</v>
      </c>
    </row>
    <row r="190" spans="1:11" ht="14.4" customHeight="1" thickBot="1" x14ac:dyDescent="0.35">
      <c r="A190" s="626" t="s">
        <v>515</v>
      </c>
      <c r="B190" s="604">
        <v>0</v>
      </c>
      <c r="C190" s="604">
        <v>2764.7489399999999</v>
      </c>
      <c r="D190" s="605">
        <v>2764.7489399999999</v>
      </c>
      <c r="E190" s="614" t="s">
        <v>333</v>
      </c>
      <c r="F190" s="604">
        <v>0</v>
      </c>
      <c r="G190" s="605">
        <v>0</v>
      </c>
      <c r="H190" s="607">
        <v>4094.00963</v>
      </c>
      <c r="I190" s="604">
        <v>5515.0401300000003</v>
      </c>
      <c r="J190" s="605">
        <v>5515.0401300000003</v>
      </c>
      <c r="K190" s="615" t="s">
        <v>333</v>
      </c>
    </row>
    <row r="191" spans="1:11" ht="14.4" customHeight="1" thickBot="1" x14ac:dyDescent="0.35">
      <c r="A191" s="623" t="s">
        <v>516</v>
      </c>
      <c r="B191" s="604">
        <v>1056.35608704174</v>
      </c>
      <c r="C191" s="604">
        <v>1214.39717</v>
      </c>
      <c r="D191" s="605">
        <v>158.04108295826501</v>
      </c>
      <c r="E191" s="606">
        <v>1.1496096675130001</v>
      </c>
      <c r="F191" s="604">
        <v>208.03518250208501</v>
      </c>
      <c r="G191" s="605">
        <v>121.35385645955</v>
      </c>
      <c r="H191" s="607">
        <v>38.9998</v>
      </c>
      <c r="I191" s="604">
        <v>178.68510000000001</v>
      </c>
      <c r="J191" s="605">
        <v>57.331243540449996</v>
      </c>
      <c r="K191" s="608">
        <v>0.858917697722</v>
      </c>
    </row>
    <row r="192" spans="1:11" ht="14.4" customHeight="1" thickBot="1" x14ac:dyDescent="0.35">
      <c r="A192" s="624" t="s">
        <v>517</v>
      </c>
      <c r="B192" s="604">
        <v>848.32090453964997</v>
      </c>
      <c r="C192" s="604">
        <v>982.35361999999998</v>
      </c>
      <c r="D192" s="605">
        <v>134.03271546035</v>
      </c>
      <c r="E192" s="606">
        <v>1.1579976571870001</v>
      </c>
      <c r="F192" s="604">
        <v>0</v>
      </c>
      <c r="G192" s="605">
        <v>0</v>
      </c>
      <c r="H192" s="607">
        <v>4.9406564584124654E-324</v>
      </c>
      <c r="I192" s="604">
        <v>3.4584595208887258E-323</v>
      </c>
      <c r="J192" s="605">
        <v>3.4584595208887258E-323</v>
      </c>
      <c r="K192" s="615" t="s">
        <v>333</v>
      </c>
    </row>
    <row r="193" spans="1:11" ht="14.4" customHeight="1" thickBot="1" x14ac:dyDescent="0.35">
      <c r="A193" s="625" t="s">
        <v>518</v>
      </c>
      <c r="B193" s="609">
        <v>848.32090453964997</v>
      </c>
      <c r="C193" s="609">
        <v>982.35361999999998</v>
      </c>
      <c r="D193" s="610">
        <v>134.03271546035</v>
      </c>
      <c r="E193" s="616">
        <v>1.1579976571870001</v>
      </c>
      <c r="F193" s="609">
        <v>0</v>
      </c>
      <c r="G193" s="610">
        <v>0</v>
      </c>
      <c r="H193" s="612">
        <v>4.9406564584124654E-324</v>
      </c>
      <c r="I193" s="609">
        <v>3.4584595208887258E-323</v>
      </c>
      <c r="J193" s="610">
        <v>3.4584595208887258E-323</v>
      </c>
      <c r="K193" s="613" t="s">
        <v>333</v>
      </c>
    </row>
    <row r="194" spans="1:11" ht="14.4" customHeight="1" thickBot="1" x14ac:dyDescent="0.35">
      <c r="A194" s="626" t="s">
        <v>519</v>
      </c>
      <c r="B194" s="604">
        <v>0</v>
      </c>
      <c r="C194" s="604">
        <v>848.28430000000003</v>
      </c>
      <c r="D194" s="605">
        <v>848.28430000000003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3.4584595208887258E-323</v>
      </c>
      <c r="J194" s="605">
        <v>3.4584595208887258E-323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0</v>
      </c>
      <c r="C195" s="604">
        <v>8.3339999999999996</v>
      </c>
      <c r="D195" s="605">
        <v>8.3339999999999996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3.4584595208887258E-323</v>
      </c>
      <c r="J195" s="605">
        <v>3.4584595208887258E-323</v>
      </c>
      <c r="K195" s="615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16.388529999999999</v>
      </c>
      <c r="D196" s="605">
        <v>16.388529999999999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3.4584595208887258E-323</v>
      </c>
      <c r="J196" s="605">
        <v>3.4584595208887258E-323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87.44726</v>
      </c>
      <c r="D197" s="605">
        <v>87.44726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3.4584595208887258E-323</v>
      </c>
      <c r="J197" s="605">
        <v>3.4584595208887258E-323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21.899529999999999</v>
      </c>
      <c r="D198" s="605">
        <v>21.899529999999999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15" t="s">
        <v>333</v>
      </c>
    </row>
    <row r="199" spans="1:11" ht="14.4" customHeight="1" thickBot="1" x14ac:dyDescent="0.35">
      <c r="A199" s="629" t="s">
        <v>524</v>
      </c>
      <c r="B199" s="609">
        <v>208.03518250208501</v>
      </c>
      <c r="C199" s="609">
        <v>232.04355000000001</v>
      </c>
      <c r="D199" s="610">
        <v>24.008367497914001</v>
      </c>
      <c r="E199" s="616">
        <v>1.115405323316</v>
      </c>
      <c r="F199" s="609">
        <v>208.03518250208501</v>
      </c>
      <c r="G199" s="610">
        <v>121.35385645955</v>
      </c>
      <c r="H199" s="612">
        <v>38.9998</v>
      </c>
      <c r="I199" s="609">
        <v>178.68510000000001</v>
      </c>
      <c r="J199" s="610">
        <v>57.331243540449996</v>
      </c>
      <c r="K199" s="617">
        <v>0.858917697722</v>
      </c>
    </row>
    <row r="200" spans="1:11" ht="14.4" customHeight="1" thickBot="1" x14ac:dyDescent="0.35">
      <c r="A200" s="625" t="s">
        <v>525</v>
      </c>
      <c r="B200" s="609">
        <v>0</v>
      </c>
      <c r="C200" s="609">
        <v>3.24</v>
      </c>
      <c r="D200" s="610">
        <v>3.24</v>
      </c>
      <c r="E200" s="611" t="s">
        <v>333</v>
      </c>
      <c r="F200" s="609">
        <v>0</v>
      </c>
      <c r="G200" s="610">
        <v>0</v>
      </c>
      <c r="H200" s="612">
        <v>4.9406564584124654E-324</v>
      </c>
      <c r="I200" s="609">
        <v>3.4584595208887258E-323</v>
      </c>
      <c r="J200" s="610">
        <v>3.4584595208887258E-323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0</v>
      </c>
      <c r="C201" s="604">
        <v>3.24</v>
      </c>
      <c r="D201" s="605">
        <v>3.24</v>
      </c>
      <c r="E201" s="614" t="s">
        <v>333</v>
      </c>
      <c r="F201" s="604">
        <v>0</v>
      </c>
      <c r="G201" s="605">
        <v>0</v>
      </c>
      <c r="H201" s="607">
        <v>4.9406564584124654E-324</v>
      </c>
      <c r="I201" s="604">
        <v>3.4584595208887258E-323</v>
      </c>
      <c r="J201" s="605">
        <v>3.4584595208887258E-323</v>
      </c>
      <c r="K201" s="615" t="s">
        <v>333</v>
      </c>
    </row>
    <row r="202" spans="1:11" ht="14.4" customHeight="1" thickBot="1" x14ac:dyDescent="0.35">
      <c r="A202" s="625" t="s">
        <v>527</v>
      </c>
      <c r="B202" s="609">
        <v>0</v>
      </c>
      <c r="C202" s="609">
        <v>4.0612899999999996</v>
      </c>
      <c r="D202" s="610">
        <v>4.0612899999999996</v>
      </c>
      <c r="E202" s="611" t="s">
        <v>333</v>
      </c>
      <c r="F202" s="609">
        <v>0</v>
      </c>
      <c r="G202" s="610">
        <v>0</v>
      </c>
      <c r="H202" s="612">
        <v>38.9998</v>
      </c>
      <c r="I202" s="609">
        <v>79.482650000000007</v>
      </c>
      <c r="J202" s="610">
        <v>79.482650000000007</v>
      </c>
      <c r="K202" s="613" t="s">
        <v>333</v>
      </c>
    </row>
    <row r="203" spans="1:11" ht="14.4" customHeight="1" thickBot="1" x14ac:dyDescent="0.35">
      <c r="A203" s="626" t="s">
        <v>528</v>
      </c>
      <c r="B203" s="604">
        <v>0</v>
      </c>
      <c r="C203" s="604">
        <v>1.2899999999999999E-3</v>
      </c>
      <c r="D203" s="605">
        <v>1.2899999999999999E-3</v>
      </c>
      <c r="E203" s="614" t="s">
        <v>333</v>
      </c>
      <c r="F203" s="604">
        <v>0</v>
      </c>
      <c r="G203" s="605">
        <v>0</v>
      </c>
      <c r="H203" s="607">
        <v>-2.0000000000000001E-4</v>
      </c>
      <c r="I203" s="604">
        <v>-3.5E-4</v>
      </c>
      <c r="J203" s="605">
        <v>-3.5E-4</v>
      </c>
      <c r="K203" s="615" t="s">
        <v>333</v>
      </c>
    </row>
    <row r="204" spans="1:11" ht="14.4" customHeight="1" thickBot="1" x14ac:dyDescent="0.35">
      <c r="A204" s="626" t="s">
        <v>529</v>
      </c>
      <c r="B204" s="604">
        <v>4.9406564584124654E-324</v>
      </c>
      <c r="C204" s="604">
        <v>4.9406564584124654E-324</v>
      </c>
      <c r="D204" s="605">
        <v>0</v>
      </c>
      <c r="E204" s="606">
        <v>1</v>
      </c>
      <c r="F204" s="604">
        <v>4.9406564584124654E-324</v>
      </c>
      <c r="G204" s="605">
        <v>0</v>
      </c>
      <c r="H204" s="607">
        <v>39</v>
      </c>
      <c r="I204" s="604">
        <v>39</v>
      </c>
      <c r="J204" s="605">
        <v>39</v>
      </c>
      <c r="K204" s="615" t="s">
        <v>339</v>
      </c>
    </row>
    <row r="205" spans="1:11" ht="14.4" customHeight="1" thickBot="1" x14ac:dyDescent="0.35">
      <c r="A205" s="626" t="s">
        <v>530</v>
      </c>
      <c r="B205" s="604">
        <v>4.9406564584124654E-324</v>
      </c>
      <c r="C205" s="604">
        <v>4.0599999999999996</v>
      </c>
      <c r="D205" s="605">
        <v>4.0599999999999996</v>
      </c>
      <c r="E205" s="614" t="s">
        <v>339</v>
      </c>
      <c r="F205" s="604">
        <v>0</v>
      </c>
      <c r="G205" s="605">
        <v>0</v>
      </c>
      <c r="H205" s="607">
        <v>4.9406564584124654E-324</v>
      </c>
      <c r="I205" s="604">
        <v>40.482999999999997</v>
      </c>
      <c r="J205" s="605">
        <v>40.482999999999997</v>
      </c>
      <c r="K205" s="615" t="s">
        <v>333</v>
      </c>
    </row>
    <row r="206" spans="1:11" ht="14.4" customHeight="1" thickBot="1" x14ac:dyDescent="0.35">
      <c r="A206" s="625" t="s">
        <v>531</v>
      </c>
      <c r="B206" s="609">
        <v>208.03518250208501</v>
      </c>
      <c r="C206" s="609">
        <v>217.47226000000001</v>
      </c>
      <c r="D206" s="610">
        <v>9.4370774979140002</v>
      </c>
      <c r="E206" s="616">
        <v>1.0453628919119999</v>
      </c>
      <c r="F206" s="609">
        <v>208.03518250208501</v>
      </c>
      <c r="G206" s="610">
        <v>121.35385645955</v>
      </c>
      <c r="H206" s="612">
        <v>4.9406564584124654E-324</v>
      </c>
      <c r="I206" s="609">
        <v>99.202449999999999</v>
      </c>
      <c r="J206" s="610">
        <v>-22.151406459549001</v>
      </c>
      <c r="K206" s="617">
        <v>0.476854197481</v>
      </c>
    </row>
    <row r="207" spans="1:11" ht="14.4" customHeight="1" thickBot="1" x14ac:dyDescent="0.35">
      <c r="A207" s="626" t="s">
        <v>532</v>
      </c>
      <c r="B207" s="604">
        <v>4.9406564584124654E-324</v>
      </c>
      <c r="C207" s="604">
        <v>6.0999999999999999E-2</v>
      </c>
      <c r="D207" s="605">
        <v>6.0999999999999999E-2</v>
      </c>
      <c r="E207" s="614" t="s">
        <v>339</v>
      </c>
      <c r="F207" s="604">
        <v>0</v>
      </c>
      <c r="G207" s="605">
        <v>0</v>
      </c>
      <c r="H207" s="607">
        <v>4.9406564584124654E-324</v>
      </c>
      <c r="I207" s="604">
        <v>3.4584595208887258E-323</v>
      </c>
      <c r="J207" s="605">
        <v>3.4584595208887258E-323</v>
      </c>
      <c r="K207" s="615" t="s">
        <v>333</v>
      </c>
    </row>
    <row r="208" spans="1:11" ht="14.4" customHeight="1" thickBot="1" x14ac:dyDescent="0.35">
      <c r="A208" s="626" t="s">
        <v>533</v>
      </c>
      <c r="B208" s="604">
        <v>4.9406564584124654E-324</v>
      </c>
      <c r="C208" s="604">
        <v>26.774999999999999</v>
      </c>
      <c r="D208" s="605">
        <v>26.774999999999999</v>
      </c>
      <c r="E208" s="614" t="s">
        <v>339</v>
      </c>
      <c r="F208" s="604">
        <v>0</v>
      </c>
      <c r="G208" s="605">
        <v>0</v>
      </c>
      <c r="H208" s="607">
        <v>4.9406564584124654E-324</v>
      </c>
      <c r="I208" s="604">
        <v>3.5</v>
      </c>
      <c r="J208" s="605">
        <v>3.5</v>
      </c>
      <c r="K208" s="615" t="s">
        <v>333</v>
      </c>
    </row>
    <row r="209" spans="1:11" ht="14.4" customHeight="1" thickBot="1" x14ac:dyDescent="0.35">
      <c r="A209" s="626" t="s">
        <v>534</v>
      </c>
      <c r="B209" s="604">
        <v>208.03518250208501</v>
      </c>
      <c r="C209" s="604">
        <v>190.63625999999999</v>
      </c>
      <c r="D209" s="605">
        <v>-17.398922502085</v>
      </c>
      <c r="E209" s="606">
        <v>0.91636548062199996</v>
      </c>
      <c r="F209" s="604">
        <v>208.03518250208501</v>
      </c>
      <c r="G209" s="605">
        <v>121.35385645955</v>
      </c>
      <c r="H209" s="607">
        <v>4.9406564584124654E-324</v>
      </c>
      <c r="I209" s="604">
        <v>95.702449999999999</v>
      </c>
      <c r="J209" s="605">
        <v>-25.651406459549001</v>
      </c>
      <c r="K209" s="608">
        <v>0.46003012014099998</v>
      </c>
    </row>
    <row r="210" spans="1:11" ht="14.4" customHeight="1" thickBot="1" x14ac:dyDescent="0.35">
      <c r="A210" s="625" t="s">
        <v>535</v>
      </c>
      <c r="B210" s="609">
        <v>4.9406564584124654E-324</v>
      </c>
      <c r="C210" s="609">
        <v>7.27</v>
      </c>
      <c r="D210" s="610">
        <v>7.27</v>
      </c>
      <c r="E210" s="611" t="s">
        <v>339</v>
      </c>
      <c r="F210" s="609">
        <v>0</v>
      </c>
      <c r="G210" s="610">
        <v>0</v>
      </c>
      <c r="H210" s="612">
        <v>4.9406564584124654E-324</v>
      </c>
      <c r="I210" s="609">
        <v>3.4584595208887258E-323</v>
      </c>
      <c r="J210" s="610">
        <v>3.4584595208887258E-323</v>
      </c>
      <c r="K210" s="613" t="s">
        <v>333</v>
      </c>
    </row>
    <row r="211" spans="1:11" ht="14.4" customHeight="1" thickBot="1" x14ac:dyDescent="0.35">
      <c r="A211" s="626" t="s">
        <v>536</v>
      </c>
      <c r="B211" s="604">
        <v>4.9406564584124654E-324</v>
      </c>
      <c r="C211" s="604">
        <v>7.27</v>
      </c>
      <c r="D211" s="605">
        <v>7.27</v>
      </c>
      <c r="E211" s="614" t="s">
        <v>339</v>
      </c>
      <c r="F211" s="604">
        <v>0</v>
      </c>
      <c r="G211" s="605">
        <v>0</v>
      </c>
      <c r="H211" s="607">
        <v>4.9406564584124654E-324</v>
      </c>
      <c r="I211" s="604">
        <v>3.4584595208887258E-323</v>
      </c>
      <c r="J211" s="605">
        <v>3.4584595208887258E-323</v>
      </c>
      <c r="K211" s="615" t="s">
        <v>333</v>
      </c>
    </row>
    <row r="212" spans="1:11" ht="14.4" customHeight="1" thickBot="1" x14ac:dyDescent="0.35">
      <c r="A212" s="623" t="s">
        <v>537</v>
      </c>
      <c r="B212" s="604">
        <v>147.99999999999901</v>
      </c>
      <c r="C212" s="604">
        <v>39.264000000000003</v>
      </c>
      <c r="D212" s="605">
        <v>-108.735999999999</v>
      </c>
      <c r="E212" s="606">
        <v>0.26529729729700002</v>
      </c>
      <c r="F212" s="604">
        <v>88</v>
      </c>
      <c r="G212" s="605">
        <v>51.333333333333002</v>
      </c>
      <c r="H212" s="607">
        <v>1.444</v>
      </c>
      <c r="I212" s="604">
        <v>54.131999999999998</v>
      </c>
      <c r="J212" s="605">
        <v>2.7986666666660001</v>
      </c>
      <c r="K212" s="608">
        <v>0.61513636363599999</v>
      </c>
    </row>
    <row r="213" spans="1:11" ht="14.4" customHeight="1" thickBot="1" x14ac:dyDescent="0.35">
      <c r="A213" s="629" t="s">
        <v>538</v>
      </c>
      <c r="B213" s="609">
        <v>147.99999999999901</v>
      </c>
      <c r="C213" s="609">
        <v>39.264000000000003</v>
      </c>
      <c r="D213" s="610">
        <v>-108.735999999999</v>
      </c>
      <c r="E213" s="616">
        <v>0.26529729729700002</v>
      </c>
      <c r="F213" s="609">
        <v>88</v>
      </c>
      <c r="G213" s="610">
        <v>51.333333333333002</v>
      </c>
      <c r="H213" s="612">
        <v>1.444</v>
      </c>
      <c r="I213" s="609">
        <v>54.131999999999998</v>
      </c>
      <c r="J213" s="610">
        <v>2.7986666666660001</v>
      </c>
      <c r="K213" s="617">
        <v>0.61513636363599999</v>
      </c>
    </row>
    <row r="214" spans="1:11" ht="14.4" customHeight="1" thickBot="1" x14ac:dyDescent="0.35">
      <c r="A214" s="625" t="s">
        <v>539</v>
      </c>
      <c r="B214" s="609">
        <v>147.99999999999901</v>
      </c>
      <c r="C214" s="609">
        <v>30.6</v>
      </c>
      <c r="D214" s="610">
        <v>-117.399999999999</v>
      </c>
      <c r="E214" s="616">
        <v>0.206756756756</v>
      </c>
      <c r="F214" s="609">
        <v>88</v>
      </c>
      <c r="G214" s="610">
        <v>51.333333333333002</v>
      </c>
      <c r="H214" s="612">
        <v>4.9406564584124654E-324</v>
      </c>
      <c r="I214" s="609">
        <v>44.024000000000001</v>
      </c>
      <c r="J214" s="610">
        <v>-7.3093333333329999</v>
      </c>
      <c r="K214" s="617">
        <v>0.50027272727200001</v>
      </c>
    </row>
    <row r="215" spans="1:11" ht="14.4" customHeight="1" thickBot="1" x14ac:dyDescent="0.35">
      <c r="A215" s="626" t="s">
        <v>540</v>
      </c>
      <c r="B215" s="604">
        <v>147.99999999999901</v>
      </c>
      <c r="C215" s="604">
        <v>30.6</v>
      </c>
      <c r="D215" s="605">
        <v>-117.399999999999</v>
      </c>
      <c r="E215" s="606">
        <v>0.206756756756</v>
      </c>
      <c r="F215" s="604">
        <v>88</v>
      </c>
      <c r="G215" s="605">
        <v>51.333333333333002</v>
      </c>
      <c r="H215" s="607">
        <v>4.9406564584124654E-324</v>
      </c>
      <c r="I215" s="604">
        <v>44.024000000000001</v>
      </c>
      <c r="J215" s="605">
        <v>-7.3093333333329999</v>
      </c>
      <c r="K215" s="608">
        <v>0.50027272727200001</v>
      </c>
    </row>
    <row r="216" spans="1:11" ht="14.4" customHeight="1" thickBot="1" x14ac:dyDescent="0.35">
      <c r="A216" s="628" t="s">
        <v>541</v>
      </c>
      <c r="B216" s="604">
        <v>4.9406564584124654E-324</v>
      </c>
      <c r="C216" s="604">
        <v>8.6639999999999997</v>
      </c>
      <c r="D216" s="605">
        <v>8.6639999999999997</v>
      </c>
      <c r="E216" s="614" t="s">
        <v>339</v>
      </c>
      <c r="F216" s="604">
        <v>0</v>
      </c>
      <c r="G216" s="605">
        <v>0</v>
      </c>
      <c r="H216" s="607">
        <v>1.444</v>
      </c>
      <c r="I216" s="604">
        <v>10.108000000000001</v>
      </c>
      <c r="J216" s="605">
        <v>10.108000000000001</v>
      </c>
      <c r="K216" s="615" t="s">
        <v>333</v>
      </c>
    </row>
    <row r="217" spans="1:11" ht="14.4" customHeight="1" thickBot="1" x14ac:dyDescent="0.35">
      <c r="A217" s="626" t="s">
        <v>542</v>
      </c>
      <c r="B217" s="604">
        <v>4.9406564584124654E-324</v>
      </c>
      <c r="C217" s="604">
        <v>8.6639999999999997</v>
      </c>
      <c r="D217" s="605">
        <v>8.6639999999999997</v>
      </c>
      <c r="E217" s="614" t="s">
        <v>339</v>
      </c>
      <c r="F217" s="604">
        <v>0</v>
      </c>
      <c r="G217" s="605">
        <v>0</v>
      </c>
      <c r="H217" s="607">
        <v>1.444</v>
      </c>
      <c r="I217" s="604">
        <v>10.108000000000001</v>
      </c>
      <c r="J217" s="605">
        <v>10.108000000000001</v>
      </c>
      <c r="K217" s="615" t="s">
        <v>333</v>
      </c>
    </row>
    <row r="218" spans="1:11" ht="14.4" customHeight="1" thickBot="1" x14ac:dyDescent="0.35">
      <c r="A218" s="622" t="s">
        <v>543</v>
      </c>
      <c r="B218" s="604">
        <v>12833.571113247701</v>
      </c>
      <c r="C218" s="604">
        <v>13386.77715</v>
      </c>
      <c r="D218" s="605">
        <v>553.20603675232496</v>
      </c>
      <c r="E218" s="606">
        <v>1.043106165218</v>
      </c>
      <c r="F218" s="604">
        <v>12483.006095832199</v>
      </c>
      <c r="G218" s="605">
        <v>7281.7535559020898</v>
      </c>
      <c r="H218" s="607">
        <v>1644.64841</v>
      </c>
      <c r="I218" s="604">
        <v>8897.75281</v>
      </c>
      <c r="J218" s="605">
        <v>1615.9992540979099</v>
      </c>
      <c r="K218" s="608">
        <v>0.71278927060399999</v>
      </c>
    </row>
    <row r="219" spans="1:11" ht="14.4" customHeight="1" thickBot="1" x14ac:dyDescent="0.35">
      <c r="A219" s="627" t="s">
        <v>544</v>
      </c>
      <c r="B219" s="609">
        <v>12833.571113247701</v>
      </c>
      <c r="C219" s="609">
        <v>13386.77715</v>
      </c>
      <c r="D219" s="610">
        <v>553.20603675232496</v>
      </c>
      <c r="E219" s="616">
        <v>1.043106165218</v>
      </c>
      <c r="F219" s="609">
        <v>12483.006095832199</v>
      </c>
      <c r="G219" s="610">
        <v>7281.7535559020898</v>
      </c>
      <c r="H219" s="612">
        <v>1644.64841</v>
      </c>
      <c r="I219" s="609">
        <v>8897.75281</v>
      </c>
      <c r="J219" s="610">
        <v>1615.9992540979099</v>
      </c>
      <c r="K219" s="617">
        <v>0.71278927060399999</v>
      </c>
    </row>
    <row r="220" spans="1:11" ht="14.4" customHeight="1" thickBot="1" x14ac:dyDescent="0.35">
      <c r="A220" s="629" t="s">
        <v>54</v>
      </c>
      <c r="B220" s="609">
        <v>12833.571113247701</v>
      </c>
      <c r="C220" s="609">
        <v>13386.77715</v>
      </c>
      <c r="D220" s="610">
        <v>553.20603675232496</v>
      </c>
      <c r="E220" s="616">
        <v>1.043106165218</v>
      </c>
      <c r="F220" s="609">
        <v>12483.006095832199</v>
      </c>
      <c r="G220" s="610">
        <v>7281.7535559020898</v>
      </c>
      <c r="H220" s="612">
        <v>1644.64841</v>
      </c>
      <c r="I220" s="609">
        <v>8897.75281</v>
      </c>
      <c r="J220" s="610">
        <v>1615.9992540979099</v>
      </c>
      <c r="K220" s="617">
        <v>0.71278927060399999</v>
      </c>
    </row>
    <row r="221" spans="1:11" ht="14.4" customHeight="1" thickBot="1" x14ac:dyDescent="0.35">
      <c r="A221" s="625" t="s">
        <v>545</v>
      </c>
      <c r="B221" s="609">
        <v>62.999999999998998</v>
      </c>
      <c r="C221" s="609">
        <v>97.196399999999997</v>
      </c>
      <c r="D221" s="610">
        <v>34.196399999999997</v>
      </c>
      <c r="E221" s="616">
        <v>1.5427999999999999</v>
      </c>
      <c r="F221" s="609">
        <v>23</v>
      </c>
      <c r="G221" s="610">
        <v>13.416666666666</v>
      </c>
      <c r="H221" s="612">
        <v>8.9305000000000003</v>
      </c>
      <c r="I221" s="609">
        <v>58.368600000000001</v>
      </c>
      <c r="J221" s="610">
        <v>44.951933333333002</v>
      </c>
      <c r="K221" s="617">
        <v>2.5377652173910001</v>
      </c>
    </row>
    <row r="222" spans="1:11" ht="14.4" customHeight="1" thickBot="1" x14ac:dyDescent="0.35">
      <c r="A222" s="626" t="s">
        <v>546</v>
      </c>
      <c r="B222" s="604">
        <v>62.999999999998998</v>
      </c>
      <c r="C222" s="604">
        <v>97.196399999999997</v>
      </c>
      <c r="D222" s="605">
        <v>34.196399999999997</v>
      </c>
      <c r="E222" s="606">
        <v>1.5427999999999999</v>
      </c>
      <c r="F222" s="604">
        <v>23</v>
      </c>
      <c r="G222" s="605">
        <v>13.416666666666</v>
      </c>
      <c r="H222" s="607">
        <v>8.9305000000000003</v>
      </c>
      <c r="I222" s="604">
        <v>58.368600000000001</v>
      </c>
      <c r="J222" s="605">
        <v>44.951933333333002</v>
      </c>
      <c r="K222" s="608">
        <v>2.5377652173910001</v>
      </c>
    </row>
    <row r="223" spans="1:11" ht="14.4" customHeight="1" thickBot="1" x14ac:dyDescent="0.35">
      <c r="A223" s="625" t="s">
        <v>547</v>
      </c>
      <c r="B223" s="609">
        <v>114.34714887715199</v>
      </c>
      <c r="C223" s="609">
        <v>35.659999999999997</v>
      </c>
      <c r="D223" s="610">
        <v>-78.687148877151998</v>
      </c>
      <c r="E223" s="616">
        <v>0.31185736024100003</v>
      </c>
      <c r="F223" s="609">
        <v>43.006095832151999</v>
      </c>
      <c r="G223" s="610">
        <v>25.086889235421999</v>
      </c>
      <c r="H223" s="612">
        <v>4.7232599999999998</v>
      </c>
      <c r="I223" s="609">
        <v>27.025600000000001</v>
      </c>
      <c r="J223" s="610">
        <v>1.938710764578</v>
      </c>
      <c r="K223" s="617">
        <v>0.62841323949600003</v>
      </c>
    </row>
    <row r="224" spans="1:11" ht="14.4" customHeight="1" thickBot="1" x14ac:dyDescent="0.35">
      <c r="A224" s="626" t="s">
        <v>548</v>
      </c>
      <c r="B224" s="604">
        <v>114.34714887715199</v>
      </c>
      <c r="C224" s="604">
        <v>35.659999999999997</v>
      </c>
      <c r="D224" s="605">
        <v>-78.687148877151998</v>
      </c>
      <c r="E224" s="606">
        <v>0.31185736024100003</v>
      </c>
      <c r="F224" s="604">
        <v>43.006095832151999</v>
      </c>
      <c r="G224" s="605">
        <v>25.086889235421999</v>
      </c>
      <c r="H224" s="607">
        <v>4.7232599999999998</v>
      </c>
      <c r="I224" s="604">
        <v>27.025600000000001</v>
      </c>
      <c r="J224" s="605">
        <v>1.938710764578</v>
      </c>
      <c r="K224" s="608">
        <v>0.62841323949600003</v>
      </c>
    </row>
    <row r="225" spans="1:11" ht="14.4" customHeight="1" thickBot="1" x14ac:dyDescent="0.35">
      <c r="A225" s="625" t="s">
        <v>549</v>
      </c>
      <c r="B225" s="609">
        <v>932.223964370678</v>
      </c>
      <c r="C225" s="609">
        <v>1066.8210999999999</v>
      </c>
      <c r="D225" s="610">
        <v>134.597135629322</v>
      </c>
      <c r="E225" s="616">
        <v>1.144382831565</v>
      </c>
      <c r="F225" s="609">
        <v>1160</v>
      </c>
      <c r="G225" s="610">
        <v>676.66666666666697</v>
      </c>
      <c r="H225" s="612">
        <v>87.317899999999995</v>
      </c>
      <c r="I225" s="609">
        <v>590.90340000000003</v>
      </c>
      <c r="J225" s="610">
        <v>-85.763266666665999</v>
      </c>
      <c r="K225" s="617">
        <v>0.50939948275799996</v>
      </c>
    </row>
    <row r="226" spans="1:11" ht="14.4" customHeight="1" thickBot="1" x14ac:dyDescent="0.35">
      <c r="A226" s="626" t="s">
        <v>550</v>
      </c>
      <c r="B226" s="604">
        <v>932.223964370678</v>
      </c>
      <c r="C226" s="604">
        <v>1066.8210999999999</v>
      </c>
      <c r="D226" s="605">
        <v>134.597135629322</v>
      </c>
      <c r="E226" s="606">
        <v>1.144382831565</v>
      </c>
      <c r="F226" s="604">
        <v>1160</v>
      </c>
      <c r="G226" s="605">
        <v>676.66666666666697</v>
      </c>
      <c r="H226" s="607">
        <v>87.317899999999995</v>
      </c>
      <c r="I226" s="604">
        <v>590.90340000000003</v>
      </c>
      <c r="J226" s="605">
        <v>-85.763266666665999</v>
      </c>
      <c r="K226" s="608">
        <v>0.50939948275799996</v>
      </c>
    </row>
    <row r="227" spans="1:11" ht="14.4" customHeight="1" thickBot="1" x14ac:dyDescent="0.35">
      <c r="A227" s="625" t="s">
        <v>551</v>
      </c>
      <c r="B227" s="609">
        <v>0</v>
      </c>
      <c r="C227" s="609">
        <v>10.252000000000001</v>
      </c>
      <c r="D227" s="610">
        <v>10.252000000000001</v>
      </c>
      <c r="E227" s="611" t="s">
        <v>333</v>
      </c>
      <c r="F227" s="609">
        <v>4.9406564584124654E-324</v>
      </c>
      <c r="G227" s="610">
        <v>0</v>
      </c>
      <c r="H227" s="612">
        <v>0.106</v>
      </c>
      <c r="I227" s="609">
        <v>6.0659999999999998</v>
      </c>
      <c r="J227" s="610">
        <v>6.0659999999999998</v>
      </c>
      <c r="K227" s="613" t="s">
        <v>339</v>
      </c>
    </row>
    <row r="228" spans="1:11" ht="14.4" customHeight="1" thickBot="1" x14ac:dyDescent="0.35">
      <c r="A228" s="626" t="s">
        <v>552</v>
      </c>
      <c r="B228" s="604">
        <v>0</v>
      </c>
      <c r="C228" s="604">
        <v>10.252000000000001</v>
      </c>
      <c r="D228" s="605">
        <v>10.252000000000001</v>
      </c>
      <c r="E228" s="614" t="s">
        <v>333</v>
      </c>
      <c r="F228" s="604">
        <v>4.9406564584124654E-324</v>
      </c>
      <c r="G228" s="605">
        <v>0</v>
      </c>
      <c r="H228" s="607">
        <v>0.106</v>
      </c>
      <c r="I228" s="604">
        <v>6.0659999999999998</v>
      </c>
      <c r="J228" s="605">
        <v>6.0659999999999998</v>
      </c>
      <c r="K228" s="615" t="s">
        <v>339</v>
      </c>
    </row>
    <row r="229" spans="1:11" ht="14.4" customHeight="1" thickBot="1" x14ac:dyDescent="0.35">
      <c r="A229" s="625" t="s">
        <v>553</v>
      </c>
      <c r="B229" s="609">
        <v>502.99999999999397</v>
      </c>
      <c r="C229" s="609">
        <v>445.53507000000002</v>
      </c>
      <c r="D229" s="610">
        <v>-57.464929999992997</v>
      </c>
      <c r="E229" s="616">
        <v>0.88575560636100004</v>
      </c>
      <c r="F229" s="609">
        <v>650</v>
      </c>
      <c r="G229" s="610">
        <v>379.16666666666703</v>
      </c>
      <c r="H229" s="612">
        <v>92.385990000000007</v>
      </c>
      <c r="I229" s="609">
        <v>329.24963000000002</v>
      </c>
      <c r="J229" s="610">
        <v>-49.917036666666</v>
      </c>
      <c r="K229" s="617">
        <v>0.50653789230699997</v>
      </c>
    </row>
    <row r="230" spans="1:11" ht="14.4" customHeight="1" thickBot="1" x14ac:dyDescent="0.35">
      <c r="A230" s="626" t="s">
        <v>554</v>
      </c>
      <c r="B230" s="604">
        <v>501.99999999999397</v>
      </c>
      <c r="C230" s="604">
        <v>444.95943</v>
      </c>
      <c r="D230" s="605">
        <v>-57.040569999992996</v>
      </c>
      <c r="E230" s="606">
        <v>0.88637336653300003</v>
      </c>
      <c r="F230" s="604">
        <v>619</v>
      </c>
      <c r="G230" s="605">
        <v>361.08333333333297</v>
      </c>
      <c r="H230" s="607">
        <v>89.760159999999999</v>
      </c>
      <c r="I230" s="604">
        <v>310.86864000000003</v>
      </c>
      <c r="J230" s="605">
        <v>-50.214693333333003</v>
      </c>
      <c r="K230" s="608">
        <v>0.50221105008</v>
      </c>
    </row>
    <row r="231" spans="1:11" ht="14.4" customHeight="1" thickBot="1" x14ac:dyDescent="0.35">
      <c r="A231" s="626" t="s">
        <v>555</v>
      </c>
      <c r="B231" s="604">
        <v>0.99999999999900002</v>
      </c>
      <c r="C231" s="604">
        <v>0.57564000000000004</v>
      </c>
      <c r="D231" s="605">
        <v>-0.42435999999899998</v>
      </c>
      <c r="E231" s="606">
        <v>0.57564000000000004</v>
      </c>
      <c r="F231" s="604">
        <v>31</v>
      </c>
      <c r="G231" s="605">
        <v>18.083333333333002</v>
      </c>
      <c r="H231" s="607">
        <v>2.6258300000000001</v>
      </c>
      <c r="I231" s="604">
        <v>18.380990000000001</v>
      </c>
      <c r="J231" s="605">
        <v>0.29765666666599999</v>
      </c>
      <c r="K231" s="608">
        <v>0.59293516129000001</v>
      </c>
    </row>
    <row r="232" spans="1:11" ht="14.4" customHeight="1" thickBot="1" x14ac:dyDescent="0.35">
      <c r="A232" s="625" t="s">
        <v>556</v>
      </c>
      <c r="B232" s="609">
        <v>0</v>
      </c>
      <c r="C232" s="609">
        <v>1619.4038599999999</v>
      </c>
      <c r="D232" s="610">
        <v>1619.4038599999999</v>
      </c>
      <c r="E232" s="611" t="s">
        <v>333</v>
      </c>
      <c r="F232" s="609">
        <v>4.9406564584124654E-324</v>
      </c>
      <c r="G232" s="610">
        <v>0</v>
      </c>
      <c r="H232" s="612">
        <v>150.44063</v>
      </c>
      <c r="I232" s="609">
        <v>1089.73163</v>
      </c>
      <c r="J232" s="610">
        <v>1089.73163</v>
      </c>
      <c r="K232" s="613" t="s">
        <v>339</v>
      </c>
    </row>
    <row r="233" spans="1:11" ht="14.4" customHeight="1" thickBot="1" x14ac:dyDescent="0.35">
      <c r="A233" s="626" t="s">
        <v>557</v>
      </c>
      <c r="B233" s="604">
        <v>0</v>
      </c>
      <c r="C233" s="604">
        <v>1619.4038599999999</v>
      </c>
      <c r="D233" s="605">
        <v>1619.4038599999999</v>
      </c>
      <c r="E233" s="614" t="s">
        <v>333</v>
      </c>
      <c r="F233" s="604">
        <v>4.9406564584124654E-324</v>
      </c>
      <c r="G233" s="605">
        <v>0</v>
      </c>
      <c r="H233" s="607">
        <v>150.44063</v>
      </c>
      <c r="I233" s="604">
        <v>1089.73163</v>
      </c>
      <c r="J233" s="605">
        <v>1089.73163</v>
      </c>
      <c r="K233" s="615" t="s">
        <v>339</v>
      </c>
    </row>
    <row r="234" spans="1:11" ht="14.4" customHeight="1" thickBot="1" x14ac:dyDescent="0.35">
      <c r="A234" s="625" t="s">
        <v>558</v>
      </c>
      <c r="B234" s="609">
        <v>11220.9999999999</v>
      </c>
      <c r="C234" s="609">
        <v>10111.908719999999</v>
      </c>
      <c r="D234" s="610">
        <v>-1109.09127999985</v>
      </c>
      <c r="E234" s="616">
        <v>0.90115931913299996</v>
      </c>
      <c r="F234" s="609">
        <v>10607</v>
      </c>
      <c r="G234" s="610">
        <v>6187.4166666666697</v>
      </c>
      <c r="H234" s="612">
        <v>1300.74413</v>
      </c>
      <c r="I234" s="609">
        <v>6796.4079499999998</v>
      </c>
      <c r="J234" s="610">
        <v>608.99128333333101</v>
      </c>
      <c r="K234" s="617">
        <v>0.64074742622699998</v>
      </c>
    </row>
    <row r="235" spans="1:11" ht="14.4" customHeight="1" thickBot="1" x14ac:dyDescent="0.35">
      <c r="A235" s="626" t="s">
        <v>559</v>
      </c>
      <c r="B235" s="604">
        <v>11220.9999999999</v>
      </c>
      <c r="C235" s="604">
        <v>10111.908719999999</v>
      </c>
      <c r="D235" s="605">
        <v>-1109.09127999985</v>
      </c>
      <c r="E235" s="606">
        <v>0.90115931913299996</v>
      </c>
      <c r="F235" s="604">
        <v>10607</v>
      </c>
      <c r="G235" s="605">
        <v>6187.4166666666697</v>
      </c>
      <c r="H235" s="607">
        <v>1300.74413</v>
      </c>
      <c r="I235" s="604">
        <v>6796.4079499999998</v>
      </c>
      <c r="J235" s="605">
        <v>608.99128333333101</v>
      </c>
      <c r="K235" s="608">
        <v>0.64074742622699998</v>
      </c>
    </row>
    <row r="236" spans="1:11" ht="14.4" customHeight="1" thickBot="1" x14ac:dyDescent="0.35">
      <c r="A236" s="630" t="s">
        <v>560</v>
      </c>
      <c r="B236" s="609">
        <v>0</v>
      </c>
      <c r="C236" s="609">
        <v>4.63</v>
      </c>
      <c r="D236" s="610">
        <v>4.63</v>
      </c>
      <c r="E236" s="611" t="s">
        <v>333</v>
      </c>
      <c r="F236" s="609">
        <v>4.9406564584124654E-324</v>
      </c>
      <c r="G236" s="610">
        <v>0</v>
      </c>
      <c r="H236" s="612">
        <v>4.9406564584124654E-324</v>
      </c>
      <c r="I236" s="609">
        <v>0.42459999999999998</v>
      </c>
      <c r="J236" s="610">
        <v>0.42459999999999998</v>
      </c>
      <c r="K236" s="613" t="s">
        <v>339</v>
      </c>
    </row>
    <row r="237" spans="1:11" ht="14.4" customHeight="1" thickBot="1" x14ac:dyDescent="0.35">
      <c r="A237" s="627" t="s">
        <v>561</v>
      </c>
      <c r="B237" s="609">
        <v>0</v>
      </c>
      <c r="C237" s="609">
        <v>4.63</v>
      </c>
      <c r="D237" s="610">
        <v>4.63</v>
      </c>
      <c r="E237" s="611" t="s">
        <v>333</v>
      </c>
      <c r="F237" s="609">
        <v>4.9406564584124654E-324</v>
      </c>
      <c r="G237" s="610">
        <v>0</v>
      </c>
      <c r="H237" s="612">
        <v>4.9406564584124654E-324</v>
      </c>
      <c r="I237" s="609">
        <v>0.42459999999999998</v>
      </c>
      <c r="J237" s="610">
        <v>0.42459999999999998</v>
      </c>
      <c r="K237" s="613" t="s">
        <v>339</v>
      </c>
    </row>
    <row r="238" spans="1:11" ht="14.4" customHeight="1" thickBot="1" x14ac:dyDescent="0.35">
      <c r="A238" s="629" t="s">
        <v>562</v>
      </c>
      <c r="B238" s="609">
        <v>0</v>
      </c>
      <c r="C238" s="609">
        <v>4.63</v>
      </c>
      <c r="D238" s="610">
        <v>4.63</v>
      </c>
      <c r="E238" s="611" t="s">
        <v>333</v>
      </c>
      <c r="F238" s="609">
        <v>4.9406564584124654E-324</v>
      </c>
      <c r="G238" s="610">
        <v>0</v>
      </c>
      <c r="H238" s="612">
        <v>4.9406564584124654E-324</v>
      </c>
      <c r="I238" s="609">
        <v>0.42459999999999998</v>
      </c>
      <c r="J238" s="610">
        <v>0.42459999999999998</v>
      </c>
      <c r="K238" s="613" t="s">
        <v>339</v>
      </c>
    </row>
    <row r="239" spans="1:11" ht="14.4" customHeight="1" thickBot="1" x14ac:dyDescent="0.35">
      <c r="A239" s="625" t="s">
        <v>563</v>
      </c>
      <c r="B239" s="609">
        <v>0</v>
      </c>
      <c r="C239" s="609">
        <v>4.63</v>
      </c>
      <c r="D239" s="610">
        <v>4.63</v>
      </c>
      <c r="E239" s="611" t="s">
        <v>333</v>
      </c>
      <c r="F239" s="609">
        <v>4.9406564584124654E-324</v>
      </c>
      <c r="G239" s="610">
        <v>0</v>
      </c>
      <c r="H239" s="612">
        <v>4.9406564584124654E-324</v>
      </c>
      <c r="I239" s="609">
        <v>0.42459999999999998</v>
      </c>
      <c r="J239" s="610">
        <v>0.42459999999999998</v>
      </c>
      <c r="K239" s="613" t="s">
        <v>339</v>
      </c>
    </row>
    <row r="240" spans="1:11" ht="14.4" customHeight="1" thickBot="1" x14ac:dyDescent="0.35">
      <c r="A240" s="626" t="s">
        <v>564</v>
      </c>
      <c r="B240" s="604">
        <v>4.9406564584124654E-324</v>
      </c>
      <c r="C240" s="604">
        <v>4.9406564584124654E-324</v>
      </c>
      <c r="D240" s="605">
        <v>0</v>
      </c>
      <c r="E240" s="606">
        <v>1</v>
      </c>
      <c r="F240" s="604">
        <v>4.9406564584124654E-324</v>
      </c>
      <c r="G240" s="605">
        <v>0</v>
      </c>
      <c r="H240" s="607">
        <v>4.9406564584124654E-324</v>
      </c>
      <c r="I240" s="604">
        <v>0.42459999999999998</v>
      </c>
      <c r="J240" s="605">
        <v>0.42459999999999998</v>
      </c>
      <c r="K240" s="615" t="s">
        <v>339</v>
      </c>
    </row>
    <row r="241" spans="1:11" ht="14.4" customHeight="1" thickBot="1" x14ac:dyDescent="0.35">
      <c r="A241" s="626" t="s">
        <v>565</v>
      </c>
      <c r="B241" s="604">
        <v>0</v>
      </c>
      <c r="C241" s="604">
        <v>4.63</v>
      </c>
      <c r="D241" s="605">
        <v>4.63</v>
      </c>
      <c r="E241" s="614" t="s">
        <v>333</v>
      </c>
      <c r="F241" s="604">
        <v>4.9406564584124654E-324</v>
      </c>
      <c r="G241" s="605">
        <v>0</v>
      </c>
      <c r="H241" s="607">
        <v>4.9406564584124654E-324</v>
      </c>
      <c r="I241" s="604">
        <v>3.4584595208887258E-323</v>
      </c>
      <c r="J241" s="605">
        <v>3.4584595208887258E-323</v>
      </c>
      <c r="K241" s="608">
        <v>7</v>
      </c>
    </row>
    <row r="242" spans="1:11" ht="14.4" customHeight="1" thickBot="1" x14ac:dyDescent="0.35">
      <c r="A242" s="631"/>
      <c r="B242" s="604">
        <v>-7538.2311784294698</v>
      </c>
      <c r="C242" s="604">
        <v>-16531.14459</v>
      </c>
      <c r="D242" s="605">
        <v>-8992.9134115705401</v>
      </c>
      <c r="E242" s="606">
        <v>2.1929739482250001</v>
      </c>
      <c r="F242" s="604">
        <v>-3277.6512571756598</v>
      </c>
      <c r="G242" s="605">
        <v>-1911.9632333524701</v>
      </c>
      <c r="H242" s="607">
        <v>-1513.5934500000001</v>
      </c>
      <c r="I242" s="604">
        <v>1149.98060999994</v>
      </c>
      <c r="J242" s="605">
        <v>3061.9438433524101</v>
      </c>
      <c r="K242" s="608">
        <v>-0.35085508486599998</v>
      </c>
    </row>
    <row r="243" spans="1:11" ht="14.4" customHeight="1" thickBot="1" x14ac:dyDescent="0.35">
      <c r="A243" s="632" t="s">
        <v>66</v>
      </c>
      <c r="B243" s="618">
        <v>-7538.2311784292997</v>
      </c>
      <c r="C243" s="618">
        <v>-16531.14459</v>
      </c>
      <c r="D243" s="619">
        <v>-8992.9134115707202</v>
      </c>
      <c r="E243" s="620" t="s">
        <v>333</v>
      </c>
      <c r="F243" s="618">
        <v>-3277.6512571756598</v>
      </c>
      <c r="G243" s="619">
        <v>-1911.9632333524801</v>
      </c>
      <c r="H243" s="618">
        <v>-1513.5934500000001</v>
      </c>
      <c r="I243" s="618">
        <v>1149.98060999994</v>
      </c>
      <c r="J243" s="619">
        <v>3061.9438433524301</v>
      </c>
      <c r="K243" s="621">
        <v>-0.35085508486599998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566</v>
      </c>
      <c r="B5" s="634" t="s">
        <v>567</v>
      </c>
      <c r="C5" s="635" t="s">
        <v>568</v>
      </c>
      <c r="D5" s="635" t="s">
        <v>568</v>
      </c>
      <c r="E5" s="635"/>
      <c r="F5" s="635" t="s">
        <v>568</v>
      </c>
      <c r="G5" s="635" t="s">
        <v>568</v>
      </c>
      <c r="H5" s="635" t="s">
        <v>568</v>
      </c>
      <c r="I5" s="636" t="s">
        <v>568</v>
      </c>
      <c r="J5" s="637" t="s">
        <v>74</v>
      </c>
    </row>
    <row r="6" spans="1:10" ht="14.4" customHeight="1" x14ac:dyDescent="0.3">
      <c r="A6" s="633" t="s">
        <v>566</v>
      </c>
      <c r="B6" s="634" t="s">
        <v>342</v>
      </c>
      <c r="C6" s="635">
        <v>9428.2386500000011</v>
      </c>
      <c r="D6" s="635">
        <v>8193.7417099999984</v>
      </c>
      <c r="E6" s="635"/>
      <c r="F6" s="635">
        <v>7777.3173400000042</v>
      </c>
      <c r="G6" s="635">
        <v>8480.5237697896791</v>
      </c>
      <c r="H6" s="635">
        <v>-703.20642978967498</v>
      </c>
      <c r="I6" s="636">
        <v>0.91707983505750912</v>
      </c>
      <c r="J6" s="637" t="s">
        <v>1</v>
      </c>
    </row>
    <row r="7" spans="1:10" ht="14.4" customHeight="1" x14ac:dyDescent="0.3">
      <c r="A7" s="633" t="s">
        <v>566</v>
      </c>
      <c r="B7" s="634" t="s">
        <v>343</v>
      </c>
      <c r="C7" s="635">
        <v>1122.5203200000001</v>
      </c>
      <c r="D7" s="635">
        <v>1026.8025700000001</v>
      </c>
      <c r="E7" s="635"/>
      <c r="F7" s="635">
        <v>737.19686999999999</v>
      </c>
      <c r="G7" s="635">
        <v>1000.9613883095498</v>
      </c>
      <c r="H7" s="635">
        <v>-263.76451830954977</v>
      </c>
      <c r="I7" s="636">
        <v>0.73648881826001067</v>
      </c>
      <c r="J7" s="637" t="s">
        <v>1</v>
      </c>
    </row>
    <row r="8" spans="1:10" ht="14.4" customHeight="1" x14ac:dyDescent="0.3">
      <c r="A8" s="633" t="s">
        <v>566</v>
      </c>
      <c r="B8" s="634" t="s">
        <v>344</v>
      </c>
      <c r="C8" s="635">
        <v>46.854389999999995</v>
      </c>
      <c r="D8" s="635">
        <v>20.297070000000001</v>
      </c>
      <c r="E8" s="635"/>
      <c r="F8" s="635">
        <v>40.94</v>
      </c>
      <c r="G8" s="635">
        <v>64.034622732992332</v>
      </c>
      <c r="H8" s="635">
        <v>-23.094622732992335</v>
      </c>
      <c r="I8" s="636">
        <v>0.63934162883584267</v>
      </c>
      <c r="J8" s="637" t="s">
        <v>1</v>
      </c>
    </row>
    <row r="9" spans="1:10" ht="14.4" customHeight="1" x14ac:dyDescent="0.3">
      <c r="A9" s="633" t="s">
        <v>566</v>
      </c>
      <c r="B9" s="634" t="s">
        <v>345</v>
      </c>
      <c r="C9" s="635">
        <v>389.08805000000007</v>
      </c>
      <c r="D9" s="635">
        <v>441.653559999999</v>
      </c>
      <c r="E9" s="635"/>
      <c r="F9" s="635">
        <v>455.99022000000002</v>
      </c>
      <c r="G9" s="635">
        <v>513.33784074311143</v>
      </c>
      <c r="H9" s="635">
        <v>-57.347620743111406</v>
      </c>
      <c r="I9" s="636">
        <v>0.88828483662904223</v>
      </c>
      <c r="J9" s="637" t="s">
        <v>1</v>
      </c>
    </row>
    <row r="10" spans="1:10" ht="14.4" customHeight="1" x14ac:dyDescent="0.3">
      <c r="A10" s="633" t="s">
        <v>566</v>
      </c>
      <c r="B10" s="634" t="s">
        <v>346</v>
      </c>
      <c r="C10" s="635">
        <v>58.454439999999998</v>
      </c>
      <c r="D10" s="635">
        <v>0</v>
      </c>
      <c r="E10" s="635"/>
      <c r="F10" s="635">
        <v>21.73836</v>
      </c>
      <c r="G10" s="635">
        <v>33.251161818018666</v>
      </c>
      <c r="H10" s="635">
        <v>-11.512801818018666</v>
      </c>
      <c r="I10" s="636">
        <v>0.65376241945988411</v>
      </c>
      <c r="J10" s="637" t="s">
        <v>1</v>
      </c>
    </row>
    <row r="11" spans="1:10" ht="14.4" customHeight="1" x14ac:dyDescent="0.3">
      <c r="A11" s="633" t="s">
        <v>566</v>
      </c>
      <c r="B11" s="634" t="s">
        <v>347</v>
      </c>
      <c r="C11" s="635">
        <v>1011.1537100000002</v>
      </c>
      <c r="D11" s="635">
        <v>1088.24323</v>
      </c>
      <c r="E11" s="635"/>
      <c r="F11" s="635">
        <v>988.32838000000106</v>
      </c>
      <c r="G11" s="635">
        <v>853.34191840623839</v>
      </c>
      <c r="H11" s="635">
        <v>134.98646159376267</v>
      </c>
      <c r="I11" s="636">
        <v>1.1581856682323457</v>
      </c>
      <c r="J11" s="637" t="s">
        <v>1</v>
      </c>
    </row>
    <row r="12" spans="1:10" ht="14.4" customHeight="1" x14ac:dyDescent="0.3">
      <c r="A12" s="633" t="s">
        <v>566</v>
      </c>
      <c r="B12" s="634" t="s">
        <v>348</v>
      </c>
      <c r="C12" s="635">
        <v>852.6692700000001</v>
      </c>
      <c r="D12" s="635">
        <v>632.42264999999895</v>
      </c>
      <c r="E12" s="635"/>
      <c r="F12" s="635">
        <v>1453.1972500000011</v>
      </c>
      <c r="G12" s="635">
        <v>721.90812462946928</v>
      </c>
      <c r="H12" s="635">
        <v>731.28912537053179</v>
      </c>
      <c r="I12" s="636">
        <v>2.0129947294136321</v>
      </c>
      <c r="J12" s="637" t="s">
        <v>1</v>
      </c>
    </row>
    <row r="13" spans="1:10" ht="14.4" customHeight="1" x14ac:dyDescent="0.3">
      <c r="A13" s="633" t="s">
        <v>566</v>
      </c>
      <c r="B13" s="634" t="s">
        <v>349</v>
      </c>
      <c r="C13" s="635">
        <v>418.54836</v>
      </c>
      <c r="D13" s="635">
        <v>393.45616999999891</v>
      </c>
      <c r="E13" s="635"/>
      <c r="F13" s="635">
        <v>399.22142000000002</v>
      </c>
      <c r="G13" s="635">
        <v>369.79002845840535</v>
      </c>
      <c r="H13" s="635">
        <v>29.431391541594678</v>
      </c>
      <c r="I13" s="636">
        <v>1.0795894677427873</v>
      </c>
      <c r="J13" s="637" t="s">
        <v>1</v>
      </c>
    </row>
    <row r="14" spans="1:10" ht="14.4" customHeight="1" x14ac:dyDescent="0.3">
      <c r="A14" s="633" t="s">
        <v>566</v>
      </c>
      <c r="B14" s="634" t="s">
        <v>569</v>
      </c>
      <c r="C14" s="635">
        <v>13327.527190000003</v>
      </c>
      <c r="D14" s="635">
        <v>11796.616959999996</v>
      </c>
      <c r="E14" s="635"/>
      <c r="F14" s="635">
        <v>11873.929840000006</v>
      </c>
      <c r="G14" s="635">
        <v>12037.148854887464</v>
      </c>
      <c r="H14" s="635">
        <v>-163.21901488745789</v>
      </c>
      <c r="I14" s="636">
        <v>0.98644039241724701</v>
      </c>
      <c r="J14" s="637" t="s">
        <v>570</v>
      </c>
    </row>
    <row r="16" spans="1:10" ht="14.4" customHeight="1" x14ac:dyDescent="0.3">
      <c r="A16" s="633" t="s">
        <v>566</v>
      </c>
      <c r="B16" s="634" t="s">
        <v>567</v>
      </c>
      <c r="C16" s="635" t="s">
        <v>568</v>
      </c>
      <c r="D16" s="635" t="s">
        <v>568</v>
      </c>
      <c r="E16" s="635"/>
      <c r="F16" s="635" t="s">
        <v>568</v>
      </c>
      <c r="G16" s="635" t="s">
        <v>568</v>
      </c>
      <c r="H16" s="635" t="s">
        <v>568</v>
      </c>
      <c r="I16" s="636" t="s">
        <v>568</v>
      </c>
      <c r="J16" s="637" t="s">
        <v>74</v>
      </c>
    </row>
    <row r="17" spans="1:10" ht="14.4" customHeight="1" x14ac:dyDescent="0.3">
      <c r="A17" s="633" t="s">
        <v>571</v>
      </c>
      <c r="B17" s="634" t="s">
        <v>572</v>
      </c>
      <c r="C17" s="635" t="s">
        <v>568</v>
      </c>
      <c r="D17" s="635" t="s">
        <v>568</v>
      </c>
      <c r="E17" s="635"/>
      <c r="F17" s="635" t="s">
        <v>568</v>
      </c>
      <c r="G17" s="635" t="s">
        <v>568</v>
      </c>
      <c r="H17" s="635" t="s">
        <v>568</v>
      </c>
      <c r="I17" s="636" t="s">
        <v>568</v>
      </c>
      <c r="J17" s="637" t="s">
        <v>0</v>
      </c>
    </row>
    <row r="18" spans="1:10" ht="14.4" customHeight="1" x14ac:dyDescent="0.3">
      <c r="A18" s="633" t="s">
        <v>571</v>
      </c>
      <c r="B18" s="634" t="s">
        <v>342</v>
      </c>
      <c r="C18" s="635">
        <v>10.266520000000002</v>
      </c>
      <c r="D18" s="635">
        <v>20.811290000000003</v>
      </c>
      <c r="E18" s="635"/>
      <c r="F18" s="635">
        <v>8.26919</v>
      </c>
      <c r="G18" s="635">
        <v>17.300249926668915</v>
      </c>
      <c r="H18" s="635">
        <v>-9.0310599266689149</v>
      </c>
      <c r="I18" s="636">
        <v>0.47798095605848828</v>
      </c>
      <c r="J18" s="637" t="s">
        <v>1</v>
      </c>
    </row>
    <row r="19" spans="1:10" ht="14.4" customHeight="1" x14ac:dyDescent="0.3">
      <c r="A19" s="633" t="s">
        <v>571</v>
      </c>
      <c r="B19" s="634" t="s">
        <v>573</v>
      </c>
      <c r="C19" s="635">
        <v>10.266520000000002</v>
      </c>
      <c r="D19" s="635">
        <v>20.811290000000003</v>
      </c>
      <c r="E19" s="635"/>
      <c r="F19" s="635">
        <v>8.26919</v>
      </c>
      <c r="G19" s="635">
        <v>17.300249926668915</v>
      </c>
      <c r="H19" s="635">
        <v>-9.0310599266689149</v>
      </c>
      <c r="I19" s="636">
        <v>0.47798095605848828</v>
      </c>
      <c r="J19" s="637" t="s">
        <v>574</v>
      </c>
    </row>
    <row r="20" spans="1:10" ht="14.4" customHeight="1" x14ac:dyDescent="0.3">
      <c r="A20" s="633" t="s">
        <v>568</v>
      </c>
      <c r="B20" s="634" t="s">
        <v>568</v>
      </c>
      <c r="C20" s="635" t="s">
        <v>568</v>
      </c>
      <c r="D20" s="635" t="s">
        <v>568</v>
      </c>
      <c r="E20" s="635"/>
      <c r="F20" s="635" t="s">
        <v>568</v>
      </c>
      <c r="G20" s="635" t="s">
        <v>568</v>
      </c>
      <c r="H20" s="635" t="s">
        <v>568</v>
      </c>
      <c r="I20" s="636" t="s">
        <v>568</v>
      </c>
      <c r="J20" s="637" t="s">
        <v>575</v>
      </c>
    </row>
    <row r="21" spans="1:10" ht="14.4" customHeight="1" x14ac:dyDescent="0.3">
      <c r="A21" s="633" t="s">
        <v>576</v>
      </c>
      <c r="B21" s="634" t="s">
        <v>577</v>
      </c>
      <c r="C21" s="635" t="s">
        <v>568</v>
      </c>
      <c r="D21" s="635" t="s">
        <v>568</v>
      </c>
      <c r="E21" s="635"/>
      <c r="F21" s="635" t="s">
        <v>568</v>
      </c>
      <c r="G21" s="635" t="s">
        <v>568</v>
      </c>
      <c r="H21" s="635" t="s">
        <v>568</v>
      </c>
      <c r="I21" s="636" t="s">
        <v>568</v>
      </c>
      <c r="J21" s="637" t="s">
        <v>0</v>
      </c>
    </row>
    <row r="22" spans="1:10" ht="14.4" customHeight="1" x14ac:dyDescent="0.3">
      <c r="A22" s="633" t="s">
        <v>576</v>
      </c>
      <c r="B22" s="634" t="s">
        <v>342</v>
      </c>
      <c r="C22" s="635">
        <v>4074.4461699999997</v>
      </c>
      <c r="D22" s="635">
        <v>4029.0236499999992</v>
      </c>
      <c r="E22" s="635"/>
      <c r="F22" s="635">
        <v>4224.6636000000026</v>
      </c>
      <c r="G22" s="635">
        <v>4117.2789222672218</v>
      </c>
      <c r="H22" s="635">
        <v>107.3846777327808</v>
      </c>
      <c r="I22" s="636">
        <v>1.0260814678238142</v>
      </c>
      <c r="J22" s="637" t="s">
        <v>1</v>
      </c>
    </row>
    <row r="23" spans="1:10" ht="14.4" customHeight="1" x14ac:dyDescent="0.3">
      <c r="A23" s="633" t="s">
        <v>576</v>
      </c>
      <c r="B23" s="634" t="s">
        <v>343</v>
      </c>
      <c r="C23" s="635">
        <v>969.62004999999999</v>
      </c>
      <c r="D23" s="635">
        <v>956.13787000000002</v>
      </c>
      <c r="E23" s="635"/>
      <c r="F23" s="635">
        <v>737.19686999999999</v>
      </c>
      <c r="G23" s="635">
        <v>935.0586519643366</v>
      </c>
      <c r="H23" s="635">
        <v>-197.86178196433661</v>
      </c>
      <c r="I23" s="636">
        <v>0.78839639465537703</v>
      </c>
      <c r="J23" s="637" t="s">
        <v>1</v>
      </c>
    </row>
    <row r="24" spans="1:10" ht="14.4" customHeight="1" x14ac:dyDescent="0.3">
      <c r="A24" s="633" t="s">
        <v>576</v>
      </c>
      <c r="B24" s="634" t="s">
        <v>344</v>
      </c>
      <c r="C24" s="635">
        <v>46.854389999999995</v>
      </c>
      <c r="D24" s="635">
        <v>20.297070000000001</v>
      </c>
      <c r="E24" s="635"/>
      <c r="F24" s="635">
        <v>40.94</v>
      </c>
      <c r="G24" s="635">
        <v>64.034622732992332</v>
      </c>
      <c r="H24" s="635">
        <v>-23.094622732992335</v>
      </c>
      <c r="I24" s="636">
        <v>0.63934162883584267</v>
      </c>
      <c r="J24" s="637" t="s">
        <v>1</v>
      </c>
    </row>
    <row r="25" spans="1:10" ht="14.4" customHeight="1" x14ac:dyDescent="0.3">
      <c r="A25" s="633" t="s">
        <v>576</v>
      </c>
      <c r="B25" s="634" t="s">
        <v>345</v>
      </c>
      <c r="C25" s="635">
        <v>389.08805000000007</v>
      </c>
      <c r="D25" s="635">
        <v>441.653559999999</v>
      </c>
      <c r="E25" s="635"/>
      <c r="F25" s="635">
        <v>455.99022000000002</v>
      </c>
      <c r="G25" s="635">
        <v>513.33784074311143</v>
      </c>
      <c r="H25" s="635">
        <v>-57.347620743111406</v>
      </c>
      <c r="I25" s="636">
        <v>0.88828483662904223</v>
      </c>
      <c r="J25" s="637" t="s">
        <v>1</v>
      </c>
    </row>
    <row r="26" spans="1:10" ht="14.4" customHeight="1" x14ac:dyDescent="0.3">
      <c r="A26" s="633" t="s">
        <v>576</v>
      </c>
      <c r="B26" s="634" t="s">
        <v>346</v>
      </c>
      <c r="C26" s="635">
        <v>58.454439999999998</v>
      </c>
      <c r="D26" s="635">
        <v>0</v>
      </c>
      <c r="E26" s="635"/>
      <c r="F26" s="635">
        <v>21.73836</v>
      </c>
      <c r="G26" s="635">
        <v>33.251161818018666</v>
      </c>
      <c r="H26" s="635">
        <v>-11.512801818018666</v>
      </c>
      <c r="I26" s="636">
        <v>0.65376241945988411</v>
      </c>
      <c r="J26" s="637" t="s">
        <v>1</v>
      </c>
    </row>
    <row r="27" spans="1:10" ht="14.4" customHeight="1" x14ac:dyDescent="0.3">
      <c r="A27" s="633" t="s">
        <v>576</v>
      </c>
      <c r="B27" s="634" t="s">
        <v>347</v>
      </c>
      <c r="C27" s="635">
        <v>1011.1537100000002</v>
      </c>
      <c r="D27" s="635">
        <v>1088.24323</v>
      </c>
      <c r="E27" s="635"/>
      <c r="F27" s="635">
        <v>988.32838000000106</v>
      </c>
      <c r="G27" s="635">
        <v>853.34191840623839</v>
      </c>
      <c r="H27" s="635">
        <v>134.98646159376267</v>
      </c>
      <c r="I27" s="636">
        <v>1.1581856682323457</v>
      </c>
      <c r="J27" s="637" t="s">
        <v>1</v>
      </c>
    </row>
    <row r="28" spans="1:10" ht="14.4" customHeight="1" x14ac:dyDescent="0.3">
      <c r="A28" s="633" t="s">
        <v>576</v>
      </c>
      <c r="B28" s="634" t="s">
        <v>348</v>
      </c>
      <c r="C28" s="635">
        <v>852.6692700000001</v>
      </c>
      <c r="D28" s="635">
        <v>632.42264999999895</v>
      </c>
      <c r="E28" s="635"/>
      <c r="F28" s="635">
        <v>1453.1972500000011</v>
      </c>
      <c r="G28" s="635">
        <v>721.90812462946928</v>
      </c>
      <c r="H28" s="635">
        <v>731.28912537053179</v>
      </c>
      <c r="I28" s="636">
        <v>2.0129947294136321</v>
      </c>
      <c r="J28" s="637" t="s">
        <v>1</v>
      </c>
    </row>
    <row r="29" spans="1:10" ht="14.4" customHeight="1" x14ac:dyDescent="0.3">
      <c r="A29" s="633" t="s">
        <v>576</v>
      </c>
      <c r="B29" s="634" t="s">
        <v>349</v>
      </c>
      <c r="C29" s="635">
        <v>101.56868999999999</v>
      </c>
      <c r="D29" s="635">
        <v>108.405</v>
      </c>
      <c r="E29" s="635"/>
      <c r="F29" s="635">
        <v>102.8122</v>
      </c>
      <c r="G29" s="635">
        <v>106.1628653011325</v>
      </c>
      <c r="H29" s="635">
        <v>-3.3506653011324943</v>
      </c>
      <c r="I29" s="636">
        <v>0.96843844321996886</v>
      </c>
      <c r="J29" s="637" t="s">
        <v>1</v>
      </c>
    </row>
    <row r="30" spans="1:10" ht="14.4" customHeight="1" x14ac:dyDescent="0.3">
      <c r="A30" s="633" t="s">
        <v>576</v>
      </c>
      <c r="B30" s="634" t="s">
        <v>578</v>
      </c>
      <c r="C30" s="635">
        <v>7503.8547700000017</v>
      </c>
      <c r="D30" s="635">
        <v>7276.1830299999965</v>
      </c>
      <c r="E30" s="635"/>
      <c r="F30" s="635">
        <v>8024.8668800000041</v>
      </c>
      <c r="G30" s="635">
        <v>7344.3741078625208</v>
      </c>
      <c r="H30" s="635">
        <v>680.49277213748337</v>
      </c>
      <c r="I30" s="636">
        <v>1.0926549712941478</v>
      </c>
      <c r="J30" s="637" t="s">
        <v>574</v>
      </c>
    </row>
    <row r="31" spans="1:10" ht="14.4" customHeight="1" x14ac:dyDescent="0.3">
      <c r="A31" s="633" t="s">
        <v>568</v>
      </c>
      <c r="B31" s="634" t="s">
        <v>568</v>
      </c>
      <c r="C31" s="635" t="s">
        <v>568</v>
      </c>
      <c r="D31" s="635" t="s">
        <v>568</v>
      </c>
      <c r="E31" s="635"/>
      <c r="F31" s="635" t="s">
        <v>568</v>
      </c>
      <c r="G31" s="635" t="s">
        <v>568</v>
      </c>
      <c r="H31" s="635" t="s">
        <v>568</v>
      </c>
      <c r="I31" s="636" t="s">
        <v>568</v>
      </c>
      <c r="J31" s="637" t="s">
        <v>575</v>
      </c>
    </row>
    <row r="32" spans="1:10" ht="14.4" customHeight="1" x14ac:dyDescent="0.3">
      <c r="A32" s="633" t="s">
        <v>579</v>
      </c>
      <c r="B32" s="634" t="s">
        <v>580</v>
      </c>
      <c r="C32" s="635" t="s">
        <v>568</v>
      </c>
      <c r="D32" s="635" t="s">
        <v>568</v>
      </c>
      <c r="E32" s="635"/>
      <c r="F32" s="635" t="s">
        <v>568</v>
      </c>
      <c r="G32" s="635" t="s">
        <v>568</v>
      </c>
      <c r="H32" s="635" t="s">
        <v>568</v>
      </c>
      <c r="I32" s="636" t="s">
        <v>568</v>
      </c>
      <c r="J32" s="637" t="s">
        <v>0</v>
      </c>
    </row>
    <row r="33" spans="1:10" ht="14.4" customHeight="1" x14ac:dyDescent="0.3">
      <c r="A33" s="633" t="s">
        <v>579</v>
      </c>
      <c r="B33" s="634" t="s">
        <v>342</v>
      </c>
      <c r="C33" s="635">
        <v>2940.0679100000002</v>
      </c>
      <c r="D33" s="635">
        <v>2177.0989399999999</v>
      </c>
      <c r="E33" s="635"/>
      <c r="F33" s="635">
        <v>1730.4634600000011</v>
      </c>
      <c r="G33" s="635">
        <v>2150.7046748097341</v>
      </c>
      <c r="H33" s="635">
        <v>-420.24121480973304</v>
      </c>
      <c r="I33" s="636">
        <v>0.80460301233738174</v>
      </c>
      <c r="J33" s="637" t="s">
        <v>1</v>
      </c>
    </row>
    <row r="34" spans="1:10" ht="14.4" customHeight="1" x14ac:dyDescent="0.3">
      <c r="A34" s="633" t="s">
        <v>579</v>
      </c>
      <c r="B34" s="634" t="s">
        <v>343</v>
      </c>
      <c r="C34" s="635">
        <v>54.731349999999992</v>
      </c>
      <c r="D34" s="635">
        <v>34.922699999999999</v>
      </c>
      <c r="E34" s="635"/>
      <c r="F34" s="635">
        <v>0</v>
      </c>
      <c r="G34" s="635">
        <v>20.341139564104914</v>
      </c>
      <c r="H34" s="635">
        <v>-20.341139564104914</v>
      </c>
      <c r="I34" s="636">
        <v>0</v>
      </c>
      <c r="J34" s="637" t="s">
        <v>1</v>
      </c>
    </row>
    <row r="35" spans="1:10" ht="14.4" customHeight="1" x14ac:dyDescent="0.3">
      <c r="A35" s="633" t="s">
        <v>579</v>
      </c>
      <c r="B35" s="634" t="s">
        <v>349</v>
      </c>
      <c r="C35" s="635">
        <v>315.14427000000001</v>
      </c>
      <c r="D35" s="635">
        <v>284.31056999999896</v>
      </c>
      <c r="E35" s="635"/>
      <c r="F35" s="635">
        <v>296.40922</v>
      </c>
      <c r="G35" s="635">
        <v>263.21384365987433</v>
      </c>
      <c r="H35" s="635">
        <v>33.195376340125677</v>
      </c>
      <c r="I35" s="636">
        <v>1.1261156171672371</v>
      </c>
      <c r="J35" s="637" t="s">
        <v>1</v>
      </c>
    </row>
    <row r="36" spans="1:10" ht="14.4" customHeight="1" x14ac:dyDescent="0.3">
      <c r="A36" s="633" t="s">
        <v>579</v>
      </c>
      <c r="B36" s="634" t="s">
        <v>581</v>
      </c>
      <c r="C36" s="635">
        <v>3309.9435300000005</v>
      </c>
      <c r="D36" s="635">
        <v>2496.3322099999987</v>
      </c>
      <c r="E36" s="635"/>
      <c r="F36" s="635">
        <v>2026.8726800000011</v>
      </c>
      <c r="G36" s="635">
        <v>2434.2596580337135</v>
      </c>
      <c r="H36" s="635">
        <v>-407.38697803371247</v>
      </c>
      <c r="I36" s="636">
        <v>0.83264440311894194</v>
      </c>
      <c r="J36" s="637" t="s">
        <v>574</v>
      </c>
    </row>
    <row r="37" spans="1:10" ht="14.4" customHeight="1" x14ac:dyDescent="0.3">
      <c r="A37" s="633" t="s">
        <v>568</v>
      </c>
      <c r="B37" s="634" t="s">
        <v>568</v>
      </c>
      <c r="C37" s="635" t="s">
        <v>568</v>
      </c>
      <c r="D37" s="635" t="s">
        <v>568</v>
      </c>
      <c r="E37" s="635"/>
      <c r="F37" s="635" t="s">
        <v>568</v>
      </c>
      <c r="G37" s="635" t="s">
        <v>568</v>
      </c>
      <c r="H37" s="635" t="s">
        <v>568</v>
      </c>
      <c r="I37" s="636" t="s">
        <v>568</v>
      </c>
      <c r="J37" s="637" t="s">
        <v>575</v>
      </c>
    </row>
    <row r="38" spans="1:10" ht="14.4" customHeight="1" x14ac:dyDescent="0.3">
      <c r="A38" s="633" t="s">
        <v>582</v>
      </c>
      <c r="B38" s="634" t="s">
        <v>583</v>
      </c>
      <c r="C38" s="635" t="s">
        <v>568</v>
      </c>
      <c r="D38" s="635" t="s">
        <v>568</v>
      </c>
      <c r="E38" s="635"/>
      <c r="F38" s="635" t="s">
        <v>568</v>
      </c>
      <c r="G38" s="635" t="s">
        <v>568</v>
      </c>
      <c r="H38" s="635" t="s">
        <v>568</v>
      </c>
      <c r="I38" s="636" t="s">
        <v>568</v>
      </c>
      <c r="J38" s="637" t="s">
        <v>0</v>
      </c>
    </row>
    <row r="39" spans="1:10" ht="14.4" customHeight="1" x14ac:dyDescent="0.3">
      <c r="A39" s="633" t="s">
        <v>582</v>
      </c>
      <c r="B39" s="634" t="s">
        <v>342</v>
      </c>
      <c r="C39" s="635">
        <v>2051.1172999999999</v>
      </c>
      <c r="D39" s="635">
        <v>1710.0522300000002</v>
      </c>
      <c r="E39" s="635"/>
      <c r="F39" s="635">
        <v>1569.9962600000008</v>
      </c>
      <c r="G39" s="635">
        <v>1917.4574071138907</v>
      </c>
      <c r="H39" s="635">
        <v>-347.46114711388987</v>
      </c>
      <c r="I39" s="636">
        <v>0.8187906830030296</v>
      </c>
      <c r="J39" s="637" t="s">
        <v>1</v>
      </c>
    </row>
    <row r="40" spans="1:10" ht="14.4" customHeight="1" x14ac:dyDescent="0.3">
      <c r="A40" s="633" t="s">
        <v>582</v>
      </c>
      <c r="B40" s="634" t="s">
        <v>343</v>
      </c>
      <c r="C40" s="635">
        <v>94.098249999999993</v>
      </c>
      <c r="D40" s="635">
        <v>35.742000000000004</v>
      </c>
      <c r="E40" s="635"/>
      <c r="F40" s="635">
        <v>0</v>
      </c>
      <c r="G40" s="635">
        <v>45.561596781108328</v>
      </c>
      <c r="H40" s="635">
        <v>-45.561596781108328</v>
      </c>
      <c r="I40" s="636">
        <v>0</v>
      </c>
      <c r="J40" s="637" t="s">
        <v>1</v>
      </c>
    </row>
    <row r="41" spans="1:10" ht="14.4" customHeight="1" x14ac:dyDescent="0.3">
      <c r="A41" s="633" t="s">
        <v>582</v>
      </c>
      <c r="B41" s="634" t="s">
        <v>584</v>
      </c>
      <c r="C41" s="635">
        <v>2145.2155499999999</v>
      </c>
      <c r="D41" s="635">
        <v>1745.7942300000002</v>
      </c>
      <c r="E41" s="635"/>
      <c r="F41" s="635">
        <v>1569.9962600000008</v>
      </c>
      <c r="G41" s="635">
        <v>1963.0190038949991</v>
      </c>
      <c r="H41" s="635">
        <v>-393.02274389499826</v>
      </c>
      <c r="I41" s="636">
        <v>0.79978658224135013</v>
      </c>
      <c r="J41" s="637" t="s">
        <v>574</v>
      </c>
    </row>
    <row r="42" spans="1:10" ht="14.4" customHeight="1" x14ac:dyDescent="0.3">
      <c r="A42" s="633" t="s">
        <v>568</v>
      </c>
      <c r="B42" s="634" t="s">
        <v>568</v>
      </c>
      <c r="C42" s="635" t="s">
        <v>568</v>
      </c>
      <c r="D42" s="635" t="s">
        <v>568</v>
      </c>
      <c r="E42" s="635"/>
      <c r="F42" s="635" t="s">
        <v>568</v>
      </c>
      <c r="G42" s="635" t="s">
        <v>568</v>
      </c>
      <c r="H42" s="635" t="s">
        <v>568</v>
      </c>
      <c r="I42" s="636" t="s">
        <v>568</v>
      </c>
      <c r="J42" s="637" t="s">
        <v>575</v>
      </c>
    </row>
    <row r="43" spans="1:10" ht="14.4" customHeight="1" x14ac:dyDescent="0.3">
      <c r="A43" s="633" t="s">
        <v>585</v>
      </c>
      <c r="B43" s="634" t="s">
        <v>586</v>
      </c>
      <c r="C43" s="635" t="s">
        <v>568</v>
      </c>
      <c r="D43" s="635" t="s">
        <v>568</v>
      </c>
      <c r="E43" s="635"/>
      <c r="F43" s="635" t="s">
        <v>568</v>
      </c>
      <c r="G43" s="635" t="s">
        <v>568</v>
      </c>
      <c r="H43" s="635" t="s">
        <v>568</v>
      </c>
      <c r="I43" s="636" t="s">
        <v>568</v>
      </c>
      <c r="J43" s="637" t="s">
        <v>0</v>
      </c>
    </row>
    <row r="44" spans="1:10" ht="14.4" customHeight="1" x14ac:dyDescent="0.3">
      <c r="A44" s="633" t="s">
        <v>585</v>
      </c>
      <c r="B44" s="634" t="s">
        <v>342</v>
      </c>
      <c r="C44" s="635">
        <v>111.01257000000001</v>
      </c>
      <c r="D44" s="635">
        <v>93.368329999998991</v>
      </c>
      <c r="E44" s="635"/>
      <c r="F44" s="635">
        <v>85.603629999999995</v>
      </c>
      <c r="G44" s="635">
        <v>90.627939156811593</v>
      </c>
      <c r="H44" s="635">
        <v>-5.0243091568115972</v>
      </c>
      <c r="I44" s="636">
        <v>0.94456114523228707</v>
      </c>
      <c r="J44" s="637" t="s">
        <v>1</v>
      </c>
    </row>
    <row r="45" spans="1:10" ht="14.4" customHeight="1" x14ac:dyDescent="0.3">
      <c r="A45" s="633" t="s">
        <v>585</v>
      </c>
      <c r="B45" s="634" t="s">
        <v>343</v>
      </c>
      <c r="C45" s="635">
        <v>4.0706699999999998</v>
      </c>
      <c r="D45" s="635">
        <v>0</v>
      </c>
      <c r="E45" s="635"/>
      <c r="F45" s="635" t="s">
        <v>568</v>
      </c>
      <c r="G45" s="635" t="s">
        <v>568</v>
      </c>
      <c r="H45" s="635" t="s">
        <v>568</v>
      </c>
      <c r="I45" s="636" t="s">
        <v>568</v>
      </c>
      <c r="J45" s="637" t="s">
        <v>1</v>
      </c>
    </row>
    <row r="46" spans="1:10" ht="14.4" customHeight="1" x14ac:dyDescent="0.3">
      <c r="A46" s="633" t="s">
        <v>585</v>
      </c>
      <c r="B46" s="634" t="s">
        <v>349</v>
      </c>
      <c r="C46" s="635">
        <v>1.8354000000000001</v>
      </c>
      <c r="D46" s="635">
        <v>0.74060000000000004</v>
      </c>
      <c r="E46" s="635"/>
      <c r="F46" s="635">
        <v>0</v>
      </c>
      <c r="G46" s="635">
        <v>0.41331949739850005</v>
      </c>
      <c r="H46" s="635">
        <v>-0.41331949739850005</v>
      </c>
      <c r="I46" s="636">
        <v>0</v>
      </c>
      <c r="J46" s="637" t="s">
        <v>1</v>
      </c>
    </row>
    <row r="47" spans="1:10" ht="14.4" customHeight="1" x14ac:dyDescent="0.3">
      <c r="A47" s="633" t="s">
        <v>585</v>
      </c>
      <c r="B47" s="634" t="s">
        <v>587</v>
      </c>
      <c r="C47" s="635">
        <v>116.91864000000002</v>
      </c>
      <c r="D47" s="635">
        <v>94.108929999998992</v>
      </c>
      <c r="E47" s="635"/>
      <c r="F47" s="635">
        <v>85.603629999999995</v>
      </c>
      <c r="G47" s="635">
        <v>91.041258654210097</v>
      </c>
      <c r="H47" s="635">
        <v>-5.4376286542101013</v>
      </c>
      <c r="I47" s="636">
        <v>0.94027291873387731</v>
      </c>
      <c r="J47" s="637" t="s">
        <v>574</v>
      </c>
    </row>
    <row r="48" spans="1:10" ht="14.4" customHeight="1" x14ac:dyDescent="0.3">
      <c r="A48" s="633" t="s">
        <v>568</v>
      </c>
      <c r="B48" s="634" t="s">
        <v>568</v>
      </c>
      <c r="C48" s="635" t="s">
        <v>568</v>
      </c>
      <c r="D48" s="635" t="s">
        <v>568</v>
      </c>
      <c r="E48" s="635"/>
      <c r="F48" s="635" t="s">
        <v>568</v>
      </c>
      <c r="G48" s="635" t="s">
        <v>568</v>
      </c>
      <c r="H48" s="635" t="s">
        <v>568</v>
      </c>
      <c r="I48" s="636" t="s">
        <v>568</v>
      </c>
      <c r="J48" s="637" t="s">
        <v>575</v>
      </c>
    </row>
    <row r="49" spans="1:10" ht="14.4" customHeight="1" x14ac:dyDescent="0.3">
      <c r="A49" s="633" t="s">
        <v>588</v>
      </c>
      <c r="B49" s="634" t="s">
        <v>589</v>
      </c>
      <c r="C49" s="635" t="s">
        <v>568</v>
      </c>
      <c r="D49" s="635" t="s">
        <v>568</v>
      </c>
      <c r="E49" s="635"/>
      <c r="F49" s="635" t="s">
        <v>568</v>
      </c>
      <c r="G49" s="635" t="s">
        <v>568</v>
      </c>
      <c r="H49" s="635" t="s">
        <v>568</v>
      </c>
      <c r="I49" s="636" t="s">
        <v>568</v>
      </c>
      <c r="J49" s="637" t="s">
        <v>0</v>
      </c>
    </row>
    <row r="50" spans="1:10" ht="14.4" customHeight="1" x14ac:dyDescent="0.3">
      <c r="A50" s="633" t="s">
        <v>588</v>
      </c>
      <c r="B50" s="634" t="s">
        <v>342</v>
      </c>
      <c r="C50" s="635">
        <v>241.32818000000003</v>
      </c>
      <c r="D50" s="635">
        <v>162.96066999999999</v>
      </c>
      <c r="E50" s="635"/>
      <c r="F50" s="635">
        <v>158.3212</v>
      </c>
      <c r="G50" s="635">
        <v>186.90572986068668</v>
      </c>
      <c r="H50" s="635">
        <v>-28.584529860686672</v>
      </c>
      <c r="I50" s="636">
        <v>0.84706445392555574</v>
      </c>
      <c r="J50" s="637" t="s">
        <v>1</v>
      </c>
    </row>
    <row r="51" spans="1:10" ht="14.4" customHeight="1" x14ac:dyDescent="0.3">
      <c r="A51" s="633" t="s">
        <v>588</v>
      </c>
      <c r="B51" s="634" t="s">
        <v>590</v>
      </c>
      <c r="C51" s="635">
        <v>241.32818000000003</v>
      </c>
      <c r="D51" s="635">
        <v>162.96066999999999</v>
      </c>
      <c r="E51" s="635"/>
      <c r="F51" s="635">
        <v>158.3212</v>
      </c>
      <c r="G51" s="635">
        <v>186.90572986068668</v>
      </c>
      <c r="H51" s="635">
        <v>-28.584529860686672</v>
      </c>
      <c r="I51" s="636">
        <v>0.84706445392555574</v>
      </c>
      <c r="J51" s="637" t="s">
        <v>574</v>
      </c>
    </row>
    <row r="52" spans="1:10" ht="14.4" customHeight="1" x14ac:dyDescent="0.3">
      <c r="A52" s="633" t="s">
        <v>568</v>
      </c>
      <c r="B52" s="634" t="s">
        <v>568</v>
      </c>
      <c r="C52" s="635" t="s">
        <v>568</v>
      </c>
      <c r="D52" s="635" t="s">
        <v>568</v>
      </c>
      <c r="E52" s="635"/>
      <c r="F52" s="635" t="s">
        <v>568</v>
      </c>
      <c r="G52" s="635" t="s">
        <v>568</v>
      </c>
      <c r="H52" s="635" t="s">
        <v>568</v>
      </c>
      <c r="I52" s="636" t="s">
        <v>568</v>
      </c>
      <c r="J52" s="637" t="s">
        <v>575</v>
      </c>
    </row>
    <row r="53" spans="1:10" ht="14.4" customHeight="1" x14ac:dyDescent="0.3">
      <c r="A53" s="633" t="s">
        <v>591</v>
      </c>
      <c r="B53" s="634" t="s">
        <v>592</v>
      </c>
      <c r="C53" s="635" t="s">
        <v>568</v>
      </c>
      <c r="D53" s="635" t="s">
        <v>568</v>
      </c>
      <c r="E53" s="635"/>
      <c r="F53" s="635" t="s">
        <v>568</v>
      </c>
      <c r="G53" s="635" t="s">
        <v>568</v>
      </c>
      <c r="H53" s="635" t="s">
        <v>568</v>
      </c>
      <c r="I53" s="636" t="s">
        <v>568</v>
      </c>
      <c r="J53" s="637" t="s">
        <v>0</v>
      </c>
    </row>
    <row r="54" spans="1:10" ht="14.4" customHeight="1" x14ac:dyDescent="0.3">
      <c r="A54" s="633" t="s">
        <v>591</v>
      </c>
      <c r="B54" s="634" t="s">
        <v>342</v>
      </c>
      <c r="C54" s="635">
        <v>0</v>
      </c>
      <c r="D54" s="635">
        <v>0.42659999999999998</v>
      </c>
      <c r="E54" s="635"/>
      <c r="F54" s="635">
        <v>0</v>
      </c>
      <c r="G54" s="635">
        <v>0.24884665466674996</v>
      </c>
      <c r="H54" s="635">
        <v>-0.24884665466674996</v>
      </c>
      <c r="I54" s="636">
        <v>0</v>
      </c>
      <c r="J54" s="637" t="s">
        <v>1</v>
      </c>
    </row>
    <row r="55" spans="1:10" ht="14.4" customHeight="1" x14ac:dyDescent="0.3">
      <c r="A55" s="633" t="s">
        <v>591</v>
      </c>
      <c r="B55" s="634" t="s">
        <v>593</v>
      </c>
      <c r="C55" s="635">
        <v>0</v>
      </c>
      <c r="D55" s="635">
        <v>0.42659999999999998</v>
      </c>
      <c r="E55" s="635"/>
      <c r="F55" s="635">
        <v>0</v>
      </c>
      <c r="G55" s="635">
        <v>0.24884665466674996</v>
      </c>
      <c r="H55" s="635">
        <v>-0.24884665466674996</v>
      </c>
      <c r="I55" s="636">
        <v>0</v>
      </c>
      <c r="J55" s="637" t="s">
        <v>574</v>
      </c>
    </row>
    <row r="56" spans="1:10" ht="14.4" customHeight="1" x14ac:dyDescent="0.3">
      <c r="A56" s="633" t="s">
        <v>568</v>
      </c>
      <c r="B56" s="634" t="s">
        <v>568</v>
      </c>
      <c r="C56" s="635" t="s">
        <v>568</v>
      </c>
      <c r="D56" s="635" t="s">
        <v>568</v>
      </c>
      <c r="E56" s="635"/>
      <c r="F56" s="635" t="s">
        <v>568</v>
      </c>
      <c r="G56" s="635" t="s">
        <v>568</v>
      </c>
      <c r="H56" s="635" t="s">
        <v>568</v>
      </c>
      <c r="I56" s="636" t="s">
        <v>568</v>
      </c>
      <c r="J56" s="637" t="s">
        <v>575</v>
      </c>
    </row>
    <row r="57" spans="1:10" ht="14.4" customHeight="1" x14ac:dyDescent="0.3">
      <c r="A57" s="633" t="s">
        <v>566</v>
      </c>
      <c r="B57" s="634" t="s">
        <v>569</v>
      </c>
      <c r="C57" s="635">
        <v>13327.527190000003</v>
      </c>
      <c r="D57" s="635">
        <v>11796.616959999996</v>
      </c>
      <c r="E57" s="635"/>
      <c r="F57" s="635">
        <v>11873.929840000004</v>
      </c>
      <c r="G57" s="635">
        <v>12037.148854887464</v>
      </c>
      <c r="H57" s="635">
        <v>-163.21901488745971</v>
      </c>
      <c r="I57" s="636">
        <v>0.9864403924172469</v>
      </c>
      <c r="J57" s="637" t="s">
        <v>570</v>
      </c>
    </row>
  </sheetData>
  <mergeCells count="3">
    <mergeCell ref="F3:I3"/>
    <mergeCell ref="C4:D4"/>
    <mergeCell ref="A1:I1"/>
  </mergeCells>
  <conditionalFormatting sqref="F15 F58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57">
    <cfRule type="expression" dxfId="61" priority="5">
      <formula>$H16&gt;0</formula>
    </cfRule>
  </conditionalFormatting>
  <conditionalFormatting sqref="A16:A57">
    <cfRule type="expression" dxfId="60" priority="2">
      <formula>AND($J16&lt;&gt;"mezeraKL",$J16&lt;&gt;"")</formula>
    </cfRule>
  </conditionalFormatting>
  <conditionalFormatting sqref="I16:I57">
    <cfRule type="expression" dxfId="59" priority="6">
      <formula>$I16&gt;1</formula>
    </cfRule>
  </conditionalFormatting>
  <conditionalFormatting sqref="B16:B57">
    <cfRule type="expression" dxfId="58" priority="1">
      <formula>OR($J16="NS",$J16="SumaNS",$J16="Účet")</formula>
    </cfRule>
  </conditionalFormatting>
  <conditionalFormatting sqref="A16:D57 F16:I57">
    <cfRule type="expression" dxfId="57" priority="8">
      <formula>AND($J16&lt;&gt;"",$J16&lt;&gt;"mezeraKL")</formula>
    </cfRule>
  </conditionalFormatting>
  <conditionalFormatting sqref="B16:D57 F16:I57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323.16908497969712</v>
      </c>
      <c r="M3" s="207">
        <f>SUBTOTAL(9,M5:M1048576)</f>
        <v>35511.451500000003</v>
      </c>
      <c r="N3" s="208">
        <f>SUBTOTAL(9,N5:N1048576)</f>
        <v>11476203.287555894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566</v>
      </c>
      <c r="B5" s="644" t="s">
        <v>2234</v>
      </c>
      <c r="C5" s="645" t="s">
        <v>571</v>
      </c>
      <c r="D5" s="646" t="s">
        <v>2235</v>
      </c>
      <c r="E5" s="645" t="s">
        <v>594</v>
      </c>
      <c r="F5" s="646" t="s">
        <v>2241</v>
      </c>
      <c r="G5" s="645" t="s">
        <v>595</v>
      </c>
      <c r="H5" s="645" t="s">
        <v>596</v>
      </c>
      <c r="I5" s="645" t="s">
        <v>596</v>
      </c>
      <c r="J5" s="645" t="s">
        <v>597</v>
      </c>
      <c r="K5" s="645" t="s">
        <v>598</v>
      </c>
      <c r="L5" s="647">
        <v>97.179606930614455</v>
      </c>
      <c r="M5" s="647">
        <v>2</v>
      </c>
      <c r="N5" s="648">
        <v>194.35921386122891</v>
      </c>
    </row>
    <row r="6" spans="1:14" ht="14.4" customHeight="1" x14ac:dyDescent="0.3">
      <c r="A6" s="649" t="s">
        <v>566</v>
      </c>
      <c r="B6" s="650" t="s">
        <v>2234</v>
      </c>
      <c r="C6" s="651" t="s">
        <v>571</v>
      </c>
      <c r="D6" s="652" t="s">
        <v>2235</v>
      </c>
      <c r="E6" s="651" t="s">
        <v>594</v>
      </c>
      <c r="F6" s="652" t="s">
        <v>2241</v>
      </c>
      <c r="G6" s="651" t="s">
        <v>595</v>
      </c>
      <c r="H6" s="651" t="s">
        <v>599</v>
      </c>
      <c r="I6" s="651" t="s">
        <v>599</v>
      </c>
      <c r="J6" s="651" t="s">
        <v>597</v>
      </c>
      <c r="K6" s="651" t="s">
        <v>600</v>
      </c>
      <c r="L6" s="653">
        <v>97.756545569179934</v>
      </c>
      <c r="M6" s="653">
        <v>1</v>
      </c>
      <c r="N6" s="654">
        <v>97.756545569179934</v>
      </c>
    </row>
    <row r="7" spans="1:14" ht="14.4" customHeight="1" x14ac:dyDescent="0.3">
      <c r="A7" s="649" t="s">
        <v>566</v>
      </c>
      <c r="B7" s="650" t="s">
        <v>2234</v>
      </c>
      <c r="C7" s="651" t="s">
        <v>571</v>
      </c>
      <c r="D7" s="652" t="s">
        <v>2235</v>
      </c>
      <c r="E7" s="651" t="s">
        <v>594</v>
      </c>
      <c r="F7" s="652" t="s">
        <v>2241</v>
      </c>
      <c r="G7" s="651" t="s">
        <v>595</v>
      </c>
      <c r="H7" s="651" t="s">
        <v>601</v>
      </c>
      <c r="I7" s="651" t="s">
        <v>602</v>
      </c>
      <c r="J7" s="651" t="s">
        <v>603</v>
      </c>
      <c r="K7" s="651" t="s">
        <v>604</v>
      </c>
      <c r="L7" s="653">
        <v>90.990000000000009</v>
      </c>
      <c r="M7" s="653">
        <v>1</v>
      </c>
      <c r="N7" s="654">
        <v>90.990000000000009</v>
      </c>
    </row>
    <row r="8" spans="1:14" ht="14.4" customHeight="1" x14ac:dyDescent="0.3">
      <c r="A8" s="649" t="s">
        <v>566</v>
      </c>
      <c r="B8" s="650" t="s">
        <v>2234</v>
      </c>
      <c r="C8" s="651" t="s">
        <v>571</v>
      </c>
      <c r="D8" s="652" t="s">
        <v>2235</v>
      </c>
      <c r="E8" s="651" t="s">
        <v>594</v>
      </c>
      <c r="F8" s="652" t="s">
        <v>2241</v>
      </c>
      <c r="G8" s="651" t="s">
        <v>595</v>
      </c>
      <c r="H8" s="651" t="s">
        <v>605</v>
      </c>
      <c r="I8" s="651" t="s">
        <v>606</v>
      </c>
      <c r="J8" s="651" t="s">
        <v>607</v>
      </c>
      <c r="K8" s="651" t="s">
        <v>608</v>
      </c>
      <c r="L8" s="653">
        <v>101.90000000000003</v>
      </c>
      <c r="M8" s="653">
        <v>1</v>
      </c>
      <c r="N8" s="654">
        <v>101.90000000000003</v>
      </c>
    </row>
    <row r="9" spans="1:14" ht="14.4" customHeight="1" x14ac:dyDescent="0.3">
      <c r="A9" s="649" t="s">
        <v>566</v>
      </c>
      <c r="B9" s="650" t="s">
        <v>2234</v>
      </c>
      <c r="C9" s="651" t="s">
        <v>571</v>
      </c>
      <c r="D9" s="652" t="s">
        <v>2235</v>
      </c>
      <c r="E9" s="651" t="s">
        <v>594</v>
      </c>
      <c r="F9" s="652" t="s">
        <v>2241</v>
      </c>
      <c r="G9" s="651" t="s">
        <v>595</v>
      </c>
      <c r="H9" s="651" t="s">
        <v>609</v>
      </c>
      <c r="I9" s="651" t="s">
        <v>610</v>
      </c>
      <c r="J9" s="651" t="s">
        <v>611</v>
      </c>
      <c r="K9" s="651" t="s">
        <v>612</v>
      </c>
      <c r="L9" s="653">
        <v>170.44940464611187</v>
      </c>
      <c r="M9" s="653">
        <v>2</v>
      </c>
      <c r="N9" s="654">
        <v>340.89880929222375</v>
      </c>
    </row>
    <row r="10" spans="1:14" ht="14.4" customHeight="1" x14ac:dyDescent="0.3">
      <c r="A10" s="649" t="s">
        <v>566</v>
      </c>
      <c r="B10" s="650" t="s">
        <v>2234</v>
      </c>
      <c r="C10" s="651" t="s">
        <v>571</v>
      </c>
      <c r="D10" s="652" t="s">
        <v>2235</v>
      </c>
      <c r="E10" s="651" t="s">
        <v>594</v>
      </c>
      <c r="F10" s="652" t="s">
        <v>2241</v>
      </c>
      <c r="G10" s="651" t="s">
        <v>595</v>
      </c>
      <c r="H10" s="651" t="s">
        <v>613</v>
      </c>
      <c r="I10" s="651" t="s">
        <v>237</v>
      </c>
      <c r="J10" s="651" t="s">
        <v>614</v>
      </c>
      <c r="K10" s="651"/>
      <c r="L10" s="653">
        <v>37.700000000000003</v>
      </c>
      <c r="M10" s="653">
        <v>2</v>
      </c>
      <c r="N10" s="654">
        <v>75.400000000000006</v>
      </c>
    </row>
    <row r="11" spans="1:14" ht="14.4" customHeight="1" x14ac:dyDescent="0.3">
      <c r="A11" s="649" t="s">
        <v>566</v>
      </c>
      <c r="B11" s="650" t="s">
        <v>2234</v>
      </c>
      <c r="C11" s="651" t="s">
        <v>571</v>
      </c>
      <c r="D11" s="652" t="s">
        <v>2235</v>
      </c>
      <c r="E11" s="651" t="s">
        <v>594</v>
      </c>
      <c r="F11" s="652" t="s">
        <v>2241</v>
      </c>
      <c r="G11" s="651" t="s">
        <v>595</v>
      </c>
      <c r="H11" s="651" t="s">
        <v>615</v>
      </c>
      <c r="I11" s="651" t="s">
        <v>616</v>
      </c>
      <c r="J11" s="651" t="s">
        <v>617</v>
      </c>
      <c r="K11" s="651" t="s">
        <v>618</v>
      </c>
      <c r="L11" s="653">
        <v>327.06</v>
      </c>
      <c r="M11" s="653">
        <v>2</v>
      </c>
      <c r="N11" s="654">
        <v>654.12</v>
      </c>
    </row>
    <row r="12" spans="1:14" ht="14.4" customHeight="1" x14ac:dyDescent="0.3">
      <c r="A12" s="649" t="s">
        <v>566</v>
      </c>
      <c r="B12" s="650" t="s">
        <v>2234</v>
      </c>
      <c r="C12" s="651" t="s">
        <v>571</v>
      </c>
      <c r="D12" s="652" t="s">
        <v>2235</v>
      </c>
      <c r="E12" s="651" t="s">
        <v>594</v>
      </c>
      <c r="F12" s="652" t="s">
        <v>2241</v>
      </c>
      <c r="G12" s="651" t="s">
        <v>595</v>
      </c>
      <c r="H12" s="651" t="s">
        <v>619</v>
      </c>
      <c r="I12" s="651" t="s">
        <v>620</v>
      </c>
      <c r="J12" s="651" t="s">
        <v>621</v>
      </c>
      <c r="K12" s="651" t="s">
        <v>622</v>
      </c>
      <c r="L12" s="653">
        <v>291.67809253638382</v>
      </c>
      <c r="M12" s="653">
        <v>13</v>
      </c>
      <c r="N12" s="654">
        <v>3791.8152029729899</v>
      </c>
    </row>
    <row r="13" spans="1:14" ht="14.4" customHeight="1" x14ac:dyDescent="0.3">
      <c r="A13" s="649" t="s">
        <v>566</v>
      </c>
      <c r="B13" s="650" t="s">
        <v>2234</v>
      </c>
      <c r="C13" s="651" t="s">
        <v>571</v>
      </c>
      <c r="D13" s="652" t="s">
        <v>2235</v>
      </c>
      <c r="E13" s="651" t="s">
        <v>594</v>
      </c>
      <c r="F13" s="652" t="s">
        <v>2241</v>
      </c>
      <c r="G13" s="651" t="s">
        <v>595</v>
      </c>
      <c r="H13" s="651" t="s">
        <v>623</v>
      </c>
      <c r="I13" s="651" t="s">
        <v>237</v>
      </c>
      <c r="J13" s="651" t="s">
        <v>624</v>
      </c>
      <c r="K13" s="651" t="s">
        <v>625</v>
      </c>
      <c r="L13" s="653">
        <v>94.245471024926118</v>
      </c>
      <c r="M13" s="653">
        <v>15</v>
      </c>
      <c r="N13" s="654">
        <v>1413.6820653738919</v>
      </c>
    </row>
    <row r="14" spans="1:14" ht="14.4" customHeight="1" x14ac:dyDescent="0.3">
      <c r="A14" s="649" t="s">
        <v>566</v>
      </c>
      <c r="B14" s="650" t="s">
        <v>2234</v>
      </c>
      <c r="C14" s="651" t="s">
        <v>571</v>
      </c>
      <c r="D14" s="652" t="s">
        <v>2235</v>
      </c>
      <c r="E14" s="651" t="s">
        <v>594</v>
      </c>
      <c r="F14" s="652" t="s">
        <v>2241</v>
      </c>
      <c r="G14" s="651" t="s">
        <v>595</v>
      </c>
      <c r="H14" s="651" t="s">
        <v>626</v>
      </c>
      <c r="I14" s="651" t="s">
        <v>237</v>
      </c>
      <c r="J14" s="651" t="s">
        <v>627</v>
      </c>
      <c r="K14" s="651" t="s">
        <v>628</v>
      </c>
      <c r="L14" s="653">
        <v>409.63656218114056</v>
      </c>
      <c r="M14" s="653">
        <v>3</v>
      </c>
      <c r="N14" s="654">
        <v>1228.9096865434217</v>
      </c>
    </row>
    <row r="15" spans="1:14" ht="14.4" customHeight="1" x14ac:dyDescent="0.3">
      <c r="A15" s="649" t="s">
        <v>566</v>
      </c>
      <c r="B15" s="650" t="s">
        <v>2234</v>
      </c>
      <c r="C15" s="651" t="s">
        <v>571</v>
      </c>
      <c r="D15" s="652" t="s">
        <v>2235</v>
      </c>
      <c r="E15" s="651" t="s">
        <v>594</v>
      </c>
      <c r="F15" s="652" t="s">
        <v>2241</v>
      </c>
      <c r="G15" s="651" t="s">
        <v>629</v>
      </c>
      <c r="H15" s="651" t="s">
        <v>630</v>
      </c>
      <c r="I15" s="651" t="s">
        <v>631</v>
      </c>
      <c r="J15" s="651" t="s">
        <v>632</v>
      </c>
      <c r="K15" s="651" t="s">
        <v>633</v>
      </c>
      <c r="L15" s="653">
        <v>139.66985587465649</v>
      </c>
      <c r="M15" s="653">
        <v>2</v>
      </c>
      <c r="N15" s="654">
        <v>279.33971174931298</v>
      </c>
    </row>
    <row r="16" spans="1:14" ht="14.4" customHeight="1" x14ac:dyDescent="0.3">
      <c r="A16" s="649" t="s">
        <v>566</v>
      </c>
      <c r="B16" s="650" t="s">
        <v>2234</v>
      </c>
      <c r="C16" s="651" t="s">
        <v>576</v>
      </c>
      <c r="D16" s="652" t="s">
        <v>2236</v>
      </c>
      <c r="E16" s="651" t="s">
        <v>594</v>
      </c>
      <c r="F16" s="652" t="s">
        <v>2241</v>
      </c>
      <c r="G16" s="651"/>
      <c r="H16" s="651" t="s">
        <v>634</v>
      </c>
      <c r="I16" s="651" t="s">
        <v>635</v>
      </c>
      <c r="J16" s="651" t="s">
        <v>636</v>
      </c>
      <c r="K16" s="651" t="s">
        <v>637</v>
      </c>
      <c r="L16" s="653">
        <v>3959.4399999999996</v>
      </c>
      <c r="M16" s="653">
        <v>8</v>
      </c>
      <c r="N16" s="654">
        <v>31675.519999999997</v>
      </c>
    </row>
    <row r="17" spans="1:14" ht="14.4" customHeight="1" x14ac:dyDescent="0.3">
      <c r="A17" s="649" t="s">
        <v>566</v>
      </c>
      <c r="B17" s="650" t="s">
        <v>2234</v>
      </c>
      <c r="C17" s="651" t="s">
        <v>576</v>
      </c>
      <c r="D17" s="652" t="s">
        <v>2236</v>
      </c>
      <c r="E17" s="651" t="s">
        <v>594</v>
      </c>
      <c r="F17" s="652" t="s">
        <v>2241</v>
      </c>
      <c r="G17" s="651"/>
      <c r="H17" s="651" t="s">
        <v>638</v>
      </c>
      <c r="I17" s="651" t="s">
        <v>638</v>
      </c>
      <c r="J17" s="651" t="s">
        <v>639</v>
      </c>
      <c r="K17" s="651" t="s">
        <v>640</v>
      </c>
      <c r="L17" s="653">
        <v>221.68905757601937</v>
      </c>
      <c r="M17" s="653">
        <v>130</v>
      </c>
      <c r="N17" s="654">
        <v>28819.577484882517</v>
      </c>
    </row>
    <row r="18" spans="1:14" ht="14.4" customHeight="1" x14ac:dyDescent="0.3">
      <c r="A18" s="649" t="s">
        <v>566</v>
      </c>
      <c r="B18" s="650" t="s">
        <v>2234</v>
      </c>
      <c r="C18" s="651" t="s">
        <v>576</v>
      </c>
      <c r="D18" s="652" t="s">
        <v>2236</v>
      </c>
      <c r="E18" s="651" t="s">
        <v>594</v>
      </c>
      <c r="F18" s="652" t="s">
        <v>2241</v>
      </c>
      <c r="G18" s="651"/>
      <c r="H18" s="651" t="s">
        <v>641</v>
      </c>
      <c r="I18" s="651" t="s">
        <v>642</v>
      </c>
      <c r="J18" s="651" t="s">
        <v>643</v>
      </c>
      <c r="K18" s="651" t="s">
        <v>644</v>
      </c>
      <c r="L18" s="653">
        <v>148.72948450152501</v>
      </c>
      <c r="M18" s="653">
        <v>2</v>
      </c>
      <c r="N18" s="654">
        <v>297.45896900305002</v>
      </c>
    </row>
    <row r="19" spans="1:14" ht="14.4" customHeight="1" x14ac:dyDescent="0.3">
      <c r="A19" s="649" t="s">
        <v>566</v>
      </c>
      <c r="B19" s="650" t="s">
        <v>2234</v>
      </c>
      <c r="C19" s="651" t="s">
        <v>576</v>
      </c>
      <c r="D19" s="652" t="s">
        <v>2236</v>
      </c>
      <c r="E19" s="651" t="s">
        <v>594</v>
      </c>
      <c r="F19" s="652" t="s">
        <v>2241</v>
      </c>
      <c r="G19" s="651"/>
      <c r="H19" s="651" t="s">
        <v>645</v>
      </c>
      <c r="I19" s="651" t="s">
        <v>646</v>
      </c>
      <c r="J19" s="651" t="s">
        <v>647</v>
      </c>
      <c r="K19" s="651" t="s">
        <v>648</v>
      </c>
      <c r="L19" s="653">
        <v>499.96</v>
      </c>
      <c r="M19" s="653">
        <v>15</v>
      </c>
      <c r="N19" s="654">
        <v>7499.4</v>
      </c>
    </row>
    <row r="20" spans="1:14" ht="14.4" customHeight="1" x14ac:dyDescent="0.3">
      <c r="A20" s="649" t="s">
        <v>566</v>
      </c>
      <c r="B20" s="650" t="s">
        <v>2234</v>
      </c>
      <c r="C20" s="651" t="s">
        <v>576</v>
      </c>
      <c r="D20" s="652" t="s">
        <v>2236</v>
      </c>
      <c r="E20" s="651" t="s">
        <v>594</v>
      </c>
      <c r="F20" s="652" t="s">
        <v>2241</v>
      </c>
      <c r="G20" s="651"/>
      <c r="H20" s="651" t="s">
        <v>649</v>
      </c>
      <c r="I20" s="651" t="s">
        <v>649</v>
      </c>
      <c r="J20" s="651" t="s">
        <v>650</v>
      </c>
      <c r="K20" s="651" t="s">
        <v>651</v>
      </c>
      <c r="L20" s="653">
        <v>49.889999999999986</v>
      </c>
      <c r="M20" s="653">
        <v>2</v>
      </c>
      <c r="N20" s="654">
        <v>99.779999999999973</v>
      </c>
    </row>
    <row r="21" spans="1:14" ht="14.4" customHeight="1" x14ac:dyDescent="0.3">
      <c r="A21" s="649" t="s">
        <v>566</v>
      </c>
      <c r="B21" s="650" t="s">
        <v>2234</v>
      </c>
      <c r="C21" s="651" t="s">
        <v>576</v>
      </c>
      <c r="D21" s="652" t="s">
        <v>2236</v>
      </c>
      <c r="E21" s="651" t="s">
        <v>594</v>
      </c>
      <c r="F21" s="652" t="s">
        <v>2241</v>
      </c>
      <c r="G21" s="651"/>
      <c r="H21" s="651" t="s">
        <v>652</v>
      </c>
      <c r="I21" s="651" t="s">
        <v>652</v>
      </c>
      <c r="J21" s="651" t="s">
        <v>653</v>
      </c>
      <c r="K21" s="651" t="s">
        <v>654</v>
      </c>
      <c r="L21" s="653">
        <v>64.729999999999976</v>
      </c>
      <c r="M21" s="653">
        <v>1</v>
      </c>
      <c r="N21" s="654">
        <v>64.729999999999976</v>
      </c>
    </row>
    <row r="22" spans="1:14" ht="14.4" customHeight="1" x14ac:dyDescent="0.3">
      <c r="A22" s="649" t="s">
        <v>566</v>
      </c>
      <c r="B22" s="650" t="s">
        <v>2234</v>
      </c>
      <c r="C22" s="651" t="s">
        <v>576</v>
      </c>
      <c r="D22" s="652" t="s">
        <v>2236</v>
      </c>
      <c r="E22" s="651" t="s">
        <v>594</v>
      </c>
      <c r="F22" s="652" t="s">
        <v>2241</v>
      </c>
      <c r="G22" s="651"/>
      <c r="H22" s="651" t="s">
        <v>655</v>
      </c>
      <c r="I22" s="651" t="s">
        <v>656</v>
      </c>
      <c r="J22" s="651" t="s">
        <v>657</v>
      </c>
      <c r="K22" s="651" t="s">
        <v>658</v>
      </c>
      <c r="L22" s="653">
        <v>997.44</v>
      </c>
      <c r="M22" s="653">
        <v>1</v>
      </c>
      <c r="N22" s="654">
        <v>997.44</v>
      </c>
    </row>
    <row r="23" spans="1:14" ht="14.4" customHeight="1" x14ac:dyDescent="0.3">
      <c r="A23" s="649" t="s">
        <v>566</v>
      </c>
      <c r="B23" s="650" t="s">
        <v>2234</v>
      </c>
      <c r="C23" s="651" t="s">
        <v>576</v>
      </c>
      <c r="D23" s="652" t="s">
        <v>2236</v>
      </c>
      <c r="E23" s="651" t="s">
        <v>594</v>
      </c>
      <c r="F23" s="652" t="s">
        <v>2241</v>
      </c>
      <c r="G23" s="651"/>
      <c r="H23" s="651" t="s">
        <v>659</v>
      </c>
      <c r="I23" s="651" t="s">
        <v>659</v>
      </c>
      <c r="J23" s="651" t="s">
        <v>660</v>
      </c>
      <c r="K23" s="651" t="s">
        <v>661</v>
      </c>
      <c r="L23" s="653">
        <v>1372.5747357211176</v>
      </c>
      <c r="M23" s="653">
        <v>3</v>
      </c>
      <c r="N23" s="654">
        <v>4117.7242071633527</v>
      </c>
    </row>
    <row r="24" spans="1:14" ht="14.4" customHeight="1" x14ac:dyDescent="0.3">
      <c r="A24" s="649" t="s">
        <v>566</v>
      </c>
      <c r="B24" s="650" t="s">
        <v>2234</v>
      </c>
      <c r="C24" s="651" t="s">
        <v>576</v>
      </c>
      <c r="D24" s="652" t="s">
        <v>2236</v>
      </c>
      <c r="E24" s="651" t="s">
        <v>594</v>
      </c>
      <c r="F24" s="652" t="s">
        <v>2241</v>
      </c>
      <c r="G24" s="651" t="s">
        <v>595</v>
      </c>
      <c r="H24" s="651" t="s">
        <v>662</v>
      </c>
      <c r="I24" s="651" t="s">
        <v>662</v>
      </c>
      <c r="J24" s="651" t="s">
        <v>597</v>
      </c>
      <c r="K24" s="651" t="s">
        <v>663</v>
      </c>
      <c r="L24" s="653">
        <v>202.4</v>
      </c>
      <c r="M24" s="653">
        <v>11</v>
      </c>
      <c r="N24" s="654">
        <v>2226.4</v>
      </c>
    </row>
    <row r="25" spans="1:14" ht="14.4" customHeight="1" x14ac:dyDescent="0.3">
      <c r="A25" s="649" t="s">
        <v>566</v>
      </c>
      <c r="B25" s="650" t="s">
        <v>2234</v>
      </c>
      <c r="C25" s="651" t="s">
        <v>576</v>
      </c>
      <c r="D25" s="652" t="s">
        <v>2236</v>
      </c>
      <c r="E25" s="651" t="s">
        <v>594</v>
      </c>
      <c r="F25" s="652" t="s">
        <v>2241</v>
      </c>
      <c r="G25" s="651" t="s">
        <v>595</v>
      </c>
      <c r="H25" s="651" t="s">
        <v>664</v>
      </c>
      <c r="I25" s="651" t="s">
        <v>664</v>
      </c>
      <c r="J25" s="651" t="s">
        <v>665</v>
      </c>
      <c r="K25" s="651" t="s">
        <v>666</v>
      </c>
      <c r="L25" s="653">
        <v>181.58985275473137</v>
      </c>
      <c r="M25" s="653">
        <v>101</v>
      </c>
      <c r="N25" s="654">
        <v>18340.575128227869</v>
      </c>
    </row>
    <row r="26" spans="1:14" ht="14.4" customHeight="1" x14ac:dyDescent="0.3">
      <c r="A26" s="649" t="s">
        <v>566</v>
      </c>
      <c r="B26" s="650" t="s">
        <v>2234</v>
      </c>
      <c r="C26" s="651" t="s">
        <v>576</v>
      </c>
      <c r="D26" s="652" t="s">
        <v>2236</v>
      </c>
      <c r="E26" s="651" t="s">
        <v>594</v>
      </c>
      <c r="F26" s="652" t="s">
        <v>2241</v>
      </c>
      <c r="G26" s="651" t="s">
        <v>595</v>
      </c>
      <c r="H26" s="651" t="s">
        <v>667</v>
      </c>
      <c r="I26" s="651" t="s">
        <v>667</v>
      </c>
      <c r="J26" s="651" t="s">
        <v>668</v>
      </c>
      <c r="K26" s="651" t="s">
        <v>669</v>
      </c>
      <c r="L26" s="653">
        <v>132.25</v>
      </c>
      <c r="M26" s="653">
        <v>16</v>
      </c>
      <c r="N26" s="654">
        <v>2116</v>
      </c>
    </row>
    <row r="27" spans="1:14" ht="14.4" customHeight="1" x14ac:dyDescent="0.3">
      <c r="A27" s="649" t="s">
        <v>566</v>
      </c>
      <c r="B27" s="650" t="s">
        <v>2234</v>
      </c>
      <c r="C27" s="651" t="s">
        <v>576</v>
      </c>
      <c r="D27" s="652" t="s">
        <v>2236</v>
      </c>
      <c r="E27" s="651" t="s">
        <v>594</v>
      </c>
      <c r="F27" s="652" t="s">
        <v>2241</v>
      </c>
      <c r="G27" s="651" t="s">
        <v>595</v>
      </c>
      <c r="H27" s="651" t="s">
        <v>670</v>
      </c>
      <c r="I27" s="651" t="s">
        <v>670</v>
      </c>
      <c r="J27" s="651" t="s">
        <v>668</v>
      </c>
      <c r="K27" s="651" t="s">
        <v>671</v>
      </c>
      <c r="L27" s="653">
        <v>232.3</v>
      </c>
      <c r="M27" s="653">
        <v>11</v>
      </c>
      <c r="N27" s="654">
        <v>2555.3000000000002</v>
      </c>
    </row>
    <row r="28" spans="1:14" ht="14.4" customHeight="1" x14ac:dyDescent="0.3">
      <c r="A28" s="649" t="s">
        <v>566</v>
      </c>
      <c r="B28" s="650" t="s">
        <v>2234</v>
      </c>
      <c r="C28" s="651" t="s">
        <v>576</v>
      </c>
      <c r="D28" s="652" t="s">
        <v>2236</v>
      </c>
      <c r="E28" s="651" t="s">
        <v>594</v>
      </c>
      <c r="F28" s="652" t="s">
        <v>2241</v>
      </c>
      <c r="G28" s="651" t="s">
        <v>595</v>
      </c>
      <c r="H28" s="651" t="s">
        <v>596</v>
      </c>
      <c r="I28" s="651" t="s">
        <v>596</v>
      </c>
      <c r="J28" s="651" t="s">
        <v>597</v>
      </c>
      <c r="K28" s="651" t="s">
        <v>598</v>
      </c>
      <c r="L28" s="653">
        <v>97.179641774325901</v>
      </c>
      <c r="M28" s="653">
        <v>22</v>
      </c>
      <c r="N28" s="654">
        <v>2137.9521190351697</v>
      </c>
    </row>
    <row r="29" spans="1:14" ht="14.4" customHeight="1" x14ac:dyDescent="0.3">
      <c r="A29" s="649" t="s">
        <v>566</v>
      </c>
      <c r="B29" s="650" t="s">
        <v>2234</v>
      </c>
      <c r="C29" s="651" t="s">
        <v>576</v>
      </c>
      <c r="D29" s="652" t="s">
        <v>2236</v>
      </c>
      <c r="E29" s="651" t="s">
        <v>594</v>
      </c>
      <c r="F29" s="652" t="s">
        <v>2241</v>
      </c>
      <c r="G29" s="651" t="s">
        <v>595</v>
      </c>
      <c r="H29" s="651" t="s">
        <v>599</v>
      </c>
      <c r="I29" s="651" t="s">
        <v>599</v>
      </c>
      <c r="J29" s="651" t="s">
        <v>597</v>
      </c>
      <c r="K29" s="651" t="s">
        <v>600</v>
      </c>
      <c r="L29" s="653">
        <v>97.75</v>
      </c>
      <c r="M29" s="653">
        <v>14</v>
      </c>
      <c r="N29" s="654">
        <v>1368.5</v>
      </c>
    </row>
    <row r="30" spans="1:14" ht="14.4" customHeight="1" x14ac:dyDescent="0.3">
      <c r="A30" s="649" t="s">
        <v>566</v>
      </c>
      <c r="B30" s="650" t="s">
        <v>2234</v>
      </c>
      <c r="C30" s="651" t="s">
        <v>576</v>
      </c>
      <c r="D30" s="652" t="s">
        <v>2236</v>
      </c>
      <c r="E30" s="651" t="s">
        <v>594</v>
      </c>
      <c r="F30" s="652" t="s">
        <v>2241</v>
      </c>
      <c r="G30" s="651" t="s">
        <v>595</v>
      </c>
      <c r="H30" s="651" t="s">
        <v>601</v>
      </c>
      <c r="I30" s="651" t="s">
        <v>602</v>
      </c>
      <c r="J30" s="651" t="s">
        <v>603</v>
      </c>
      <c r="K30" s="651" t="s">
        <v>604</v>
      </c>
      <c r="L30" s="653">
        <v>86.078521917242526</v>
      </c>
      <c r="M30" s="653">
        <v>56</v>
      </c>
      <c r="N30" s="654">
        <v>4820.3972273655818</v>
      </c>
    </row>
    <row r="31" spans="1:14" ht="14.4" customHeight="1" x14ac:dyDescent="0.3">
      <c r="A31" s="649" t="s">
        <v>566</v>
      </c>
      <c r="B31" s="650" t="s">
        <v>2234</v>
      </c>
      <c r="C31" s="651" t="s">
        <v>576</v>
      </c>
      <c r="D31" s="652" t="s">
        <v>2236</v>
      </c>
      <c r="E31" s="651" t="s">
        <v>594</v>
      </c>
      <c r="F31" s="652" t="s">
        <v>2241</v>
      </c>
      <c r="G31" s="651" t="s">
        <v>595</v>
      </c>
      <c r="H31" s="651" t="s">
        <v>605</v>
      </c>
      <c r="I31" s="651" t="s">
        <v>606</v>
      </c>
      <c r="J31" s="651" t="s">
        <v>607</v>
      </c>
      <c r="K31" s="651" t="s">
        <v>608</v>
      </c>
      <c r="L31" s="653">
        <v>101.65565968115922</v>
      </c>
      <c r="M31" s="653">
        <v>156</v>
      </c>
      <c r="N31" s="654">
        <v>15858.282910260838</v>
      </c>
    </row>
    <row r="32" spans="1:14" ht="14.4" customHeight="1" x14ac:dyDescent="0.3">
      <c r="A32" s="649" t="s">
        <v>566</v>
      </c>
      <c r="B32" s="650" t="s">
        <v>2234</v>
      </c>
      <c r="C32" s="651" t="s">
        <v>576</v>
      </c>
      <c r="D32" s="652" t="s">
        <v>2236</v>
      </c>
      <c r="E32" s="651" t="s">
        <v>594</v>
      </c>
      <c r="F32" s="652" t="s">
        <v>2241</v>
      </c>
      <c r="G32" s="651" t="s">
        <v>595</v>
      </c>
      <c r="H32" s="651" t="s">
        <v>672</v>
      </c>
      <c r="I32" s="651" t="s">
        <v>673</v>
      </c>
      <c r="J32" s="651" t="s">
        <v>607</v>
      </c>
      <c r="K32" s="651" t="s">
        <v>674</v>
      </c>
      <c r="L32" s="653">
        <v>105.21244648321367</v>
      </c>
      <c r="M32" s="653">
        <v>50</v>
      </c>
      <c r="N32" s="654">
        <v>5260.6223241606831</v>
      </c>
    </row>
    <row r="33" spans="1:14" ht="14.4" customHeight="1" x14ac:dyDescent="0.3">
      <c r="A33" s="649" t="s">
        <v>566</v>
      </c>
      <c r="B33" s="650" t="s">
        <v>2234</v>
      </c>
      <c r="C33" s="651" t="s">
        <v>576</v>
      </c>
      <c r="D33" s="652" t="s">
        <v>2236</v>
      </c>
      <c r="E33" s="651" t="s">
        <v>594</v>
      </c>
      <c r="F33" s="652" t="s">
        <v>2241</v>
      </c>
      <c r="G33" s="651" t="s">
        <v>595</v>
      </c>
      <c r="H33" s="651" t="s">
        <v>609</v>
      </c>
      <c r="I33" s="651" t="s">
        <v>610</v>
      </c>
      <c r="J33" s="651" t="s">
        <v>611</v>
      </c>
      <c r="K33" s="651" t="s">
        <v>612</v>
      </c>
      <c r="L33" s="653">
        <v>170.21705841623688</v>
      </c>
      <c r="M33" s="653">
        <v>17</v>
      </c>
      <c r="N33" s="654">
        <v>2893.6899930760269</v>
      </c>
    </row>
    <row r="34" spans="1:14" ht="14.4" customHeight="1" x14ac:dyDescent="0.3">
      <c r="A34" s="649" t="s">
        <v>566</v>
      </c>
      <c r="B34" s="650" t="s">
        <v>2234</v>
      </c>
      <c r="C34" s="651" t="s">
        <v>576</v>
      </c>
      <c r="D34" s="652" t="s">
        <v>2236</v>
      </c>
      <c r="E34" s="651" t="s">
        <v>594</v>
      </c>
      <c r="F34" s="652" t="s">
        <v>2241</v>
      </c>
      <c r="G34" s="651" t="s">
        <v>595</v>
      </c>
      <c r="H34" s="651" t="s">
        <v>675</v>
      </c>
      <c r="I34" s="651" t="s">
        <v>676</v>
      </c>
      <c r="J34" s="651" t="s">
        <v>677</v>
      </c>
      <c r="K34" s="651" t="s">
        <v>678</v>
      </c>
      <c r="L34" s="653">
        <v>67.501816502211938</v>
      </c>
      <c r="M34" s="653">
        <v>269</v>
      </c>
      <c r="N34" s="654">
        <v>18157.988639095012</v>
      </c>
    </row>
    <row r="35" spans="1:14" ht="14.4" customHeight="1" x14ac:dyDescent="0.3">
      <c r="A35" s="649" t="s">
        <v>566</v>
      </c>
      <c r="B35" s="650" t="s">
        <v>2234</v>
      </c>
      <c r="C35" s="651" t="s">
        <v>576</v>
      </c>
      <c r="D35" s="652" t="s">
        <v>2236</v>
      </c>
      <c r="E35" s="651" t="s">
        <v>594</v>
      </c>
      <c r="F35" s="652" t="s">
        <v>2241</v>
      </c>
      <c r="G35" s="651" t="s">
        <v>595</v>
      </c>
      <c r="H35" s="651" t="s">
        <v>679</v>
      </c>
      <c r="I35" s="651" t="s">
        <v>680</v>
      </c>
      <c r="J35" s="651" t="s">
        <v>681</v>
      </c>
      <c r="K35" s="651" t="s">
        <v>682</v>
      </c>
      <c r="L35" s="653">
        <v>42.399496960386649</v>
      </c>
      <c r="M35" s="653">
        <v>1</v>
      </c>
      <c r="N35" s="654">
        <v>42.399496960386649</v>
      </c>
    </row>
    <row r="36" spans="1:14" ht="14.4" customHeight="1" x14ac:dyDescent="0.3">
      <c r="A36" s="649" t="s">
        <v>566</v>
      </c>
      <c r="B36" s="650" t="s">
        <v>2234</v>
      </c>
      <c r="C36" s="651" t="s">
        <v>576</v>
      </c>
      <c r="D36" s="652" t="s">
        <v>2236</v>
      </c>
      <c r="E36" s="651" t="s">
        <v>594</v>
      </c>
      <c r="F36" s="652" t="s">
        <v>2241</v>
      </c>
      <c r="G36" s="651" t="s">
        <v>595</v>
      </c>
      <c r="H36" s="651" t="s">
        <v>683</v>
      </c>
      <c r="I36" s="651" t="s">
        <v>684</v>
      </c>
      <c r="J36" s="651" t="s">
        <v>685</v>
      </c>
      <c r="K36" s="651" t="s">
        <v>686</v>
      </c>
      <c r="L36" s="653">
        <v>59.593333333333341</v>
      </c>
      <c r="M36" s="653">
        <v>30</v>
      </c>
      <c r="N36" s="654">
        <v>1787.8000000000002</v>
      </c>
    </row>
    <row r="37" spans="1:14" ht="14.4" customHeight="1" x14ac:dyDescent="0.3">
      <c r="A37" s="649" t="s">
        <v>566</v>
      </c>
      <c r="B37" s="650" t="s">
        <v>2234</v>
      </c>
      <c r="C37" s="651" t="s">
        <v>576</v>
      </c>
      <c r="D37" s="652" t="s">
        <v>2236</v>
      </c>
      <c r="E37" s="651" t="s">
        <v>594</v>
      </c>
      <c r="F37" s="652" t="s">
        <v>2241</v>
      </c>
      <c r="G37" s="651" t="s">
        <v>595</v>
      </c>
      <c r="H37" s="651" t="s">
        <v>687</v>
      </c>
      <c r="I37" s="651" t="s">
        <v>688</v>
      </c>
      <c r="J37" s="651" t="s">
        <v>685</v>
      </c>
      <c r="K37" s="651" t="s">
        <v>689</v>
      </c>
      <c r="L37" s="653">
        <v>65.068696063678559</v>
      </c>
      <c r="M37" s="653">
        <v>125</v>
      </c>
      <c r="N37" s="654">
        <v>8133.5870079598199</v>
      </c>
    </row>
    <row r="38" spans="1:14" ht="14.4" customHeight="1" x14ac:dyDescent="0.3">
      <c r="A38" s="649" t="s">
        <v>566</v>
      </c>
      <c r="B38" s="650" t="s">
        <v>2234</v>
      </c>
      <c r="C38" s="651" t="s">
        <v>576</v>
      </c>
      <c r="D38" s="652" t="s">
        <v>2236</v>
      </c>
      <c r="E38" s="651" t="s">
        <v>594</v>
      </c>
      <c r="F38" s="652" t="s">
        <v>2241</v>
      </c>
      <c r="G38" s="651" t="s">
        <v>595</v>
      </c>
      <c r="H38" s="651" t="s">
        <v>690</v>
      </c>
      <c r="I38" s="651" t="s">
        <v>691</v>
      </c>
      <c r="J38" s="651" t="s">
        <v>692</v>
      </c>
      <c r="K38" s="651" t="s">
        <v>693</v>
      </c>
      <c r="L38" s="653">
        <v>30.840357188757665</v>
      </c>
      <c r="M38" s="653">
        <v>26</v>
      </c>
      <c r="N38" s="654">
        <v>801.84928690769925</v>
      </c>
    </row>
    <row r="39" spans="1:14" ht="14.4" customHeight="1" x14ac:dyDescent="0.3">
      <c r="A39" s="649" t="s">
        <v>566</v>
      </c>
      <c r="B39" s="650" t="s">
        <v>2234</v>
      </c>
      <c r="C39" s="651" t="s">
        <v>576</v>
      </c>
      <c r="D39" s="652" t="s">
        <v>2236</v>
      </c>
      <c r="E39" s="651" t="s">
        <v>594</v>
      </c>
      <c r="F39" s="652" t="s">
        <v>2241</v>
      </c>
      <c r="G39" s="651" t="s">
        <v>595</v>
      </c>
      <c r="H39" s="651" t="s">
        <v>694</v>
      </c>
      <c r="I39" s="651" t="s">
        <v>695</v>
      </c>
      <c r="J39" s="651" t="s">
        <v>696</v>
      </c>
      <c r="K39" s="651" t="s">
        <v>697</v>
      </c>
      <c r="L39" s="653">
        <v>28.753101297588174</v>
      </c>
      <c r="M39" s="653">
        <v>260</v>
      </c>
      <c r="N39" s="654">
        <v>7475.8063373729256</v>
      </c>
    </row>
    <row r="40" spans="1:14" ht="14.4" customHeight="1" x14ac:dyDescent="0.3">
      <c r="A40" s="649" t="s">
        <v>566</v>
      </c>
      <c r="B40" s="650" t="s">
        <v>2234</v>
      </c>
      <c r="C40" s="651" t="s">
        <v>576</v>
      </c>
      <c r="D40" s="652" t="s">
        <v>2236</v>
      </c>
      <c r="E40" s="651" t="s">
        <v>594</v>
      </c>
      <c r="F40" s="652" t="s">
        <v>2241</v>
      </c>
      <c r="G40" s="651" t="s">
        <v>595</v>
      </c>
      <c r="H40" s="651" t="s">
        <v>698</v>
      </c>
      <c r="I40" s="651" t="s">
        <v>699</v>
      </c>
      <c r="J40" s="651" t="s">
        <v>700</v>
      </c>
      <c r="K40" s="651" t="s">
        <v>693</v>
      </c>
      <c r="L40" s="653">
        <v>67.310272320228066</v>
      </c>
      <c r="M40" s="653">
        <v>34</v>
      </c>
      <c r="N40" s="654">
        <v>2288.5492588877541</v>
      </c>
    </row>
    <row r="41" spans="1:14" ht="14.4" customHeight="1" x14ac:dyDescent="0.3">
      <c r="A41" s="649" t="s">
        <v>566</v>
      </c>
      <c r="B41" s="650" t="s">
        <v>2234</v>
      </c>
      <c r="C41" s="651" t="s">
        <v>576</v>
      </c>
      <c r="D41" s="652" t="s">
        <v>2236</v>
      </c>
      <c r="E41" s="651" t="s">
        <v>594</v>
      </c>
      <c r="F41" s="652" t="s">
        <v>2241</v>
      </c>
      <c r="G41" s="651" t="s">
        <v>595</v>
      </c>
      <c r="H41" s="651" t="s">
        <v>701</v>
      </c>
      <c r="I41" s="651" t="s">
        <v>702</v>
      </c>
      <c r="J41" s="651" t="s">
        <v>703</v>
      </c>
      <c r="K41" s="651" t="s">
        <v>704</v>
      </c>
      <c r="L41" s="653">
        <v>692.44000000000017</v>
      </c>
      <c r="M41" s="653">
        <v>2</v>
      </c>
      <c r="N41" s="654">
        <v>1384.8800000000003</v>
      </c>
    </row>
    <row r="42" spans="1:14" ht="14.4" customHeight="1" x14ac:dyDescent="0.3">
      <c r="A42" s="649" t="s">
        <v>566</v>
      </c>
      <c r="B42" s="650" t="s">
        <v>2234</v>
      </c>
      <c r="C42" s="651" t="s">
        <v>576</v>
      </c>
      <c r="D42" s="652" t="s">
        <v>2236</v>
      </c>
      <c r="E42" s="651" t="s">
        <v>594</v>
      </c>
      <c r="F42" s="652" t="s">
        <v>2241</v>
      </c>
      <c r="G42" s="651" t="s">
        <v>595</v>
      </c>
      <c r="H42" s="651" t="s">
        <v>705</v>
      </c>
      <c r="I42" s="651" t="s">
        <v>706</v>
      </c>
      <c r="J42" s="651" t="s">
        <v>707</v>
      </c>
      <c r="K42" s="651" t="s">
        <v>708</v>
      </c>
      <c r="L42" s="653">
        <v>36.495525821681561</v>
      </c>
      <c r="M42" s="653">
        <v>13</v>
      </c>
      <c r="N42" s="654">
        <v>474.44183568186031</v>
      </c>
    </row>
    <row r="43" spans="1:14" ht="14.4" customHeight="1" x14ac:dyDescent="0.3">
      <c r="A43" s="649" t="s">
        <v>566</v>
      </c>
      <c r="B43" s="650" t="s">
        <v>2234</v>
      </c>
      <c r="C43" s="651" t="s">
        <v>576</v>
      </c>
      <c r="D43" s="652" t="s">
        <v>2236</v>
      </c>
      <c r="E43" s="651" t="s">
        <v>594</v>
      </c>
      <c r="F43" s="652" t="s">
        <v>2241</v>
      </c>
      <c r="G43" s="651" t="s">
        <v>595</v>
      </c>
      <c r="H43" s="651" t="s">
        <v>709</v>
      </c>
      <c r="I43" s="651" t="s">
        <v>710</v>
      </c>
      <c r="J43" s="651" t="s">
        <v>711</v>
      </c>
      <c r="K43" s="651" t="s">
        <v>712</v>
      </c>
      <c r="L43" s="653">
        <v>370.42993060776428</v>
      </c>
      <c r="M43" s="653">
        <v>9</v>
      </c>
      <c r="N43" s="654">
        <v>3333.8693754698784</v>
      </c>
    </row>
    <row r="44" spans="1:14" ht="14.4" customHeight="1" x14ac:dyDescent="0.3">
      <c r="A44" s="649" t="s">
        <v>566</v>
      </c>
      <c r="B44" s="650" t="s">
        <v>2234</v>
      </c>
      <c r="C44" s="651" t="s">
        <v>576</v>
      </c>
      <c r="D44" s="652" t="s">
        <v>2236</v>
      </c>
      <c r="E44" s="651" t="s">
        <v>594</v>
      </c>
      <c r="F44" s="652" t="s">
        <v>2241</v>
      </c>
      <c r="G44" s="651" t="s">
        <v>595</v>
      </c>
      <c r="H44" s="651" t="s">
        <v>713</v>
      </c>
      <c r="I44" s="651" t="s">
        <v>714</v>
      </c>
      <c r="J44" s="651" t="s">
        <v>715</v>
      </c>
      <c r="K44" s="651" t="s">
        <v>716</v>
      </c>
      <c r="L44" s="653">
        <v>29.889939938623606</v>
      </c>
      <c r="M44" s="653">
        <v>5</v>
      </c>
      <c r="N44" s="654">
        <v>149.44969969311802</v>
      </c>
    </row>
    <row r="45" spans="1:14" ht="14.4" customHeight="1" x14ac:dyDescent="0.3">
      <c r="A45" s="649" t="s">
        <v>566</v>
      </c>
      <c r="B45" s="650" t="s">
        <v>2234</v>
      </c>
      <c r="C45" s="651" t="s">
        <v>576</v>
      </c>
      <c r="D45" s="652" t="s">
        <v>2236</v>
      </c>
      <c r="E45" s="651" t="s">
        <v>594</v>
      </c>
      <c r="F45" s="652" t="s">
        <v>2241</v>
      </c>
      <c r="G45" s="651" t="s">
        <v>595</v>
      </c>
      <c r="H45" s="651" t="s">
        <v>717</v>
      </c>
      <c r="I45" s="651" t="s">
        <v>718</v>
      </c>
      <c r="J45" s="651" t="s">
        <v>719</v>
      </c>
      <c r="K45" s="651" t="s">
        <v>720</v>
      </c>
      <c r="L45" s="653">
        <v>60.350200461732321</v>
      </c>
      <c r="M45" s="653">
        <v>33</v>
      </c>
      <c r="N45" s="654">
        <v>1991.5566152371666</v>
      </c>
    </row>
    <row r="46" spans="1:14" ht="14.4" customHeight="1" x14ac:dyDescent="0.3">
      <c r="A46" s="649" t="s">
        <v>566</v>
      </c>
      <c r="B46" s="650" t="s">
        <v>2234</v>
      </c>
      <c r="C46" s="651" t="s">
        <v>576</v>
      </c>
      <c r="D46" s="652" t="s">
        <v>2236</v>
      </c>
      <c r="E46" s="651" t="s">
        <v>594</v>
      </c>
      <c r="F46" s="652" t="s">
        <v>2241</v>
      </c>
      <c r="G46" s="651" t="s">
        <v>595</v>
      </c>
      <c r="H46" s="651" t="s">
        <v>721</v>
      </c>
      <c r="I46" s="651" t="s">
        <v>722</v>
      </c>
      <c r="J46" s="651" t="s">
        <v>723</v>
      </c>
      <c r="K46" s="651" t="s">
        <v>724</v>
      </c>
      <c r="L46" s="653">
        <v>111.83488876849368</v>
      </c>
      <c r="M46" s="653">
        <v>39</v>
      </c>
      <c r="N46" s="654">
        <v>4361.5606619712535</v>
      </c>
    </row>
    <row r="47" spans="1:14" ht="14.4" customHeight="1" x14ac:dyDescent="0.3">
      <c r="A47" s="649" t="s">
        <v>566</v>
      </c>
      <c r="B47" s="650" t="s">
        <v>2234</v>
      </c>
      <c r="C47" s="651" t="s">
        <v>576</v>
      </c>
      <c r="D47" s="652" t="s">
        <v>2236</v>
      </c>
      <c r="E47" s="651" t="s">
        <v>594</v>
      </c>
      <c r="F47" s="652" t="s">
        <v>2241</v>
      </c>
      <c r="G47" s="651" t="s">
        <v>595</v>
      </c>
      <c r="H47" s="651" t="s">
        <v>725</v>
      </c>
      <c r="I47" s="651" t="s">
        <v>726</v>
      </c>
      <c r="J47" s="651" t="s">
        <v>727</v>
      </c>
      <c r="K47" s="651" t="s">
        <v>728</v>
      </c>
      <c r="L47" s="653">
        <v>43.250017044893283</v>
      </c>
      <c r="M47" s="653">
        <v>4</v>
      </c>
      <c r="N47" s="654">
        <v>173.00006817957313</v>
      </c>
    </row>
    <row r="48" spans="1:14" ht="14.4" customHeight="1" x14ac:dyDescent="0.3">
      <c r="A48" s="649" t="s">
        <v>566</v>
      </c>
      <c r="B48" s="650" t="s">
        <v>2234</v>
      </c>
      <c r="C48" s="651" t="s">
        <v>576</v>
      </c>
      <c r="D48" s="652" t="s">
        <v>2236</v>
      </c>
      <c r="E48" s="651" t="s">
        <v>594</v>
      </c>
      <c r="F48" s="652" t="s">
        <v>2241</v>
      </c>
      <c r="G48" s="651" t="s">
        <v>595</v>
      </c>
      <c r="H48" s="651" t="s">
        <v>729</v>
      </c>
      <c r="I48" s="651" t="s">
        <v>730</v>
      </c>
      <c r="J48" s="651" t="s">
        <v>731</v>
      </c>
      <c r="K48" s="651" t="s">
        <v>732</v>
      </c>
      <c r="L48" s="653">
        <v>259.08797812006173</v>
      </c>
      <c r="M48" s="653">
        <v>129.6</v>
      </c>
      <c r="N48" s="654">
        <v>33577.801964359998</v>
      </c>
    </row>
    <row r="49" spans="1:14" ht="14.4" customHeight="1" x14ac:dyDescent="0.3">
      <c r="A49" s="649" t="s">
        <v>566</v>
      </c>
      <c r="B49" s="650" t="s">
        <v>2234</v>
      </c>
      <c r="C49" s="651" t="s">
        <v>576</v>
      </c>
      <c r="D49" s="652" t="s">
        <v>2236</v>
      </c>
      <c r="E49" s="651" t="s">
        <v>594</v>
      </c>
      <c r="F49" s="652" t="s">
        <v>2241</v>
      </c>
      <c r="G49" s="651" t="s">
        <v>595</v>
      </c>
      <c r="H49" s="651" t="s">
        <v>733</v>
      </c>
      <c r="I49" s="651" t="s">
        <v>734</v>
      </c>
      <c r="J49" s="651" t="s">
        <v>735</v>
      </c>
      <c r="K49" s="651" t="s">
        <v>736</v>
      </c>
      <c r="L49" s="653">
        <v>151.18998803666685</v>
      </c>
      <c r="M49" s="653">
        <v>23</v>
      </c>
      <c r="N49" s="654">
        <v>3477.3697248433373</v>
      </c>
    </row>
    <row r="50" spans="1:14" ht="14.4" customHeight="1" x14ac:dyDescent="0.3">
      <c r="A50" s="649" t="s">
        <v>566</v>
      </c>
      <c r="B50" s="650" t="s">
        <v>2234</v>
      </c>
      <c r="C50" s="651" t="s">
        <v>576</v>
      </c>
      <c r="D50" s="652" t="s">
        <v>2236</v>
      </c>
      <c r="E50" s="651" t="s">
        <v>594</v>
      </c>
      <c r="F50" s="652" t="s">
        <v>2241</v>
      </c>
      <c r="G50" s="651" t="s">
        <v>595</v>
      </c>
      <c r="H50" s="651" t="s">
        <v>737</v>
      </c>
      <c r="I50" s="651" t="s">
        <v>738</v>
      </c>
      <c r="J50" s="651" t="s">
        <v>739</v>
      </c>
      <c r="K50" s="651" t="s">
        <v>740</v>
      </c>
      <c r="L50" s="653">
        <v>364.47</v>
      </c>
      <c r="M50" s="653">
        <v>2</v>
      </c>
      <c r="N50" s="654">
        <v>728.94</v>
      </c>
    </row>
    <row r="51" spans="1:14" ht="14.4" customHeight="1" x14ac:dyDescent="0.3">
      <c r="A51" s="649" t="s">
        <v>566</v>
      </c>
      <c r="B51" s="650" t="s">
        <v>2234</v>
      </c>
      <c r="C51" s="651" t="s">
        <v>576</v>
      </c>
      <c r="D51" s="652" t="s">
        <v>2236</v>
      </c>
      <c r="E51" s="651" t="s">
        <v>594</v>
      </c>
      <c r="F51" s="652" t="s">
        <v>2241</v>
      </c>
      <c r="G51" s="651" t="s">
        <v>595</v>
      </c>
      <c r="H51" s="651" t="s">
        <v>741</v>
      </c>
      <c r="I51" s="651" t="s">
        <v>742</v>
      </c>
      <c r="J51" s="651" t="s">
        <v>743</v>
      </c>
      <c r="K51" s="651" t="s">
        <v>744</v>
      </c>
      <c r="L51" s="653">
        <v>142.43067934540136</v>
      </c>
      <c r="M51" s="653">
        <v>1</v>
      </c>
      <c r="N51" s="654">
        <v>142.43067934540136</v>
      </c>
    </row>
    <row r="52" spans="1:14" ht="14.4" customHeight="1" x14ac:dyDescent="0.3">
      <c r="A52" s="649" t="s">
        <v>566</v>
      </c>
      <c r="B52" s="650" t="s">
        <v>2234</v>
      </c>
      <c r="C52" s="651" t="s">
        <v>576</v>
      </c>
      <c r="D52" s="652" t="s">
        <v>2236</v>
      </c>
      <c r="E52" s="651" t="s">
        <v>594</v>
      </c>
      <c r="F52" s="652" t="s">
        <v>2241</v>
      </c>
      <c r="G52" s="651" t="s">
        <v>595</v>
      </c>
      <c r="H52" s="651" t="s">
        <v>745</v>
      </c>
      <c r="I52" s="651" t="s">
        <v>746</v>
      </c>
      <c r="J52" s="651" t="s">
        <v>747</v>
      </c>
      <c r="K52" s="651" t="s">
        <v>748</v>
      </c>
      <c r="L52" s="653">
        <v>103.27</v>
      </c>
      <c r="M52" s="653">
        <v>3</v>
      </c>
      <c r="N52" s="654">
        <v>309.81</v>
      </c>
    </row>
    <row r="53" spans="1:14" ht="14.4" customHeight="1" x14ac:dyDescent="0.3">
      <c r="A53" s="649" t="s">
        <v>566</v>
      </c>
      <c r="B53" s="650" t="s">
        <v>2234</v>
      </c>
      <c r="C53" s="651" t="s">
        <v>576</v>
      </c>
      <c r="D53" s="652" t="s">
        <v>2236</v>
      </c>
      <c r="E53" s="651" t="s">
        <v>594</v>
      </c>
      <c r="F53" s="652" t="s">
        <v>2241</v>
      </c>
      <c r="G53" s="651" t="s">
        <v>595</v>
      </c>
      <c r="H53" s="651" t="s">
        <v>749</v>
      </c>
      <c r="I53" s="651" t="s">
        <v>749</v>
      </c>
      <c r="J53" s="651" t="s">
        <v>750</v>
      </c>
      <c r="K53" s="651" t="s">
        <v>751</v>
      </c>
      <c r="L53" s="653">
        <v>38.193515964226691</v>
      </c>
      <c r="M53" s="653">
        <v>691</v>
      </c>
      <c r="N53" s="654">
        <v>26391.719531280643</v>
      </c>
    </row>
    <row r="54" spans="1:14" ht="14.4" customHeight="1" x14ac:dyDescent="0.3">
      <c r="A54" s="649" t="s">
        <v>566</v>
      </c>
      <c r="B54" s="650" t="s">
        <v>2234</v>
      </c>
      <c r="C54" s="651" t="s">
        <v>576</v>
      </c>
      <c r="D54" s="652" t="s">
        <v>2236</v>
      </c>
      <c r="E54" s="651" t="s">
        <v>594</v>
      </c>
      <c r="F54" s="652" t="s">
        <v>2241</v>
      </c>
      <c r="G54" s="651" t="s">
        <v>595</v>
      </c>
      <c r="H54" s="651" t="s">
        <v>752</v>
      </c>
      <c r="I54" s="651" t="s">
        <v>753</v>
      </c>
      <c r="J54" s="651" t="s">
        <v>754</v>
      </c>
      <c r="K54" s="651" t="s">
        <v>755</v>
      </c>
      <c r="L54" s="653">
        <v>73.439464690035095</v>
      </c>
      <c r="M54" s="653">
        <v>2</v>
      </c>
      <c r="N54" s="654">
        <v>146.87892938007019</v>
      </c>
    </row>
    <row r="55" spans="1:14" ht="14.4" customHeight="1" x14ac:dyDescent="0.3">
      <c r="A55" s="649" t="s">
        <v>566</v>
      </c>
      <c r="B55" s="650" t="s">
        <v>2234</v>
      </c>
      <c r="C55" s="651" t="s">
        <v>576</v>
      </c>
      <c r="D55" s="652" t="s">
        <v>2236</v>
      </c>
      <c r="E55" s="651" t="s">
        <v>594</v>
      </c>
      <c r="F55" s="652" t="s">
        <v>2241</v>
      </c>
      <c r="G55" s="651" t="s">
        <v>595</v>
      </c>
      <c r="H55" s="651" t="s">
        <v>756</v>
      </c>
      <c r="I55" s="651" t="s">
        <v>757</v>
      </c>
      <c r="J55" s="651" t="s">
        <v>754</v>
      </c>
      <c r="K55" s="651" t="s">
        <v>758</v>
      </c>
      <c r="L55" s="653">
        <v>238.29058207192102</v>
      </c>
      <c r="M55" s="653">
        <v>3</v>
      </c>
      <c r="N55" s="654">
        <v>714.8717462157631</v>
      </c>
    </row>
    <row r="56" spans="1:14" ht="14.4" customHeight="1" x14ac:dyDescent="0.3">
      <c r="A56" s="649" t="s">
        <v>566</v>
      </c>
      <c r="B56" s="650" t="s">
        <v>2234</v>
      </c>
      <c r="C56" s="651" t="s">
        <v>576</v>
      </c>
      <c r="D56" s="652" t="s">
        <v>2236</v>
      </c>
      <c r="E56" s="651" t="s">
        <v>594</v>
      </c>
      <c r="F56" s="652" t="s">
        <v>2241</v>
      </c>
      <c r="G56" s="651" t="s">
        <v>595</v>
      </c>
      <c r="H56" s="651" t="s">
        <v>759</v>
      </c>
      <c r="I56" s="651" t="s">
        <v>760</v>
      </c>
      <c r="J56" s="651" t="s">
        <v>761</v>
      </c>
      <c r="K56" s="651" t="s">
        <v>762</v>
      </c>
      <c r="L56" s="653">
        <v>163.67511777086523</v>
      </c>
      <c r="M56" s="653">
        <v>2</v>
      </c>
      <c r="N56" s="654">
        <v>327.35023554173046</v>
      </c>
    </row>
    <row r="57" spans="1:14" ht="14.4" customHeight="1" x14ac:dyDescent="0.3">
      <c r="A57" s="649" t="s">
        <v>566</v>
      </c>
      <c r="B57" s="650" t="s">
        <v>2234</v>
      </c>
      <c r="C57" s="651" t="s">
        <v>576</v>
      </c>
      <c r="D57" s="652" t="s">
        <v>2236</v>
      </c>
      <c r="E57" s="651" t="s">
        <v>594</v>
      </c>
      <c r="F57" s="652" t="s">
        <v>2241</v>
      </c>
      <c r="G57" s="651" t="s">
        <v>595</v>
      </c>
      <c r="H57" s="651" t="s">
        <v>763</v>
      </c>
      <c r="I57" s="651" t="s">
        <v>764</v>
      </c>
      <c r="J57" s="651" t="s">
        <v>765</v>
      </c>
      <c r="K57" s="651" t="s">
        <v>766</v>
      </c>
      <c r="L57" s="653">
        <v>85.69</v>
      </c>
      <c r="M57" s="653">
        <v>2</v>
      </c>
      <c r="N57" s="654">
        <v>171.38</v>
      </c>
    </row>
    <row r="58" spans="1:14" ht="14.4" customHeight="1" x14ac:dyDescent="0.3">
      <c r="A58" s="649" t="s">
        <v>566</v>
      </c>
      <c r="B58" s="650" t="s">
        <v>2234</v>
      </c>
      <c r="C58" s="651" t="s">
        <v>576</v>
      </c>
      <c r="D58" s="652" t="s">
        <v>2236</v>
      </c>
      <c r="E58" s="651" t="s">
        <v>594</v>
      </c>
      <c r="F58" s="652" t="s">
        <v>2241</v>
      </c>
      <c r="G58" s="651" t="s">
        <v>595</v>
      </c>
      <c r="H58" s="651" t="s">
        <v>767</v>
      </c>
      <c r="I58" s="651" t="s">
        <v>768</v>
      </c>
      <c r="J58" s="651" t="s">
        <v>769</v>
      </c>
      <c r="K58" s="651" t="s">
        <v>770</v>
      </c>
      <c r="L58" s="653">
        <v>331.02737456851668</v>
      </c>
      <c r="M58" s="653">
        <v>13</v>
      </c>
      <c r="N58" s="654">
        <v>4303.3558693907171</v>
      </c>
    </row>
    <row r="59" spans="1:14" ht="14.4" customHeight="1" x14ac:dyDescent="0.3">
      <c r="A59" s="649" t="s">
        <v>566</v>
      </c>
      <c r="B59" s="650" t="s">
        <v>2234</v>
      </c>
      <c r="C59" s="651" t="s">
        <v>576</v>
      </c>
      <c r="D59" s="652" t="s">
        <v>2236</v>
      </c>
      <c r="E59" s="651" t="s">
        <v>594</v>
      </c>
      <c r="F59" s="652" t="s">
        <v>2241</v>
      </c>
      <c r="G59" s="651" t="s">
        <v>595</v>
      </c>
      <c r="H59" s="651" t="s">
        <v>771</v>
      </c>
      <c r="I59" s="651" t="s">
        <v>772</v>
      </c>
      <c r="J59" s="651" t="s">
        <v>773</v>
      </c>
      <c r="K59" s="651" t="s">
        <v>774</v>
      </c>
      <c r="L59" s="653">
        <v>46</v>
      </c>
      <c r="M59" s="653">
        <v>1</v>
      </c>
      <c r="N59" s="654">
        <v>46</v>
      </c>
    </row>
    <row r="60" spans="1:14" ht="14.4" customHeight="1" x14ac:dyDescent="0.3">
      <c r="A60" s="649" t="s">
        <v>566</v>
      </c>
      <c r="B60" s="650" t="s">
        <v>2234</v>
      </c>
      <c r="C60" s="651" t="s">
        <v>576</v>
      </c>
      <c r="D60" s="652" t="s">
        <v>2236</v>
      </c>
      <c r="E60" s="651" t="s">
        <v>594</v>
      </c>
      <c r="F60" s="652" t="s">
        <v>2241</v>
      </c>
      <c r="G60" s="651" t="s">
        <v>595</v>
      </c>
      <c r="H60" s="651" t="s">
        <v>775</v>
      </c>
      <c r="I60" s="651" t="s">
        <v>776</v>
      </c>
      <c r="J60" s="651" t="s">
        <v>719</v>
      </c>
      <c r="K60" s="651" t="s">
        <v>777</v>
      </c>
      <c r="L60" s="653">
        <v>22.512312274379251</v>
      </c>
      <c r="M60" s="653">
        <v>18</v>
      </c>
      <c r="N60" s="654">
        <v>405.2216209388265</v>
      </c>
    </row>
    <row r="61" spans="1:14" ht="14.4" customHeight="1" x14ac:dyDescent="0.3">
      <c r="A61" s="649" t="s">
        <v>566</v>
      </c>
      <c r="B61" s="650" t="s">
        <v>2234</v>
      </c>
      <c r="C61" s="651" t="s">
        <v>576</v>
      </c>
      <c r="D61" s="652" t="s">
        <v>2236</v>
      </c>
      <c r="E61" s="651" t="s">
        <v>594</v>
      </c>
      <c r="F61" s="652" t="s">
        <v>2241</v>
      </c>
      <c r="G61" s="651" t="s">
        <v>595</v>
      </c>
      <c r="H61" s="651" t="s">
        <v>778</v>
      </c>
      <c r="I61" s="651" t="s">
        <v>779</v>
      </c>
      <c r="J61" s="651" t="s">
        <v>780</v>
      </c>
      <c r="K61" s="651" t="s">
        <v>781</v>
      </c>
      <c r="L61" s="653">
        <v>77.0002798143002</v>
      </c>
      <c r="M61" s="653">
        <v>4</v>
      </c>
      <c r="N61" s="654">
        <v>308.0011192572008</v>
      </c>
    </row>
    <row r="62" spans="1:14" ht="14.4" customHeight="1" x14ac:dyDescent="0.3">
      <c r="A62" s="649" t="s">
        <v>566</v>
      </c>
      <c r="B62" s="650" t="s">
        <v>2234</v>
      </c>
      <c r="C62" s="651" t="s">
        <v>576</v>
      </c>
      <c r="D62" s="652" t="s">
        <v>2236</v>
      </c>
      <c r="E62" s="651" t="s">
        <v>594</v>
      </c>
      <c r="F62" s="652" t="s">
        <v>2241</v>
      </c>
      <c r="G62" s="651" t="s">
        <v>595</v>
      </c>
      <c r="H62" s="651" t="s">
        <v>782</v>
      </c>
      <c r="I62" s="651" t="s">
        <v>783</v>
      </c>
      <c r="J62" s="651" t="s">
        <v>784</v>
      </c>
      <c r="K62" s="651" t="s">
        <v>785</v>
      </c>
      <c r="L62" s="653">
        <v>1121.0725383537977</v>
      </c>
      <c r="M62" s="653">
        <v>9</v>
      </c>
      <c r="N62" s="654">
        <v>10089.652845184179</v>
      </c>
    </row>
    <row r="63" spans="1:14" ht="14.4" customHeight="1" x14ac:dyDescent="0.3">
      <c r="A63" s="649" t="s">
        <v>566</v>
      </c>
      <c r="B63" s="650" t="s">
        <v>2234</v>
      </c>
      <c r="C63" s="651" t="s">
        <v>576</v>
      </c>
      <c r="D63" s="652" t="s">
        <v>2236</v>
      </c>
      <c r="E63" s="651" t="s">
        <v>594</v>
      </c>
      <c r="F63" s="652" t="s">
        <v>2241</v>
      </c>
      <c r="G63" s="651" t="s">
        <v>595</v>
      </c>
      <c r="H63" s="651" t="s">
        <v>786</v>
      </c>
      <c r="I63" s="651" t="s">
        <v>787</v>
      </c>
      <c r="J63" s="651" t="s">
        <v>788</v>
      </c>
      <c r="K63" s="651" t="s">
        <v>789</v>
      </c>
      <c r="L63" s="653">
        <v>103.4694896908526</v>
      </c>
      <c r="M63" s="653">
        <v>1</v>
      </c>
      <c r="N63" s="654">
        <v>103.4694896908526</v>
      </c>
    </row>
    <row r="64" spans="1:14" ht="14.4" customHeight="1" x14ac:dyDescent="0.3">
      <c r="A64" s="649" t="s">
        <v>566</v>
      </c>
      <c r="B64" s="650" t="s">
        <v>2234</v>
      </c>
      <c r="C64" s="651" t="s">
        <v>576</v>
      </c>
      <c r="D64" s="652" t="s">
        <v>2236</v>
      </c>
      <c r="E64" s="651" t="s">
        <v>594</v>
      </c>
      <c r="F64" s="652" t="s">
        <v>2241</v>
      </c>
      <c r="G64" s="651" t="s">
        <v>595</v>
      </c>
      <c r="H64" s="651" t="s">
        <v>790</v>
      </c>
      <c r="I64" s="651" t="s">
        <v>791</v>
      </c>
      <c r="J64" s="651" t="s">
        <v>792</v>
      </c>
      <c r="K64" s="651" t="s">
        <v>793</v>
      </c>
      <c r="L64" s="653">
        <v>83.97</v>
      </c>
      <c r="M64" s="653">
        <v>2</v>
      </c>
      <c r="N64" s="654">
        <v>167.94</v>
      </c>
    </row>
    <row r="65" spans="1:14" ht="14.4" customHeight="1" x14ac:dyDescent="0.3">
      <c r="A65" s="649" t="s">
        <v>566</v>
      </c>
      <c r="B65" s="650" t="s">
        <v>2234</v>
      </c>
      <c r="C65" s="651" t="s">
        <v>576</v>
      </c>
      <c r="D65" s="652" t="s">
        <v>2236</v>
      </c>
      <c r="E65" s="651" t="s">
        <v>594</v>
      </c>
      <c r="F65" s="652" t="s">
        <v>2241</v>
      </c>
      <c r="G65" s="651" t="s">
        <v>595</v>
      </c>
      <c r="H65" s="651" t="s">
        <v>794</v>
      </c>
      <c r="I65" s="651" t="s">
        <v>795</v>
      </c>
      <c r="J65" s="651" t="s">
        <v>796</v>
      </c>
      <c r="K65" s="651" t="s">
        <v>797</v>
      </c>
      <c r="L65" s="653">
        <v>161.82</v>
      </c>
      <c r="M65" s="653">
        <v>5</v>
      </c>
      <c r="N65" s="654">
        <v>809.09999999999991</v>
      </c>
    </row>
    <row r="66" spans="1:14" ht="14.4" customHeight="1" x14ac:dyDescent="0.3">
      <c r="A66" s="649" t="s">
        <v>566</v>
      </c>
      <c r="B66" s="650" t="s">
        <v>2234</v>
      </c>
      <c r="C66" s="651" t="s">
        <v>576</v>
      </c>
      <c r="D66" s="652" t="s">
        <v>2236</v>
      </c>
      <c r="E66" s="651" t="s">
        <v>594</v>
      </c>
      <c r="F66" s="652" t="s">
        <v>2241</v>
      </c>
      <c r="G66" s="651" t="s">
        <v>595</v>
      </c>
      <c r="H66" s="651" t="s">
        <v>798</v>
      </c>
      <c r="I66" s="651" t="s">
        <v>799</v>
      </c>
      <c r="J66" s="651" t="s">
        <v>800</v>
      </c>
      <c r="K66" s="651" t="s">
        <v>801</v>
      </c>
      <c r="L66" s="653">
        <v>223.52891760913474</v>
      </c>
      <c r="M66" s="653">
        <v>15</v>
      </c>
      <c r="N66" s="654">
        <v>3352.9337641370212</v>
      </c>
    </row>
    <row r="67" spans="1:14" ht="14.4" customHeight="1" x14ac:dyDescent="0.3">
      <c r="A67" s="649" t="s">
        <v>566</v>
      </c>
      <c r="B67" s="650" t="s">
        <v>2234</v>
      </c>
      <c r="C67" s="651" t="s">
        <v>576</v>
      </c>
      <c r="D67" s="652" t="s">
        <v>2236</v>
      </c>
      <c r="E67" s="651" t="s">
        <v>594</v>
      </c>
      <c r="F67" s="652" t="s">
        <v>2241</v>
      </c>
      <c r="G67" s="651" t="s">
        <v>595</v>
      </c>
      <c r="H67" s="651" t="s">
        <v>802</v>
      </c>
      <c r="I67" s="651" t="s">
        <v>803</v>
      </c>
      <c r="J67" s="651" t="s">
        <v>804</v>
      </c>
      <c r="K67" s="651" t="s">
        <v>805</v>
      </c>
      <c r="L67" s="653">
        <v>75.063151756239222</v>
      </c>
      <c r="M67" s="653">
        <v>44</v>
      </c>
      <c r="N67" s="654">
        <v>3302.7786772745258</v>
      </c>
    </row>
    <row r="68" spans="1:14" ht="14.4" customHeight="1" x14ac:dyDescent="0.3">
      <c r="A68" s="649" t="s">
        <v>566</v>
      </c>
      <c r="B68" s="650" t="s">
        <v>2234</v>
      </c>
      <c r="C68" s="651" t="s">
        <v>576</v>
      </c>
      <c r="D68" s="652" t="s">
        <v>2236</v>
      </c>
      <c r="E68" s="651" t="s">
        <v>594</v>
      </c>
      <c r="F68" s="652" t="s">
        <v>2241</v>
      </c>
      <c r="G68" s="651" t="s">
        <v>595</v>
      </c>
      <c r="H68" s="651" t="s">
        <v>806</v>
      </c>
      <c r="I68" s="651" t="s">
        <v>807</v>
      </c>
      <c r="J68" s="651" t="s">
        <v>808</v>
      </c>
      <c r="K68" s="651" t="s">
        <v>809</v>
      </c>
      <c r="L68" s="653">
        <v>122.26607164994736</v>
      </c>
      <c r="M68" s="653">
        <v>5</v>
      </c>
      <c r="N68" s="654">
        <v>611.33035824973683</v>
      </c>
    </row>
    <row r="69" spans="1:14" ht="14.4" customHeight="1" x14ac:dyDescent="0.3">
      <c r="A69" s="649" t="s">
        <v>566</v>
      </c>
      <c r="B69" s="650" t="s">
        <v>2234</v>
      </c>
      <c r="C69" s="651" t="s">
        <v>576</v>
      </c>
      <c r="D69" s="652" t="s">
        <v>2236</v>
      </c>
      <c r="E69" s="651" t="s">
        <v>594</v>
      </c>
      <c r="F69" s="652" t="s">
        <v>2241</v>
      </c>
      <c r="G69" s="651" t="s">
        <v>595</v>
      </c>
      <c r="H69" s="651" t="s">
        <v>810</v>
      </c>
      <c r="I69" s="651" t="s">
        <v>811</v>
      </c>
      <c r="J69" s="651" t="s">
        <v>812</v>
      </c>
      <c r="K69" s="651" t="s">
        <v>813</v>
      </c>
      <c r="L69" s="653">
        <v>100.54352366602814</v>
      </c>
      <c r="M69" s="653">
        <v>256</v>
      </c>
      <c r="N69" s="654">
        <v>25739.142058503203</v>
      </c>
    </row>
    <row r="70" spans="1:14" ht="14.4" customHeight="1" x14ac:dyDescent="0.3">
      <c r="A70" s="649" t="s">
        <v>566</v>
      </c>
      <c r="B70" s="650" t="s">
        <v>2234</v>
      </c>
      <c r="C70" s="651" t="s">
        <v>576</v>
      </c>
      <c r="D70" s="652" t="s">
        <v>2236</v>
      </c>
      <c r="E70" s="651" t="s">
        <v>594</v>
      </c>
      <c r="F70" s="652" t="s">
        <v>2241</v>
      </c>
      <c r="G70" s="651" t="s">
        <v>595</v>
      </c>
      <c r="H70" s="651" t="s">
        <v>814</v>
      </c>
      <c r="I70" s="651" t="s">
        <v>815</v>
      </c>
      <c r="J70" s="651" t="s">
        <v>816</v>
      </c>
      <c r="K70" s="651" t="s">
        <v>817</v>
      </c>
      <c r="L70" s="653">
        <v>167.77233371284294</v>
      </c>
      <c r="M70" s="653">
        <v>33</v>
      </c>
      <c r="N70" s="654">
        <v>5536.4870125238167</v>
      </c>
    </row>
    <row r="71" spans="1:14" ht="14.4" customHeight="1" x14ac:dyDescent="0.3">
      <c r="A71" s="649" t="s">
        <v>566</v>
      </c>
      <c r="B71" s="650" t="s">
        <v>2234</v>
      </c>
      <c r="C71" s="651" t="s">
        <v>576</v>
      </c>
      <c r="D71" s="652" t="s">
        <v>2236</v>
      </c>
      <c r="E71" s="651" t="s">
        <v>594</v>
      </c>
      <c r="F71" s="652" t="s">
        <v>2241</v>
      </c>
      <c r="G71" s="651" t="s">
        <v>595</v>
      </c>
      <c r="H71" s="651" t="s">
        <v>818</v>
      </c>
      <c r="I71" s="651" t="s">
        <v>819</v>
      </c>
      <c r="J71" s="651" t="s">
        <v>820</v>
      </c>
      <c r="K71" s="651" t="s">
        <v>821</v>
      </c>
      <c r="L71" s="653">
        <v>376.02988450253827</v>
      </c>
      <c r="M71" s="653">
        <v>64</v>
      </c>
      <c r="N71" s="654">
        <v>24065.912608162449</v>
      </c>
    </row>
    <row r="72" spans="1:14" ht="14.4" customHeight="1" x14ac:dyDescent="0.3">
      <c r="A72" s="649" t="s">
        <v>566</v>
      </c>
      <c r="B72" s="650" t="s">
        <v>2234</v>
      </c>
      <c r="C72" s="651" t="s">
        <v>576</v>
      </c>
      <c r="D72" s="652" t="s">
        <v>2236</v>
      </c>
      <c r="E72" s="651" t="s">
        <v>594</v>
      </c>
      <c r="F72" s="652" t="s">
        <v>2241</v>
      </c>
      <c r="G72" s="651" t="s">
        <v>595</v>
      </c>
      <c r="H72" s="651" t="s">
        <v>822</v>
      </c>
      <c r="I72" s="651" t="s">
        <v>823</v>
      </c>
      <c r="J72" s="651" t="s">
        <v>824</v>
      </c>
      <c r="K72" s="651" t="s">
        <v>825</v>
      </c>
      <c r="L72" s="653">
        <v>67.740856877660647</v>
      </c>
      <c r="M72" s="653">
        <v>23</v>
      </c>
      <c r="N72" s="654">
        <v>1558.0397081861947</v>
      </c>
    </row>
    <row r="73" spans="1:14" ht="14.4" customHeight="1" x14ac:dyDescent="0.3">
      <c r="A73" s="649" t="s">
        <v>566</v>
      </c>
      <c r="B73" s="650" t="s">
        <v>2234</v>
      </c>
      <c r="C73" s="651" t="s">
        <v>576</v>
      </c>
      <c r="D73" s="652" t="s">
        <v>2236</v>
      </c>
      <c r="E73" s="651" t="s">
        <v>594</v>
      </c>
      <c r="F73" s="652" t="s">
        <v>2241</v>
      </c>
      <c r="G73" s="651" t="s">
        <v>595</v>
      </c>
      <c r="H73" s="651" t="s">
        <v>826</v>
      </c>
      <c r="I73" s="651" t="s">
        <v>827</v>
      </c>
      <c r="J73" s="651" t="s">
        <v>828</v>
      </c>
      <c r="K73" s="651" t="s">
        <v>829</v>
      </c>
      <c r="L73" s="653">
        <v>134.63</v>
      </c>
      <c r="M73" s="653">
        <v>1</v>
      </c>
      <c r="N73" s="654">
        <v>134.63</v>
      </c>
    </row>
    <row r="74" spans="1:14" ht="14.4" customHeight="1" x14ac:dyDescent="0.3">
      <c r="A74" s="649" t="s">
        <v>566</v>
      </c>
      <c r="B74" s="650" t="s">
        <v>2234</v>
      </c>
      <c r="C74" s="651" t="s">
        <v>576</v>
      </c>
      <c r="D74" s="652" t="s">
        <v>2236</v>
      </c>
      <c r="E74" s="651" t="s">
        <v>594</v>
      </c>
      <c r="F74" s="652" t="s">
        <v>2241</v>
      </c>
      <c r="G74" s="651" t="s">
        <v>595</v>
      </c>
      <c r="H74" s="651" t="s">
        <v>830</v>
      </c>
      <c r="I74" s="651" t="s">
        <v>831</v>
      </c>
      <c r="J74" s="651" t="s">
        <v>832</v>
      </c>
      <c r="K74" s="651" t="s">
        <v>833</v>
      </c>
      <c r="L74" s="653">
        <v>121.06</v>
      </c>
      <c r="M74" s="653">
        <v>3</v>
      </c>
      <c r="N74" s="654">
        <v>363.18</v>
      </c>
    </row>
    <row r="75" spans="1:14" ht="14.4" customHeight="1" x14ac:dyDescent="0.3">
      <c r="A75" s="649" t="s">
        <v>566</v>
      </c>
      <c r="B75" s="650" t="s">
        <v>2234</v>
      </c>
      <c r="C75" s="651" t="s">
        <v>576</v>
      </c>
      <c r="D75" s="652" t="s">
        <v>2236</v>
      </c>
      <c r="E75" s="651" t="s">
        <v>594</v>
      </c>
      <c r="F75" s="652" t="s">
        <v>2241</v>
      </c>
      <c r="G75" s="651" t="s">
        <v>595</v>
      </c>
      <c r="H75" s="651" t="s">
        <v>834</v>
      </c>
      <c r="I75" s="651" t="s">
        <v>835</v>
      </c>
      <c r="J75" s="651" t="s">
        <v>832</v>
      </c>
      <c r="K75" s="651" t="s">
        <v>836</v>
      </c>
      <c r="L75" s="653">
        <v>145.15666666666669</v>
      </c>
      <c r="M75" s="653">
        <v>9</v>
      </c>
      <c r="N75" s="654">
        <v>1306.4100000000003</v>
      </c>
    </row>
    <row r="76" spans="1:14" ht="14.4" customHeight="1" x14ac:dyDescent="0.3">
      <c r="A76" s="649" t="s">
        <v>566</v>
      </c>
      <c r="B76" s="650" t="s">
        <v>2234</v>
      </c>
      <c r="C76" s="651" t="s">
        <v>576</v>
      </c>
      <c r="D76" s="652" t="s">
        <v>2236</v>
      </c>
      <c r="E76" s="651" t="s">
        <v>594</v>
      </c>
      <c r="F76" s="652" t="s">
        <v>2241</v>
      </c>
      <c r="G76" s="651" t="s">
        <v>595</v>
      </c>
      <c r="H76" s="651" t="s">
        <v>837</v>
      </c>
      <c r="I76" s="651" t="s">
        <v>838</v>
      </c>
      <c r="J76" s="651" t="s">
        <v>727</v>
      </c>
      <c r="K76" s="651" t="s">
        <v>839</v>
      </c>
      <c r="L76" s="653">
        <v>46.5361800991313</v>
      </c>
      <c r="M76" s="653">
        <v>5</v>
      </c>
      <c r="N76" s="654">
        <v>232.68090049565649</v>
      </c>
    </row>
    <row r="77" spans="1:14" ht="14.4" customHeight="1" x14ac:dyDescent="0.3">
      <c r="A77" s="649" t="s">
        <v>566</v>
      </c>
      <c r="B77" s="650" t="s">
        <v>2234</v>
      </c>
      <c r="C77" s="651" t="s">
        <v>576</v>
      </c>
      <c r="D77" s="652" t="s">
        <v>2236</v>
      </c>
      <c r="E77" s="651" t="s">
        <v>594</v>
      </c>
      <c r="F77" s="652" t="s">
        <v>2241</v>
      </c>
      <c r="G77" s="651" t="s">
        <v>595</v>
      </c>
      <c r="H77" s="651" t="s">
        <v>840</v>
      </c>
      <c r="I77" s="651" t="s">
        <v>841</v>
      </c>
      <c r="J77" s="651" t="s">
        <v>842</v>
      </c>
      <c r="K77" s="651" t="s">
        <v>843</v>
      </c>
      <c r="L77" s="653">
        <v>92.485084005792743</v>
      </c>
      <c r="M77" s="653">
        <v>75</v>
      </c>
      <c r="N77" s="654">
        <v>6936.3813004344556</v>
      </c>
    </row>
    <row r="78" spans="1:14" ht="14.4" customHeight="1" x14ac:dyDescent="0.3">
      <c r="A78" s="649" t="s">
        <v>566</v>
      </c>
      <c r="B78" s="650" t="s">
        <v>2234</v>
      </c>
      <c r="C78" s="651" t="s">
        <v>576</v>
      </c>
      <c r="D78" s="652" t="s">
        <v>2236</v>
      </c>
      <c r="E78" s="651" t="s">
        <v>594</v>
      </c>
      <c r="F78" s="652" t="s">
        <v>2241</v>
      </c>
      <c r="G78" s="651" t="s">
        <v>595</v>
      </c>
      <c r="H78" s="651" t="s">
        <v>844</v>
      </c>
      <c r="I78" s="651" t="s">
        <v>845</v>
      </c>
      <c r="J78" s="651" t="s">
        <v>846</v>
      </c>
      <c r="K78" s="651" t="s">
        <v>847</v>
      </c>
      <c r="L78" s="653">
        <v>49.756646797727861</v>
      </c>
      <c r="M78" s="653">
        <v>30</v>
      </c>
      <c r="N78" s="654">
        <v>1492.6994039318358</v>
      </c>
    </row>
    <row r="79" spans="1:14" ht="14.4" customHeight="1" x14ac:dyDescent="0.3">
      <c r="A79" s="649" t="s">
        <v>566</v>
      </c>
      <c r="B79" s="650" t="s">
        <v>2234</v>
      </c>
      <c r="C79" s="651" t="s">
        <v>576</v>
      </c>
      <c r="D79" s="652" t="s">
        <v>2236</v>
      </c>
      <c r="E79" s="651" t="s">
        <v>594</v>
      </c>
      <c r="F79" s="652" t="s">
        <v>2241</v>
      </c>
      <c r="G79" s="651" t="s">
        <v>595</v>
      </c>
      <c r="H79" s="651" t="s">
        <v>848</v>
      </c>
      <c r="I79" s="651" t="s">
        <v>849</v>
      </c>
      <c r="J79" s="651" t="s">
        <v>850</v>
      </c>
      <c r="K79" s="651" t="s">
        <v>851</v>
      </c>
      <c r="L79" s="653">
        <v>41.6196966285302</v>
      </c>
      <c r="M79" s="653">
        <v>2</v>
      </c>
      <c r="N79" s="654">
        <v>83.239393257060399</v>
      </c>
    </row>
    <row r="80" spans="1:14" ht="14.4" customHeight="1" x14ac:dyDescent="0.3">
      <c r="A80" s="649" t="s">
        <v>566</v>
      </c>
      <c r="B80" s="650" t="s">
        <v>2234</v>
      </c>
      <c r="C80" s="651" t="s">
        <v>576</v>
      </c>
      <c r="D80" s="652" t="s">
        <v>2236</v>
      </c>
      <c r="E80" s="651" t="s">
        <v>594</v>
      </c>
      <c r="F80" s="652" t="s">
        <v>2241</v>
      </c>
      <c r="G80" s="651" t="s">
        <v>595</v>
      </c>
      <c r="H80" s="651" t="s">
        <v>852</v>
      </c>
      <c r="I80" s="651" t="s">
        <v>853</v>
      </c>
      <c r="J80" s="651" t="s">
        <v>850</v>
      </c>
      <c r="K80" s="651" t="s">
        <v>854</v>
      </c>
      <c r="L80" s="653">
        <v>292.50383502762116</v>
      </c>
      <c r="M80" s="653">
        <v>83</v>
      </c>
      <c r="N80" s="654">
        <v>24277.818307292557</v>
      </c>
    </row>
    <row r="81" spans="1:14" ht="14.4" customHeight="1" x14ac:dyDescent="0.3">
      <c r="A81" s="649" t="s">
        <v>566</v>
      </c>
      <c r="B81" s="650" t="s">
        <v>2234</v>
      </c>
      <c r="C81" s="651" t="s">
        <v>576</v>
      </c>
      <c r="D81" s="652" t="s">
        <v>2236</v>
      </c>
      <c r="E81" s="651" t="s">
        <v>594</v>
      </c>
      <c r="F81" s="652" t="s">
        <v>2241</v>
      </c>
      <c r="G81" s="651" t="s">
        <v>595</v>
      </c>
      <c r="H81" s="651" t="s">
        <v>855</v>
      </c>
      <c r="I81" s="651" t="s">
        <v>856</v>
      </c>
      <c r="J81" s="651" t="s">
        <v>857</v>
      </c>
      <c r="K81" s="651" t="s">
        <v>858</v>
      </c>
      <c r="L81" s="653">
        <v>392.8899318674338</v>
      </c>
      <c r="M81" s="653">
        <v>56</v>
      </c>
      <c r="N81" s="654">
        <v>22001.836184576292</v>
      </c>
    </row>
    <row r="82" spans="1:14" ht="14.4" customHeight="1" x14ac:dyDescent="0.3">
      <c r="A82" s="649" t="s">
        <v>566</v>
      </c>
      <c r="B82" s="650" t="s">
        <v>2234</v>
      </c>
      <c r="C82" s="651" t="s">
        <v>576</v>
      </c>
      <c r="D82" s="652" t="s">
        <v>2236</v>
      </c>
      <c r="E82" s="651" t="s">
        <v>594</v>
      </c>
      <c r="F82" s="652" t="s">
        <v>2241</v>
      </c>
      <c r="G82" s="651" t="s">
        <v>595</v>
      </c>
      <c r="H82" s="651" t="s">
        <v>859</v>
      </c>
      <c r="I82" s="651" t="s">
        <v>860</v>
      </c>
      <c r="J82" s="651" t="s">
        <v>861</v>
      </c>
      <c r="K82" s="651" t="s">
        <v>862</v>
      </c>
      <c r="L82" s="653">
        <v>37.850063065629499</v>
      </c>
      <c r="M82" s="653">
        <v>2</v>
      </c>
      <c r="N82" s="654">
        <v>75.700126131258997</v>
      </c>
    </row>
    <row r="83" spans="1:14" ht="14.4" customHeight="1" x14ac:dyDescent="0.3">
      <c r="A83" s="649" t="s">
        <v>566</v>
      </c>
      <c r="B83" s="650" t="s">
        <v>2234</v>
      </c>
      <c r="C83" s="651" t="s">
        <v>576</v>
      </c>
      <c r="D83" s="652" t="s">
        <v>2236</v>
      </c>
      <c r="E83" s="651" t="s">
        <v>594</v>
      </c>
      <c r="F83" s="652" t="s">
        <v>2241</v>
      </c>
      <c r="G83" s="651" t="s">
        <v>595</v>
      </c>
      <c r="H83" s="651" t="s">
        <v>863</v>
      </c>
      <c r="I83" s="651" t="s">
        <v>864</v>
      </c>
      <c r="J83" s="651" t="s">
        <v>865</v>
      </c>
      <c r="K83" s="651" t="s">
        <v>866</v>
      </c>
      <c r="L83" s="653">
        <v>27.4698023336849</v>
      </c>
      <c r="M83" s="653">
        <v>4</v>
      </c>
      <c r="N83" s="654">
        <v>109.8792093347396</v>
      </c>
    </row>
    <row r="84" spans="1:14" ht="14.4" customHeight="1" x14ac:dyDescent="0.3">
      <c r="A84" s="649" t="s">
        <v>566</v>
      </c>
      <c r="B84" s="650" t="s">
        <v>2234</v>
      </c>
      <c r="C84" s="651" t="s">
        <v>576</v>
      </c>
      <c r="D84" s="652" t="s">
        <v>2236</v>
      </c>
      <c r="E84" s="651" t="s">
        <v>594</v>
      </c>
      <c r="F84" s="652" t="s">
        <v>2241</v>
      </c>
      <c r="G84" s="651" t="s">
        <v>595</v>
      </c>
      <c r="H84" s="651" t="s">
        <v>867</v>
      </c>
      <c r="I84" s="651" t="s">
        <v>868</v>
      </c>
      <c r="J84" s="651" t="s">
        <v>869</v>
      </c>
      <c r="K84" s="651" t="s">
        <v>870</v>
      </c>
      <c r="L84" s="653">
        <v>228.87803796556176</v>
      </c>
      <c r="M84" s="653">
        <v>419</v>
      </c>
      <c r="N84" s="654">
        <v>95899.897907570383</v>
      </c>
    </row>
    <row r="85" spans="1:14" ht="14.4" customHeight="1" x14ac:dyDescent="0.3">
      <c r="A85" s="649" t="s">
        <v>566</v>
      </c>
      <c r="B85" s="650" t="s">
        <v>2234</v>
      </c>
      <c r="C85" s="651" t="s">
        <v>576</v>
      </c>
      <c r="D85" s="652" t="s">
        <v>2236</v>
      </c>
      <c r="E85" s="651" t="s">
        <v>594</v>
      </c>
      <c r="F85" s="652" t="s">
        <v>2241</v>
      </c>
      <c r="G85" s="651" t="s">
        <v>595</v>
      </c>
      <c r="H85" s="651" t="s">
        <v>871</v>
      </c>
      <c r="I85" s="651" t="s">
        <v>237</v>
      </c>
      <c r="J85" s="651" t="s">
        <v>872</v>
      </c>
      <c r="K85" s="651"/>
      <c r="L85" s="653">
        <v>142.21186049662239</v>
      </c>
      <c r="M85" s="653">
        <v>20</v>
      </c>
      <c r="N85" s="654">
        <v>2844.237209932448</v>
      </c>
    </row>
    <row r="86" spans="1:14" ht="14.4" customHeight="1" x14ac:dyDescent="0.3">
      <c r="A86" s="649" t="s">
        <v>566</v>
      </c>
      <c r="B86" s="650" t="s">
        <v>2234</v>
      </c>
      <c r="C86" s="651" t="s">
        <v>576</v>
      </c>
      <c r="D86" s="652" t="s">
        <v>2236</v>
      </c>
      <c r="E86" s="651" t="s">
        <v>594</v>
      </c>
      <c r="F86" s="652" t="s">
        <v>2241</v>
      </c>
      <c r="G86" s="651" t="s">
        <v>595</v>
      </c>
      <c r="H86" s="651" t="s">
        <v>873</v>
      </c>
      <c r="I86" s="651" t="s">
        <v>237</v>
      </c>
      <c r="J86" s="651" t="s">
        <v>874</v>
      </c>
      <c r="K86" s="651"/>
      <c r="L86" s="653">
        <v>99.325853876506088</v>
      </c>
      <c r="M86" s="653">
        <v>27</v>
      </c>
      <c r="N86" s="654">
        <v>2681.7980546656645</v>
      </c>
    </row>
    <row r="87" spans="1:14" ht="14.4" customHeight="1" x14ac:dyDescent="0.3">
      <c r="A87" s="649" t="s">
        <v>566</v>
      </c>
      <c r="B87" s="650" t="s">
        <v>2234</v>
      </c>
      <c r="C87" s="651" t="s">
        <v>576</v>
      </c>
      <c r="D87" s="652" t="s">
        <v>2236</v>
      </c>
      <c r="E87" s="651" t="s">
        <v>594</v>
      </c>
      <c r="F87" s="652" t="s">
        <v>2241</v>
      </c>
      <c r="G87" s="651" t="s">
        <v>595</v>
      </c>
      <c r="H87" s="651" t="s">
        <v>875</v>
      </c>
      <c r="I87" s="651" t="s">
        <v>237</v>
      </c>
      <c r="J87" s="651" t="s">
        <v>876</v>
      </c>
      <c r="K87" s="651" t="s">
        <v>877</v>
      </c>
      <c r="L87" s="653">
        <v>1440.1211666666672</v>
      </c>
      <c r="M87" s="653">
        <v>5</v>
      </c>
      <c r="N87" s="654">
        <v>7200.6058333333367</v>
      </c>
    </row>
    <row r="88" spans="1:14" ht="14.4" customHeight="1" x14ac:dyDescent="0.3">
      <c r="A88" s="649" t="s">
        <v>566</v>
      </c>
      <c r="B88" s="650" t="s">
        <v>2234</v>
      </c>
      <c r="C88" s="651" t="s">
        <v>576</v>
      </c>
      <c r="D88" s="652" t="s">
        <v>2236</v>
      </c>
      <c r="E88" s="651" t="s">
        <v>594</v>
      </c>
      <c r="F88" s="652" t="s">
        <v>2241</v>
      </c>
      <c r="G88" s="651" t="s">
        <v>595</v>
      </c>
      <c r="H88" s="651" t="s">
        <v>878</v>
      </c>
      <c r="I88" s="651" t="s">
        <v>879</v>
      </c>
      <c r="J88" s="651" t="s">
        <v>865</v>
      </c>
      <c r="K88" s="651" t="s">
        <v>880</v>
      </c>
      <c r="L88" s="653">
        <v>59.38016998645957</v>
      </c>
      <c r="M88" s="653">
        <v>6</v>
      </c>
      <c r="N88" s="654">
        <v>356.28101991875741</v>
      </c>
    </row>
    <row r="89" spans="1:14" ht="14.4" customHeight="1" x14ac:dyDescent="0.3">
      <c r="A89" s="649" t="s">
        <v>566</v>
      </c>
      <c r="B89" s="650" t="s">
        <v>2234</v>
      </c>
      <c r="C89" s="651" t="s">
        <v>576</v>
      </c>
      <c r="D89" s="652" t="s">
        <v>2236</v>
      </c>
      <c r="E89" s="651" t="s">
        <v>594</v>
      </c>
      <c r="F89" s="652" t="s">
        <v>2241</v>
      </c>
      <c r="G89" s="651" t="s">
        <v>595</v>
      </c>
      <c r="H89" s="651" t="s">
        <v>881</v>
      </c>
      <c r="I89" s="651" t="s">
        <v>882</v>
      </c>
      <c r="J89" s="651" t="s">
        <v>883</v>
      </c>
      <c r="K89" s="651" t="s">
        <v>884</v>
      </c>
      <c r="L89" s="653">
        <v>64.903014751324932</v>
      </c>
      <c r="M89" s="653">
        <v>26</v>
      </c>
      <c r="N89" s="654">
        <v>1687.4783835344483</v>
      </c>
    </row>
    <row r="90" spans="1:14" ht="14.4" customHeight="1" x14ac:dyDescent="0.3">
      <c r="A90" s="649" t="s">
        <v>566</v>
      </c>
      <c r="B90" s="650" t="s">
        <v>2234</v>
      </c>
      <c r="C90" s="651" t="s">
        <v>576</v>
      </c>
      <c r="D90" s="652" t="s">
        <v>2236</v>
      </c>
      <c r="E90" s="651" t="s">
        <v>594</v>
      </c>
      <c r="F90" s="652" t="s">
        <v>2241</v>
      </c>
      <c r="G90" s="651" t="s">
        <v>595</v>
      </c>
      <c r="H90" s="651" t="s">
        <v>885</v>
      </c>
      <c r="I90" s="651" t="s">
        <v>886</v>
      </c>
      <c r="J90" s="651" t="s">
        <v>887</v>
      </c>
      <c r="K90" s="651" t="s">
        <v>888</v>
      </c>
      <c r="L90" s="653">
        <v>121.19999999999996</v>
      </c>
      <c r="M90" s="653">
        <v>1</v>
      </c>
      <c r="N90" s="654">
        <v>121.19999999999996</v>
      </c>
    </row>
    <row r="91" spans="1:14" ht="14.4" customHeight="1" x14ac:dyDescent="0.3">
      <c r="A91" s="649" t="s">
        <v>566</v>
      </c>
      <c r="B91" s="650" t="s">
        <v>2234</v>
      </c>
      <c r="C91" s="651" t="s">
        <v>576</v>
      </c>
      <c r="D91" s="652" t="s">
        <v>2236</v>
      </c>
      <c r="E91" s="651" t="s">
        <v>594</v>
      </c>
      <c r="F91" s="652" t="s">
        <v>2241</v>
      </c>
      <c r="G91" s="651" t="s">
        <v>595</v>
      </c>
      <c r="H91" s="651" t="s">
        <v>889</v>
      </c>
      <c r="I91" s="651" t="s">
        <v>890</v>
      </c>
      <c r="J91" s="651" t="s">
        <v>891</v>
      </c>
      <c r="K91" s="651"/>
      <c r="L91" s="653">
        <v>140.19999999999999</v>
      </c>
      <c r="M91" s="653">
        <v>7</v>
      </c>
      <c r="N91" s="654">
        <v>981.4</v>
      </c>
    </row>
    <row r="92" spans="1:14" ht="14.4" customHeight="1" x14ac:dyDescent="0.3">
      <c r="A92" s="649" t="s">
        <v>566</v>
      </c>
      <c r="B92" s="650" t="s">
        <v>2234</v>
      </c>
      <c r="C92" s="651" t="s">
        <v>576</v>
      </c>
      <c r="D92" s="652" t="s">
        <v>2236</v>
      </c>
      <c r="E92" s="651" t="s">
        <v>594</v>
      </c>
      <c r="F92" s="652" t="s">
        <v>2241</v>
      </c>
      <c r="G92" s="651" t="s">
        <v>595</v>
      </c>
      <c r="H92" s="651" t="s">
        <v>892</v>
      </c>
      <c r="I92" s="651" t="s">
        <v>893</v>
      </c>
      <c r="J92" s="651" t="s">
        <v>894</v>
      </c>
      <c r="K92" s="651" t="s">
        <v>895</v>
      </c>
      <c r="L92" s="653">
        <v>37.56</v>
      </c>
      <c r="M92" s="653">
        <v>2</v>
      </c>
      <c r="N92" s="654">
        <v>75.12</v>
      </c>
    </row>
    <row r="93" spans="1:14" ht="14.4" customHeight="1" x14ac:dyDescent="0.3">
      <c r="A93" s="649" t="s">
        <v>566</v>
      </c>
      <c r="B93" s="650" t="s">
        <v>2234</v>
      </c>
      <c r="C93" s="651" t="s">
        <v>576</v>
      </c>
      <c r="D93" s="652" t="s">
        <v>2236</v>
      </c>
      <c r="E93" s="651" t="s">
        <v>594</v>
      </c>
      <c r="F93" s="652" t="s">
        <v>2241</v>
      </c>
      <c r="G93" s="651" t="s">
        <v>595</v>
      </c>
      <c r="H93" s="651" t="s">
        <v>896</v>
      </c>
      <c r="I93" s="651" t="s">
        <v>897</v>
      </c>
      <c r="J93" s="651" t="s">
        <v>898</v>
      </c>
      <c r="K93" s="651" t="s">
        <v>899</v>
      </c>
      <c r="L93" s="653">
        <v>42.431734141495149</v>
      </c>
      <c r="M93" s="653">
        <v>335</v>
      </c>
      <c r="N93" s="654">
        <v>14214.630937400874</v>
      </c>
    </row>
    <row r="94" spans="1:14" ht="14.4" customHeight="1" x14ac:dyDescent="0.3">
      <c r="A94" s="649" t="s">
        <v>566</v>
      </c>
      <c r="B94" s="650" t="s">
        <v>2234</v>
      </c>
      <c r="C94" s="651" t="s">
        <v>576</v>
      </c>
      <c r="D94" s="652" t="s">
        <v>2236</v>
      </c>
      <c r="E94" s="651" t="s">
        <v>594</v>
      </c>
      <c r="F94" s="652" t="s">
        <v>2241</v>
      </c>
      <c r="G94" s="651" t="s">
        <v>595</v>
      </c>
      <c r="H94" s="651" t="s">
        <v>900</v>
      </c>
      <c r="I94" s="651" t="s">
        <v>901</v>
      </c>
      <c r="J94" s="651" t="s">
        <v>902</v>
      </c>
      <c r="K94" s="651" t="s">
        <v>903</v>
      </c>
      <c r="L94" s="653">
        <v>59.21</v>
      </c>
      <c r="M94" s="653">
        <v>1</v>
      </c>
      <c r="N94" s="654">
        <v>59.21</v>
      </c>
    </row>
    <row r="95" spans="1:14" ht="14.4" customHeight="1" x14ac:dyDescent="0.3">
      <c r="A95" s="649" t="s">
        <v>566</v>
      </c>
      <c r="B95" s="650" t="s">
        <v>2234</v>
      </c>
      <c r="C95" s="651" t="s">
        <v>576</v>
      </c>
      <c r="D95" s="652" t="s">
        <v>2236</v>
      </c>
      <c r="E95" s="651" t="s">
        <v>594</v>
      </c>
      <c r="F95" s="652" t="s">
        <v>2241</v>
      </c>
      <c r="G95" s="651" t="s">
        <v>595</v>
      </c>
      <c r="H95" s="651" t="s">
        <v>904</v>
      </c>
      <c r="I95" s="651" t="s">
        <v>905</v>
      </c>
      <c r="J95" s="651" t="s">
        <v>902</v>
      </c>
      <c r="K95" s="651" t="s">
        <v>906</v>
      </c>
      <c r="L95" s="653">
        <v>34.145555555555561</v>
      </c>
      <c r="M95" s="653">
        <v>9</v>
      </c>
      <c r="N95" s="654">
        <v>307.31000000000006</v>
      </c>
    </row>
    <row r="96" spans="1:14" ht="14.4" customHeight="1" x14ac:dyDescent="0.3">
      <c r="A96" s="649" t="s">
        <v>566</v>
      </c>
      <c r="B96" s="650" t="s">
        <v>2234</v>
      </c>
      <c r="C96" s="651" t="s">
        <v>576</v>
      </c>
      <c r="D96" s="652" t="s">
        <v>2236</v>
      </c>
      <c r="E96" s="651" t="s">
        <v>594</v>
      </c>
      <c r="F96" s="652" t="s">
        <v>2241</v>
      </c>
      <c r="G96" s="651" t="s">
        <v>595</v>
      </c>
      <c r="H96" s="651" t="s">
        <v>907</v>
      </c>
      <c r="I96" s="651" t="s">
        <v>908</v>
      </c>
      <c r="J96" s="651" t="s">
        <v>909</v>
      </c>
      <c r="K96" s="651" t="s">
        <v>910</v>
      </c>
      <c r="L96" s="653">
        <v>61.379835766419035</v>
      </c>
      <c r="M96" s="653">
        <v>96</v>
      </c>
      <c r="N96" s="654">
        <v>5892.4642335762273</v>
      </c>
    </row>
    <row r="97" spans="1:14" ht="14.4" customHeight="1" x14ac:dyDescent="0.3">
      <c r="A97" s="649" t="s">
        <v>566</v>
      </c>
      <c r="B97" s="650" t="s">
        <v>2234</v>
      </c>
      <c r="C97" s="651" t="s">
        <v>576</v>
      </c>
      <c r="D97" s="652" t="s">
        <v>2236</v>
      </c>
      <c r="E97" s="651" t="s">
        <v>594</v>
      </c>
      <c r="F97" s="652" t="s">
        <v>2241</v>
      </c>
      <c r="G97" s="651" t="s">
        <v>595</v>
      </c>
      <c r="H97" s="651" t="s">
        <v>911</v>
      </c>
      <c r="I97" s="651" t="s">
        <v>237</v>
      </c>
      <c r="J97" s="651" t="s">
        <v>912</v>
      </c>
      <c r="K97" s="651"/>
      <c r="L97" s="653">
        <v>57.813929091769815</v>
      </c>
      <c r="M97" s="653">
        <v>13</v>
      </c>
      <c r="N97" s="654">
        <v>751.58107819300756</v>
      </c>
    </row>
    <row r="98" spans="1:14" ht="14.4" customHeight="1" x14ac:dyDescent="0.3">
      <c r="A98" s="649" t="s">
        <v>566</v>
      </c>
      <c r="B98" s="650" t="s">
        <v>2234</v>
      </c>
      <c r="C98" s="651" t="s">
        <v>576</v>
      </c>
      <c r="D98" s="652" t="s">
        <v>2236</v>
      </c>
      <c r="E98" s="651" t="s">
        <v>594</v>
      </c>
      <c r="F98" s="652" t="s">
        <v>2241</v>
      </c>
      <c r="G98" s="651" t="s">
        <v>595</v>
      </c>
      <c r="H98" s="651" t="s">
        <v>913</v>
      </c>
      <c r="I98" s="651" t="s">
        <v>914</v>
      </c>
      <c r="J98" s="651" t="s">
        <v>915</v>
      </c>
      <c r="K98" s="651" t="s">
        <v>888</v>
      </c>
      <c r="L98" s="653">
        <v>198.05941419508287</v>
      </c>
      <c r="M98" s="653">
        <v>1</v>
      </c>
      <c r="N98" s="654">
        <v>198.05941419508287</v>
      </c>
    </row>
    <row r="99" spans="1:14" ht="14.4" customHeight="1" x14ac:dyDescent="0.3">
      <c r="A99" s="649" t="s">
        <v>566</v>
      </c>
      <c r="B99" s="650" t="s">
        <v>2234</v>
      </c>
      <c r="C99" s="651" t="s">
        <v>576</v>
      </c>
      <c r="D99" s="652" t="s">
        <v>2236</v>
      </c>
      <c r="E99" s="651" t="s">
        <v>594</v>
      </c>
      <c r="F99" s="652" t="s">
        <v>2241</v>
      </c>
      <c r="G99" s="651" t="s">
        <v>595</v>
      </c>
      <c r="H99" s="651" t="s">
        <v>916</v>
      </c>
      <c r="I99" s="651" t="s">
        <v>237</v>
      </c>
      <c r="J99" s="651" t="s">
        <v>917</v>
      </c>
      <c r="K99" s="651" t="s">
        <v>918</v>
      </c>
      <c r="L99" s="653">
        <v>173.81901299507712</v>
      </c>
      <c r="M99" s="653">
        <v>49</v>
      </c>
      <c r="N99" s="654">
        <v>8517.1316367587788</v>
      </c>
    </row>
    <row r="100" spans="1:14" ht="14.4" customHeight="1" x14ac:dyDescent="0.3">
      <c r="A100" s="649" t="s">
        <v>566</v>
      </c>
      <c r="B100" s="650" t="s">
        <v>2234</v>
      </c>
      <c r="C100" s="651" t="s">
        <v>576</v>
      </c>
      <c r="D100" s="652" t="s">
        <v>2236</v>
      </c>
      <c r="E100" s="651" t="s">
        <v>594</v>
      </c>
      <c r="F100" s="652" t="s">
        <v>2241</v>
      </c>
      <c r="G100" s="651" t="s">
        <v>595</v>
      </c>
      <c r="H100" s="651" t="s">
        <v>919</v>
      </c>
      <c r="I100" s="651" t="s">
        <v>920</v>
      </c>
      <c r="J100" s="651" t="s">
        <v>921</v>
      </c>
      <c r="K100" s="651"/>
      <c r="L100" s="653">
        <v>218.17802533257043</v>
      </c>
      <c r="M100" s="653">
        <v>36</v>
      </c>
      <c r="N100" s="654">
        <v>7854.4089119725359</v>
      </c>
    </row>
    <row r="101" spans="1:14" ht="14.4" customHeight="1" x14ac:dyDescent="0.3">
      <c r="A101" s="649" t="s">
        <v>566</v>
      </c>
      <c r="B101" s="650" t="s">
        <v>2234</v>
      </c>
      <c r="C101" s="651" t="s">
        <v>576</v>
      </c>
      <c r="D101" s="652" t="s">
        <v>2236</v>
      </c>
      <c r="E101" s="651" t="s">
        <v>594</v>
      </c>
      <c r="F101" s="652" t="s">
        <v>2241</v>
      </c>
      <c r="G101" s="651" t="s">
        <v>595</v>
      </c>
      <c r="H101" s="651" t="s">
        <v>922</v>
      </c>
      <c r="I101" s="651" t="s">
        <v>237</v>
      </c>
      <c r="J101" s="651" t="s">
        <v>923</v>
      </c>
      <c r="K101" s="651"/>
      <c r="L101" s="653">
        <v>191.13</v>
      </c>
      <c r="M101" s="653">
        <v>2</v>
      </c>
      <c r="N101" s="654">
        <v>382.26</v>
      </c>
    </row>
    <row r="102" spans="1:14" ht="14.4" customHeight="1" x14ac:dyDescent="0.3">
      <c r="A102" s="649" t="s">
        <v>566</v>
      </c>
      <c r="B102" s="650" t="s">
        <v>2234</v>
      </c>
      <c r="C102" s="651" t="s">
        <v>576</v>
      </c>
      <c r="D102" s="652" t="s">
        <v>2236</v>
      </c>
      <c r="E102" s="651" t="s">
        <v>594</v>
      </c>
      <c r="F102" s="652" t="s">
        <v>2241</v>
      </c>
      <c r="G102" s="651" t="s">
        <v>595</v>
      </c>
      <c r="H102" s="651" t="s">
        <v>924</v>
      </c>
      <c r="I102" s="651" t="s">
        <v>237</v>
      </c>
      <c r="J102" s="651" t="s">
        <v>925</v>
      </c>
      <c r="K102" s="651"/>
      <c r="L102" s="653">
        <v>163.5215460257285</v>
      </c>
      <c r="M102" s="653">
        <v>42</v>
      </c>
      <c r="N102" s="654">
        <v>6867.9049330805974</v>
      </c>
    </row>
    <row r="103" spans="1:14" ht="14.4" customHeight="1" x14ac:dyDescent="0.3">
      <c r="A103" s="649" t="s">
        <v>566</v>
      </c>
      <c r="B103" s="650" t="s">
        <v>2234</v>
      </c>
      <c r="C103" s="651" t="s">
        <v>576</v>
      </c>
      <c r="D103" s="652" t="s">
        <v>2236</v>
      </c>
      <c r="E103" s="651" t="s">
        <v>594</v>
      </c>
      <c r="F103" s="652" t="s">
        <v>2241</v>
      </c>
      <c r="G103" s="651" t="s">
        <v>595</v>
      </c>
      <c r="H103" s="651" t="s">
        <v>926</v>
      </c>
      <c r="I103" s="651" t="s">
        <v>926</v>
      </c>
      <c r="J103" s="651" t="s">
        <v>597</v>
      </c>
      <c r="K103" s="651" t="s">
        <v>927</v>
      </c>
      <c r="L103" s="653">
        <v>201.25</v>
      </c>
      <c r="M103" s="653">
        <v>6</v>
      </c>
      <c r="N103" s="654">
        <v>1207.5</v>
      </c>
    </row>
    <row r="104" spans="1:14" ht="14.4" customHeight="1" x14ac:dyDescent="0.3">
      <c r="A104" s="649" t="s">
        <v>566</v>
      </c>
      <c r="B104" s="650" t="s">
        <v>2234</v>
      </c>
      <c r="C104" s="651" t="s">
        <v>576</v>
      </c>
      <c r="D104" s="652" t="s">
        <v>2236</v>
      </c>
      <c r="E104" s="651" t="s">
        <v>594</v>
      </c>
      <c r="F104" s="652" t="s">
        <v>2241</v>
      </c>
      <c r="G104" s="651" t="s">
        <v>595</v>
      </c>
      <c r="H104" s="651" t="s">
        <v>928</v>
      </c>
      <c r="I104" s="651" t="s">
        <v>929</v>
      </c>
      <c r="J104" s="651" t="s">
        <v>930</v>
      </c>
      <c r="K104" s="651" t="s">
        <v>931</v>
      </c>
      <c r="L104" s="653">
        <v>69.660000000000011</v>
      </c>
      <c r="M104" s="653">
        <v>5</v>
      </c>
      <c r="N104" s="654">
        <v>348.30000000000007</v>
      </c>
    </row>
    <row r="105" spans="1:14" ht="14.4" customHeight="1" x14ac:dyDescent="0.3">
      <c r="A105" s="649" t="s">
        <v>566</v>
      </c>
      <c r="B105" s="650" t="s">
        <v>2234</v>
      </c>
      <c r="C105" s="651" t="s">
        <v>576</v>
      </c>
      <c r="D105" s="652" t="s">
        <v>2236</v>
      </c>
      <c r="E105" s="651" t="s">
        <v>594</v>
      </c>
      <c r="F105" s="652" t="s">
        <v>2241</v>
      </c>
      <c r="G105" s="651" t="s">
        <v>595</v>
      </c>
      <c r="H105" s="651" t="s">
        <v>932</v>
      </c>
      <c r="I105" s="651" t="s">
        <v>933</v>
      </c>
      <c r="J105" s="651" t="s">
        <v>934</v>
      </c>
      <c r="K105" s="651" t="s">
        <v>935</v>
      </c>
      <c r="L105" s="653">
        <v>44.422484472154729</v>
      </c>
      <c r="M105" s="653">
        <v>97</v>
      </c>
      <c r="N105" s="654">
        <v>4308.9809937990085</v>
      </c>
    </row>
    <row r="106" spans="1:14" ht="14.4" customHeight="1" x14ac:dyDescent="0.3">
      <c r="A106" s="649" t="s">
        <v>566</v>
      </c>
      <c r="B106" s="650" t="s">
        <v>2234</v>
      </c>
      <c r="C106" s="651" t="s">
        <v>576</v>
      </c>
      <c r="D106" s="652" t="s">
        <v>2236</v>
      </c>
      <c r="E106" s="651" t="s">
        <v>594</v>
      </c>
      <c r="F106" s="652" t="s">
        <v>2241</v>
      </c>
      <c r="G106" s="651" t="s">
        <v>595</v>
      </c>
      <c r="H106" s="651" t="s">
        <v>936</v>
      </c>
      <c r="I106" s="651" t="s">
        <v>937</v>
      </c>
      <c r="J106" s="651" t="s">
        <v>938</v>
      </c>
      <c r="K106" s="651" t="s">
        <v>608</v>
      </c>
      <c r="L106" s="653">
        <v>58.824017190235182</v>
      </c>
      <c r="M106" s="653">
        <v>10</v>
      </c>
      <c r="N106" s="654">
        <v>588.24017190235179</v>
      </c>
    </row>
    <row r="107" spans="1:14" ht="14.4" customHeight="1" x14ac:dyDescent="0.3">
      <c r="A107" s="649" t="s">
        <v>566</v>
      </c>
      <c r="B107" s="650" t="s">
        <v>2234</v>
      </c>
      <c r="C107" s="651" t="s">
        <v>576</v>
      </c>
      <c r="D107" s="652" t="s">
        <v>2236</v>
      </c>
      <c r="E107" s="651" t="s">
        <v>594</v>
      </c>
      <c r="F107" s="652" t="s">
        <v>2241</v>
      </c>
      <c r="G107" s="651" t="s">
        <v>595</v>
      </c>
      <c r="H107" s="651" t="s">
        <v>939</v>
      </c>
      <c r="I107" s="651" t="s">
        <v>940</v>
      </c>
      <c r="J107" s="651" t="s">
        <v>941</v>
      </c>
      <c r="K107" s="651" t="s">
        <v>604</v>
      </c>
      <c r="L107" s="653">
        <v>123.28600882383276</v>
      </c>
      <c r="M107" s="653">
        <v>5100</v>
      </c>
      <c r="N107" s="654">
        <v>628758.64500154706</v>
      </c>
    </row>
    <row r="108" spans="1:14" ht="14.4" customHeight="1" x14ac:dyDescent="0.3">
      <c r="A108" s="649" t="s">
        <v>566</v>
      </c>
      <c r="B108" s="650" t="s">
        <v>2234</v>
      </c>
      <c r="C108" s="651" t="s">
        <v>576</v>
      </c>
      <c r="D108" s="652" t="s">
        <v>2236</v>
      </c>
      <c r="E108" s="651" t="s">
        <v>594</v>
      </c>
      <c r="F108" s="652" t="s">
        <v>2241</v>
      </c>
      <c r="G108" s="651" t="s">
        <v>595</v>
      </c>
      <c r="H108" s="651" t="s">
        <v>942</v>
      </c>
      <c r="I108" s="651" t="s">
        <v>943</v>
      </c>
      <c r="J108" s="651" t="s">
        <v>944</v>
      </c>
      <c r="K108" s="651" t="s">
        <v>945</v>
      </c>
      <c r="L108" s="653">
        <v>61.924367043174293</v>
      </c>
      <c r="M108" s="653">
        <v>140</v>
      </c>
      <c r="N108" s="654">
        <v>8669.4113860444013</v>
      </c>
    </row>
    <row r="109" spans="1:14" ht="14.4" customHeight="1" x14ac:dyDescent="0.3">
      <c r="A109" s="649" t="s">
        <v>566</v>
      </c>
      <c r="B109" s="650" t="s">
        <v>2234</v>
      </c>
      <c r="C109" s="651" t="s">
        <v>576</v>
      </c>
      <c r="D109" s="652" t="s">
        <v>2236</v>
      </c>
      <c r="E109" s="651" t="s">
        <v>594</v>
      </c>
      <c r="F109" s="652" t="s">
        <v>2241</v>
      </c>
      <c r="G109" s="651" t="s">
        <v>595</v>
      </c>
      <c r="H109" s="651" t="s">
        <v>946</v>
      </c>
      <c r="I109" s="651" t="s">
        <v>947</v>
      </c>
      <c r="J109" s="651" t="s">
        <v>948</v>
      </c>
      <c r="K109" s="651" t="s">
        <v>949</v>
      </c>
      <c r="L109" s="653">
        <v>49.014567896372156</v>
      </c>
      <c r="M109" s="653">
        <v>2</v>
      </c>
      <c r="N109" s="654">
        <v>98.029135792744313</v>
      </c>
    </row>
    <row r="110" spans="1:14" ht="14.4" customHeight="1" x14ac:dyDescent="0.3">
      <c r="A110" s="649" t="s">
        <v>566</v>
      </c>
      <c r="B110" s="650" t="s">
        <v>2234</v>
      </c>
      <c r="C110" s="651" t="s">
        <v>576</v>
      </c>
      <c r="D110" s="652" t="s">
        <v>2236</v>
      </c>
      <c r="E110" s="651" t="s">
        <v>594</v>
      </c>
      <c r="F110" s="652" t="s">
        <v>2241</v>
      </c>
      <c r="G110" s="651" t="s">
        <v>595</v>
      </c>
      <c r="H110" s="651" t="s">
        <v>950</v>
      </c>
      <c r="I110" s="651" t="s">
        <v>951</v>
      </c>
      <c r="J110" s="651" t="s">
        <v>952</v>
      </c>
      <c r="K110" s="651" t="s">
        <v>953</v>
      </c>
      <c r="L110" s="653">
        <v>57.719808140277003</v>
      </c>
      <c r="M110" s="653">
        <v>2</v>
      </c>
      <c r="N110" s="654">
        <v>115.43961628055401</v>
      </c>
    </row>
    <row r="111" spans="1:14" ht="14.4" customHeight="1" x14ac:dyDescent="0.3">
      <c r="A111" s="649" t="s">
        <v>566</v>
      </c>
      <c r="B111" s="650" t="s">
        <v>2234</v>
      </c>
      <c r="C111" s="651" t="s">
        <v>576</v>
      </c>
      <c r="D111" s="652" t="s">
        <v>2236</v>
      </c>
      <c r="E111" s="651" t="s">
        <v>594</v>
      </c>
      <c r="F111" s="652" t="s">
        <v>2241</v>
      </c>
      <c r="G111" s="651" t="s">
        <v>595</v>
      </c>
      <c r="H111" s="651" t="s">
        <v>954</v>
      </c>
      <c r="I111" s="651" t="s">
        <v>955</v>
      </c>
      <c r="J111" s="651" t="s">
        <v>956</v>
      </c>
      <c r="K111" s="651" t="s">
        <v>957</v>
      </c>
      <c r="L111" s="653">
        <v>39.76</v>
      </c>
      <c r="M111" s="653">
        <v>1</v>
      </c>
      <c r="N111" s="654">
        <v>39.76</v>
      </c>
    </row>
    <row r="112" spans="1:14" ht="14.4" customHeight="1" x14ac:dyDescent="0.3">
      <c r="A112" s="649" t="s">
        <v>566</v>
      </c>
      <c r="B112" s="650" t="s">
        <v>2234</v>
      </c>
      <c r="C112" s="651" t="s">
        <v>576</v>
      </c>
      <c r="D112" s="652" t="s">
        <v>2236</v>
      </c>
      <c r="E112" s="651" t="s">
        <v>594</v>
      </c>
      <c r="F112" s="652" t="s">
        <v>2241</v>
      </c>
      <c r="G112" s="651" t="s">
        <v>595</v>
      </c>
      <c r="H112" s="651" t="s">
        <v>958</v>
      </c>
      <c r="I112" s="651" t="s">
        <v>959</v>
      </c>
      <c r="J112" s="651" t="s">
        <v>960</v>
      </c>
      <c r="K112" s="651" t="s">
        <v>961</v>
      </c>
      <c r="L112" s="653">
        <v>375.47333333333336</v>
      </c>
      <c r="M112" s="653">
        <v>3</v>
      </c>
      <c r="N112" s="654">
        <v>1126.42</v>
      </c>
    </row>
    <row r="113" spans="1:14" ht="14.4" customHeight="1" x14ac:dyDescent="0.3">
      <c r="A113" s="649" t="s">
        <v>566</v>
      </c>
      <c r="B113" s="650" t="s">
        <v>2234</v>
      </c>
      <c r="C113" s="651" t="s">
        <v>576</v>
      </c>
      <c r="D113" s="652" t="s">
        <v>2236</v>
      </c>
      <c r="E113" s="651" t="s">
        <v>594</v>
      </c>
      <c r="F113" s="652" t="s">
        <v>2241</v>
      </c>
      <c r="G113" s="651" t="s">
        <v>595</v>
      </c>
      <c r="H113" s="651" t="s">
        <v>962</v>
      </c>
      <c r="I113" s="651" t="s">
        <v>963</v>
      </c>
      <c r="J113" s="651" t="s">
        <v>964</v>
      </c>
      <c r="K113" s="651" t="s">
        <v>965</v>
      </c>
      <c r="L113" s="653">
        <v>707</v>
      </c>
      <c r="M113" s="653">
        <v>1</v>
      </c>
      <c r="N113" s="654">
        <v>707</v>
      </c>
    </row>
    <row r="114" spans="1:14" ht="14.4" customHeight="1" x14ac:dyDescent="0.3">
      <c r="A114" s="649" t="s">
        <v>566</v>
      </c>
      <c r="B114" s="650" t="s">
        <v>2234</v>
      </c>
      <c r="C114" s="651" t="s">
        <v>576</v>
      </c>
      <c r="D114" s="652" t="s">
        <v>2236</v>
      </c>
      <c r="E114" s="651" t="s">
        <v>594</v>
      </c>
      <c r="F114" s="652" t="s">
        <v>2241</v>
      </c>
      <c r="G114" s="651" t="s">
        <v>595</v>
      </c>
      <c r="H114" s="651" t="s">
        <v>966</v>
      </c>
      <c r="I114" s="651" t="s">
        <v>967</v>
      </c>
      <c r="J114" s="651" t="s">
        <v>968</v>
      </c>
      <c r="K114" s="651" t="s">
        <v>969</v>
      </c>
      <c r="L114" s="653">
        <v>74.795006156564355</v>
      </c>
      <c r="M114" s="653">
        <v>4</v>
      </c>
      <c r="N114" s="654">
        <v>299.18002462625742</v>
      </c>
    </row>
    <row r="115" spans="1:14" ht="14.4" customHeight="1" x14ac:dyDescent="0.3">
      <c r="A115" s="649" t="s">
        <v>566</v>
      </c>
      <c r="B115" s="650" t="s">
        <v>2234</v>
      </c>
      <c r="C115" s="651" t="s">
        <v>576</v>
      </c>
      <c r="D115" s="652" t="s">
        <v>2236</v>
      </c>
      <c r="E115" s="651" t="s">
        <v>594</v>
      </c>
      <c r="F115" s="652" t="s">
        <v>2241</v>
      </c>
      <c r="G115" s="651" t="s">
        <v>595</v>
      </c>
      <c r="H115" s="651" t="s">
        <v>970</v>
      </c>
      <c r="I115" s="651" t="s">
        <v>971</v>
      </c>
      <c r="J115" s="651" t="s">
        <v>972</v>
      </c>
      <c r="K115" s="651" t="s">
        <v>973</v>
      </c>
      <c r="L115" s="653">
        <v>119.42998838635805</v>
      </c>
      <c r="M115" s="653">
        <v>6</v>
      </c>
      <c r="N115" s="654">
        <v>716.57993031814829</v>
      </c>
    </row>
    <row r="116" spans="1:14" ht="14.4" customHeight="1" x14ac:dyDescent="0.3">
      <c r="A116" s="649" t="s">
        <v>566</v>
      </c>
      <c r="B116" s="650" t="s">
        <v>2234</v>
      </c>
      <c r="C116" s="651" t="s">
        <v>576</v>
      </c>
      <c r="D116" s="652" t="s">
        <v>2236</v>
      </c>
      <c r="E116" s="651" t="s">
        <v>594</v>
      </c>
      <c r="F116" s="652" t="s">
        <v>2241</v>
      </c>
      <c r="G116" s="651" t="s">
        <v>595</v>
      </c>
      <c r="H116" s="651" t="s">
        <v>974</v>
      </c>
      <c r="I116" s="651" t="s">
        <v>975</v>
      </c>
      <c r="J116" s="651" t="s">
        <v>976</v>
      </c>
      <c r="K116" s="651" t="s">
        <v>977</v>
      </c>
      <c r="L116" s="653">
        <v>78.580578385377365</v>
      </c>
      <c r="M116" s="653">
        <v>166</v>
      </c>
      <c r="N116" s="654">
        <v>13044.376011972643</v>
      </c>
    </row>
    <row r="117" spans="1:14" ht="14.4" customHeight="1" x14ac:dyDescent="0.3">
      <c r="A117" s="649" t="s">
        <v>566</v>
      </c>
      <c r="B117" s="650" t="s">
        <v>2234</v>
      </c>
      <c r="C117" s="651" t="s">
        <v>576</v>
      </c>
      <c r="D117" s="652" t="s">
        <v>2236</v>
      </c>
      <c r="E117" s="651" t="s">
        <v>594</v>
      </c>
      <c r="F117" s="652" t="s">
        <v>2241</v>
      </c>
      <c r="G117" s="651" t="s">
        <v>595</v>
      </c>
      <c r="H117" s="651" t="s">
        <v>978</v>
      </c>
      <c r="I117" s="651" t="s">
        <v>979</v>
      </c>
      <c r="J117" s="651" t="s">
        <v>980</v>
      </c>
      <c r="K117" s="651" t="s">
        <v>981</v>
      </c>
      <c r="L117" s="653">
        <v>42.290000000000013</v>
      </c>
      <c r="M117" s="653">
        <v>1</v>
      </c>
      <c r="N117" s="654">
        <v>42.290000000000013</v>
      </c>
    </row>
    <row r="118" spans="1:14" ht="14.4" customHeight="1" x14ac:dyDescent="0.3">
      <c r="A118" s="649" t="s">
        <v>566</v>
      </c>
      <c r="B118" s="650" t="s">
        <v>2234</v>
      </c>
      <c r="C118" s="651" t="s">
        <v>576</v>
      </c>
      <c r="D118" s="652" t="s">
        <v>2236</v>
      </c>
      <c r="E118" s="651" t="s">
        <v>594</v>
      </c>
      <c r="F118" s="652" t="s">
        <v>2241</v>
      </c>
      <c r="G118" s="651" t="s">
        <v>595</v>
      </c>
      <c r="H118" s="651" t="s">
        <v>982</v>
      </c>
      <c r="I118" s="651" t="s">
        <v>983</v>
      </c>
      <c r="J118" s="651" t="s">
        <v>984</v>
      </c>
      <c r="K118" s="651" t="s">
        <v>985</v>
      </c>
      <c r="L118" s="653">
        <v>260</v>
      </c>
      <c r="M118" s="653">
        <v>35</v>
      </c>
      <c r="N118" s="654">
        <v>9100</v>
      </c>
    </row>
    <row r="119" spans="1:14" ht="14.4" customHeight="1" x14ac:dyDescent="0.3">
      <c r="A119" s="649" t="s">
        <v>566</v>
      </c>
      <c r="B119" s="650" t="s">
        <v>2234</v>
      </c>
      <c r="C119" s="651" t="s">
        <v>576</v>
      </c>
      <c r="D119" s="652" t="s">
        <v>2236</v>
      </c>
      <c r="E119" s="651" t="s">
        <v>594</v>
      </c>
      <c r="F119" s="652" t="s">
        <v>2241</v>
      </c>
      <c r="G119" s="651" t="s">
        <v>595</v>
      </c>
      <c r="H119" s="651" t="s">
        <v>986</v>
      </c>
      <c r="I119" s="651" t="s">
        <v>987</v>
      </c>
      <c r="J119" s="651" t="s">
        <v>988</v>
      </c>
      <c r="K119" s="651" t="s">
        <v>989</v>
      </c>
      <c r="L119" s="653">
        <v>1713.4999590660204</v>
      </c>
      <c r="M119" s="653">
        <v>63</v>
      </c>
      <c r="N119" s="654">
        <v>107950.49742115929</v>
      </c>
    </row>
    <row r="120" spans="1:14" ht="14.4" customHeight="1" x14ac:dyDescent="0.3">
      <c r="A120" s="649" t="s">
        <v>566</v>
      </c>
      <c r="B120" s="650" t="s">
        <v>2234</v>
      </c>
      <c r="C120" s="651" t="s">
        <v>576</v>
      </c>
      <c r="D120" s="652" t="s">
        <v>2236</v>
      </c>
      <c r="E120" s="651" t="s">
        <v>594</v>
      </c>
      <c r="F120" s="652" t="s">
        <v>2241</v>
      </c>
      <c r="G120" s="651" t="s">
        <v>595</v>
      </c>
      <c r="H120" s="651" t="s">
        <v>990</v>
      </c>
      <c r="I120" s="651" t="s">
        <v>991</v>
      </c>
      <c r="J120" s="651" t="s">
        <v>992</v>
      </c>
      <c r="K120" s="651" t="s">
        <v>993</v>
      </c>
      <c r="L120" s="653">
        <v>1121.3064806606155</v>
      </c>
      <c r="M120" s="653">
        <v>2</v>
      </c>
      <c r="N120" s="654">
        <v>2242.6129613212311</v>
      </c>
    </row>
    <row r="121" spans="1:14" ht="14.4" customHeight="1" x14ac:dyDescent="0.3">
      <c r="A121" s="649" t="s">
        <v>566</v>
      </c>
      <c r="B121" s="650" t="s">
        <v>2234</v>
      </c>
      <c r="C121" s="651" t="s">
        <v>576</v>
      </c>
      <c r="D121" s="652" t="s">
        <v>2236</v>
      </c>
      <c r="E121" s="651" t="s">
        <v>594</v>
      </c>
      <c r="F121" s="652" t="s">
        <v>2241</v>
      </c>
      <c r="G121" s="651" t="s">
        <v>595</v>
      </c>
      <c r="H121" s="651" t="s">
        <v>994</v>
      </c>
      <c r="I121" s="651" t="s">
        <v>995</v>
      </c>
      <c r="J121" s="651" t="s">
        <v>996</v>
      </c>
      <c r="K121" s="651" t="s">
        <v>997</v>
      </c>
      <c r="L121" s="653">
        <v>197.47</v>
      </c>
      <c r="M121" s="653">
        <v>3</v>
      </c>
      <c r="N121" s="654">
        <v>592.41</v>
      </c>
    </row>
    <row r="122" spans="1:14" ht="14.4" customHeight="1" x14ac:dyDescent="0.3">
      <c r="A122" s="649" t="s">
        <v>566</v>
      </c>
      <c r="B122" s="650" t="s">
        <v>2234</v>
      </c>
      <c r="C122" s="651" t="s">
        <v>576</v>
      </c>
      <c r="D122" s="652" t="s">
        <v>2236</v>
      </c>
      <c r="E122" s="651" t="s">
        <v>594</v>
      </c>
      <c r="F122" s="652" t="s">
        <v>2241</v>
      </c>
      <c r="G122" s="651" t="s">
        <v>595</v>
      </c>
      <c r="H122" s="651" t="s">
        <v>998</v>
      </c>
      <c r="I122" s="651" t="s">
        <v>999</v>
      </c>
      <c r="J122" s="651" t="s">
        <v>800</v>
      </c>
      <c r="K122" s="651" t="s">
        <v>1000</v>
      </c>
      <c r="L122" s="653">
        <v>102.32</v>
      </c>
      <c r="M122" s="653">
        <v>3</v>
      </c>
      <c r="N122" s="654">
        <v>306.95999999999998</v>
      </c>
    </row>
    <row r="123" spans="1:14" ht="14.4" customHeight="1" x14ac:dyDescent="0.3">
      <c r="A123" s="649" t="s">
        <v>566</v>
      </c>
      <c r="B123" s="650" t="s">
        <v>2234</v>
      </c>
      <c r="C123" s="651" t="s">
        <v>576</v>
      </c>
      <c r="D123" s="652" t="s">
        <v>2236</v>
      </c>
      <c r="E123" s="651" t="s">
        <v>594</v>
      </c>
      <c r="F123" s="652" t="s">
        <v>2241</v>
      </c>
      <c r="G123" s="651" t="s">
        <v>595</v>
      </c>
      <c r="H123" s="651" t="s">
        <v>1001</v>
      </c>
      <c r="I123" s="651" t="s">
        <v>1002</v>
      </c>
      <c r="J123" s="651" t="s">
        <v>1003</v>
      </c>
      <c r="K123" s="651" t="s">
        <v>1004</v>
      </c>
      <c r="L123" s="653">
        <v>841.48932995074699</v>
      </c>
      <c r="M123" s="653">
        <v>20</v>
      </c>
      <c r="N123" s="654">
        <v>16829.78659901494</v>
      </c>
    </row>
    <row r="124" spans="1:14" ht="14.4" customHeight="1" x14ac:dyDescent="0.3">
      <c r="A124" s="649" t="s">
        <v>566</v>
      </c>
      <c r="B124" s="650" t="s">
        <v>2234</v>
      </c>
      <c r="C124" s="651" t="s">
        <v>576</v>
      </c>
      <c r="D124" s="652" t="s">
        <v>2236</v>
      </c>
      <c r="E124" s="651" t="s">
        <v>594</v>
      </c>
      <c r="F124" s="652" t="s">
        <v>2241</v>
      </c>
      <c r="G124" s="651" t="s">
        <v>595</v>
      </c>
      <c r="H124" s="651" t="s">
        <v>1005</v>
      </c>
      <c r="I124" s="651" t="s">
        <v>1006</v>
      </c>
      <c r="J124" s="651" t="s">
        <v>1007</v>
      </c>
      <c r="K124" s="651" t="s">
        <v>1008</v>
      </c>
      <c r="L124" s="653">
        <v>67.410000000000011</v>
      </c>
      <c r="M124" s="653">
        <v>1</v>
      </c>
      <c r="N124" s="654">
        <v>67.410000000000011</v>
      </c>
    </row>
    <row r="125" spans="1:14" ht="14.4" customHeight="1" x14ac:dyDescent="0.3">
      <c r="A125" s="649" t="s">
        <v>566</v>
      </c>
      <c r="B125" s="650" t="s">
        <v>2234</v>
      </c>
      <c r="C125" s="651" t="s">
        <v>576</v>
      </c>
      <c r="D125" s="652" t="s">
        <v>2236</v>
      </c>
      <c r="E125" s="651" t="s">
        <v>594</v>
      </c>
      <c r="F125" s="652" t="s">
        <v>2241</v>
      </c>
      <c r="G125" s="651" t="s">
        <v>595</v>
      </c>
      <c r="H125" s="651" t="s">
        <v>1009</v>
      </c>
      <c r="I125" s="651" t="s">
        <v>1010</v>
      </c>
      <c r="J125" s="651" t="s">
        <v>660</v>
      </c>
      <c r="K125" s="651" t="s">
        <v>1011</v>
      </c>
      <c r="L125" s="653">
        <v>342.84774016691364</v>
      </c>
      <c r="M125" s="653">
        <v>20</v>
      </c>
      <c r="N125" s="654">
        <v>6856.9548033382725</v>
      </c>
    </row>
    <row r="126" spans="1:14" ht="14.4" customHeight="1" x14ac:dyDescent="0.3">
      <c r="A126" s="649" t="s">
        <v>566</v>
      </c>
      <c r="B126" s="650" t="s">
        <v>2234</v>
      </c>
      <c r="C126" s="651" t="s">
        <v>576</v>
      </c>
      <c r="D126" s="652" t="s">
        <v>2236</v>
      </c>
      <c r="E126" s="651" t="s">
        <v>594</v>
      </c>
      <c r="F126" s="652" t="s">
        <v>2241</v>
      </c>
      <c r="G126" s="651" t="s">
        <v>595</v>
      </c>
      <c r="H126" s="651" t="s">
        <v>1012</v>
      </c>
      <c r="I126" s="651" t="s">
        <v>1013</v>
      </c>
      <c r="J126" s="651" t="s">
        <v>1014</v>
      </c>
      <c r="K126" s="651" t="s">
        <v>1015</v>
      </c>
      <c r="L126" s="653">
        <v>592.20000000000005</v>
      </c>
      <c r="M126" s="653">
        <v>7</v>
      </c>
      <c r="N126" s="654">
        <v>4145.4000000000005</v>
      </c>
    </row>
    <row r="127" spans="1:14" ht="14.4" customHeight="1" x14ac:dyDescent="0.3">
      <c r="A127" s="649" t="s">
        <v>566</v>
      </c>
      <c r="B127" s="650" t="s">
        <v>2234</v>
      </c>
      <c r="C127" s="651" t="s">
        <v>576</v>
      </c>
      <c r="D127" s="652" t="s">
        <v>2236</v>
      </c>
      <c r="E127" s="651" t="s">
        <v>594</v>
      </c>
      <c r="F127" s="652" t="s">
        <v>2241</v>
      </c>
      <c r="G127" s="651" t="s">
        <v>595</v>
      </c>
      <c r="H127" s="651" t="s">
        <v>1016</v>
      </c>
      <c r="I127" s="651" t="s">
        <v>1017</v>
      </c>
      <c r="J127" s="651" t="s">
        <v>1018</v>
      </c>
      <c r="K127" s="651" t="s">
        <v>1019</v>
      </c>
      <c r="L127" s="653">
        <v>56.150000000000013</v>
      </c>
      <c r="M127" s="653">
        <v>3</v>
      </c>
      <c r="N127" s="654">
        <v>168.45000000000005</v>
      </c>
    </row>
    <row r="128" spans="1:14" ht="14.4" customHeight="1" x14ac:dyDescent="0.3">
      <c r="A128" s="649" t="s">
        <v>566</v>
      </c>
      <c r="B128" s="650" t="s">
        <v>2234</v>
      </c>
      <c r="C128" s="651" t="s">
        <v>576</v>
      </c>
      <c r="D128" s="652" t="s">
        <v>2236</v>
      </c>
      <c r="E128" s="651" t="s">
        <v>594</v>
      </c>
      <c r="F128" s="652" t="s">
        <v>2241</v>
      </c>
      <c r="G128" s="651" t="s">
        <v>595</v>
      </c>
      <c r="H128" s="651" t="s">
        <v>1020</v>
      </c>
      <c r="I128" s="651" t="s">
        <v>1021</v>
      </c>
      <c r="J128" s="651" t="s">
        <v>1022</v>
      </c>
      <c r="K128" s="651" t="s">
        <v>1023</v>
      </c>
      <c r="L128" s="653">
        <v>71.974545454545463</v>
      </c>
      <c r="M128" s="653">
        <v>11</v>
      </c>
      <c r="N128" s="654">
        <v>791.72</v>
      </c>
    </row>
    <row r="129" spans="1:14" ht="14.4" customHeight="1" x14ac:dyDescent="0.3">
      <c r="A129" s="649" t="s">
        <v>566</v>
      </c>
      <c r="B129" s="650" t="s">
        <v>2234</v>
      </c>
      <c r="C129" s="651" t="s">
        <v>576</v>
      </c>
      <c r="D129" s="652" t="s">
        <v>2236</v>
      </c>
      <c r="E129" s="651" t="s">
        <v>594</v>
      </c>
      <c r="F129" s="652" t="s">
        <v>2241</v>
      </c>
      <c r="G129" s="651" t="s">
        <v>595</v>
      </c>
      <c r="H129" s="651" t="s">
        <v>1024</v>
      </c>
      <c r="I129" s="651" t="s">
        <v>1025</v>
      </c>
      <c r="J129" s="651" t="s">
        <v>1026</v>
      </c>
      <c r="K129" s="651" t="s">
        <v>1027</v>
      </c>
      <c r="L129" s="653">
        <v>37.448063933812811</v>
      </c>
      <c r="M129" s="653">
        <v>40</v>
      </c>
      <c r="N129" s="654">
        <v>1497.9225573525125</v>
      </c>
    </row>
    <row r="130" spans="1:14" ht="14.4" customHeight="1" x14ac:dyDescent="0.3">
      <c r="A130" s="649" t="s">
        <v>566</v>
      </c>
      <c r="B130" s="650" t="s">
        <v>2234</v>
      </c>
      <c r="C130" s="651" t="s">
        <v>576</v>
      </c>
      <c r="D130" s="652" t="s">
        <v>2236</v>
      </c>
      <c r="E130" s="651" t="s">
        <v>594</v>
      </c>
      <c r="F130" s="652" t="s">
        <v>2241</v>
      </c>
      <c r="G130" s="651" t="s">
        <v>595</v>
      </c>
      <c r="H130" s="651" t="s">
        <v>1028</v>
      </c>
      <c r="I130" s="651" t="s">
        <v>237</v>
      </c>
      <c r="J130" s="651" t="s">
        <v>1029</v>
      </c>
      <c r="K130" s="651"/>
      <c r="L130" s="653">
        <v>102.62277765649748</v>
      </c>
      <c r="M130" s="653">
        <v>1</v>
      </c>
      <c r="N130" s="654">
        <v>102.62277765649748</v>
      </c>
    </row>
    <row r="131" spans="1:14" ht="14.4" customHeight="1" x14ac:dyDescent="0.3">
      <c r="A131" s="649" t="s">
        <v>566</v>
      </c>
      <c r="B131" s="650" t="s">
        <v>2234</v>
      </c>
      <c r="C131" s="651" t="s">
        <v>576</v>
      </c>
      <c r="D131" s="652" t="s">
        <v>2236</v>
      </c>
      <c r="E131" s="651" t="s">
        <v>594</v>
      </c>
      <c r="F131" s="652" t="s">
        <v>2241</v>
      </c>
      <c r="G131" s="651" t="s">
        <v>595</v>
      </c>
      <c r="H131" s="651" t="s">
        <v>1030</v>
      </c>
      <c r="I131" s="651" t="s">
        <v>237</v>
      </c>
      <c r="J131" s="651" t="s">
        <v>1031</v>
      </c>
      <c r="K131" s="651"/>
      <c r="L131" s="653">
        <v>106.84457627036859</v>
      </c>
      <c r="M131" s="653">
        <v>65</v>
      </c>
      <c r="N131" s="654">
        <v>6944.8974575739585</v>
      </c>
    </row>
    <row r="132" spans="1:14" ht="14.4" customHeight="1" x14ac:dyDescent="0.3">
      <c r="A132" s="649" t="s">
        <v>566</v>
      </c>
      <c r="B132" s="650" t="s">
        <v>2234</v>
      </c>
      <c r="C132" s="651" t="s">
        <v>576</v>
      </c>
      <c r="D132" s="652" t="s">
        <v>2236</v>
      </c>
      <c r="E132" s="651" t="s">
        <v>594</v>
      </c>
      <c r="F132" s="652" t="s">
        <v>2241</v>
      </c>
      <c r="G132" s="651" t="s">
        <v>595</v>
      </c>
      <c r="H132" s="651" t="s">
        <v>1032</v>
      </c>
      <c r="I132" s="651" t="s">
        <v>237</v>
      </c>
      <c r="J132" s="651" t="s">
        <v>1033</v>
      </c>
      <c r="K132" s="651"/>
      <c r="L132" s="653">
        <v>213.88001073415421</v>
      </c>
      <c r="M132" s="653">
        <v>4</v>
      </c>
      <c r="N132" s="654">
        <v>855.52004293661685</v>
      </c>
    </row>
    <row r="133" spans="1:14" ht="14.4" customHeight="1" x14ac:dyDescent="0.3">
      <c r="A133" s="649" t="s">
        <v>566</v>
      </c>
      <c r="B133" s="650" t="s">
        <v>2234</v>
      </c>
      <c r="C133" s="651" t="s">
        <v>576</v>
      </c>
      <c r="D133" s="652" t="s">
        <v>2236</v>
      </c>
      <c r="E133" s="651" t="s">
        <v>594</v>
      </c>
      <c r="F133" s="652" t="s">
        <v>2241</v>
      </c>
      <c r="G133" s="651" t="s">
        <v>595</v>
      </c>
      <c r="H133" s="651" t="s">
        <v>1034</v>
      </c>
      <c r="I133" s="651" t="s">
        <v>237</v>
      </c>
      <c r="J133" s="651" t="s">
        <v>1035</v>
      </c>
      <c r="K133" s="651"/>
      <c r="L133" s="653">
        <v>114.20977021506036</v>
      </c>
      <c r="M133" s="653">
        <v>12</v>
      </c>
      <c r="N133" s="654">
        <v>1370.5172425807243</v>
      </c>
    </row>
    <row r="134" spans="1:14" ht="14.4" customHeight="1" x14ac:dyDescent="0.3">
      <c r="A134" s="649" t="s">
        <v>566</v>
      </c>
      <c r="B134" s="650" t="s">
        <v>2234</v>
      </c>
      <c r="C134" s="651" t="s">
        <v>576</v>
      </c>
      <c r="D134" s="652" t="s">
        <v>2236</v>
      </c>
      <c r="E134" s="651" t="s">
        <v>594</v>
      </c>
      <c r="F134" s="652" t="s">
        <v>2241</v>
      </c>
      <c r="G134" s="651" t="s">
        <v>595</v>
      </c>
      <c r="H134" s="651" t="s">
        <v>1036</v>
      </c>
      <c r="I134" s="651" t="s">
        <v>1037</v>
      </c>
      <c r="J134" s="651" t="s">
        <v>1038</v>
      </c>
      <c r="K134" s="651" t="s">
        <v>1039</v>
      </c>
      <c r="L134" s="653">
        <v>177.50974237225398</v>
      </c>
      <c r="M134" s="653">
        <v>12</v>
      </c>
      <c r="N134" s="654">
        <v>2130.1169084670478</v>
      </c>
    </row>
    <row r="135" spans="1:14" ht="14.4" customHeight="1" x14ac:dyDescent="0.3">
      <c r="A135" s="649" t="s">
        <v>566</v>
      </c>
      <c r="B135" s="650" t="s">
        <v>2234</v>
      </c>
      <c r="C135" s="651" t="s">
        <v>576</v>
      </c>
      <c r="D135" s="652" t="s">
        <v>2236</v>
      </c>
      <c r="E135" s="651" t="s">
        <v>594</v>
      </c>
      <c r="F135" s="652" t="s">
        <v>2241</v>
      </c>
      <c r="G135" s="651" t="s">
        <v>595</v>
      </c>
      <c r="H135" s="651" t="s">
        <v>1040</v>
      </c>
      <c r="I135" s="651" t="s">
        <v>237</v>
      </c>
      <c r="J135" s="651" t="s">
        <v>1041</v>
      </c>
      <c r="K135" s="651"/>
      <c r="L135" s="653">
        <v>64.073769141173202</v>
      </c>
      <c r="M135" s="653">
        <v>24</v>
      </c>
      <c r="N135" s="654">
        <v>1537.7704593881567</v>
      </c>
    </row>
    <row r="136" spans="1:14" ht="14.4" customHeight="1" x14ac:dyDescent="0.3">
      <c r="A136" s="649" t="s">
        <v>566</v>
      </c>
      <c r="B136" s="650" t="s">
        <v>2234</v>
      </c>
      <c r="C136" s="651" t="s">
        <v>576</v>
      </c>
      <c r="D136" s="652" t="s">
        <v>2236</v>
      </c>
      <c r="E136" s="651" t="s">
        <v>594</v>
      </c>
      <c r="F136" s="652" t="s">
        <v>2241</v>
      </c>
      <c r="G136" s="651" t="s">
        <v>595</v>
      </c>
      <c r="H136" s="651" t="s">
        <v>1042</v>
      </c>
      <c r="I136" s="651" t="s">
        <v>1043</v>
      </c>
      <c r="J136" s="651" t="s">
        <v>1044</v>
      </c>
      <c r="K136" s="651" t="s">
        <v>1045</v>
      </c>
      <c r="L136" s="653">
        <v>50.499899431419728</v>
      </c>
      <c r="M136" s="653">
        <v>30</v>
      </c>
      <c r="N136" s="654">
        <v>1514.9969829425918</v>
      </c>
    </row>
    <row r="137" spans="1:14" ht="14.4" customHeight="1" x14ac:dyDescent="0.3">
      <c r="A137" s="649" t="s">
        <v>566</v>
      </c>
      <c r="B137" s="650" t="s">
        <v>2234</v>
      </c>
      <c r="C137" s="651" t="s">
        <v>576</v>
      </c>
      <c r="D137" s="652" t="s">
        <v>2236</v>
      </c>
      <c r="E137" s="651" t="s">
        <v>594</v>
      </c>
      <c r="F137" s="652" t="s">
        <v>2241</v>
      </c>
      <c r="G137" s="651" t="s">
        <v>595</v>
      </c>
      <c r="H137" s="651" t="s">
        <v>1046</v>
      </c>
      <c r="I137" s="651" t="s">
        <v>237</v>
      </c>
      <c r="J137" s="651" t="s">
        <v>1047</v>
      </c>
      <c r="K137" s="651"/>
      <c r="L137" s="653">
        <v>74.141824404312757</v>
      </c>
      <c r="M137" s="653">
        <v>21</v>
      </c>
      <c r="N137" s="654">
        <v>1556.978312490568</v>
      </c>
    </row>
    <row r="138" spans="1:14" ht="14.4" customHeight="1" x14ac:dyDescent="0.3">
      <c r="A138" s="649" t="s">
        <v>566</v>
      </c>
      <c r="B138" s="650" t="s">
        <v>2234</v>
      </c>
      <c r="C138" s="651" t="s">
        <v>576</v>
      </c>
      <c r="D138" s="652" t="s">
        <v>2236</v>
      </c>
      <c r="E138" s="651" t="s">
        <v>594</v>
      </c>
      <c r="F138" s="652" t="s">
        <v>2241</v>
      </c>
      <c r="G138" s="651" t="s">
        <v>595</v>
      </c>
      <c r="H138" s="651" t="s">
        <v>1048</v>
      </c>
      <c r="I138" s="651" t="s">
        <v>1049</v>
      </c>
      <c r="J138" s="651" t="s">
        <v>1050</v>
      </c>
      <c r="K138" s="651"/>
      <c r="L138" s="653">
        <v>50.80558017387871</v>
      </c>
      <c r="M138" s="653">
        <v>1</v>
      </c>
      <c r="N138" s="654">
        <v>50.80558017387871</v>
      </c>
    </row>
    <row r="139" spans="1:14" ht="14.4" customHeight="1" x14ac:dyDescent="0.3">
      <c r="A139" s="649" t="s">
        <v>566</v>
      </c>
      <c r="B139" s="650" t="s">
        <v>2234</v>
      </c>
      <c r="C139" s="651" t="s">
        <v>576</v>
      </c>
      <c r="D139" s="652" t="s">
        <v>2236</v>
      </c>
      <c r="E139" s="651" t="s">
        <v>594</v>
      </c>
      <c r="F139" s="652" t="s">
        <v>2241</v>
      </c>
      <c r="G139" s="651" t="s">
        <v>595</v>
      </c>
      <c r="H139" s="651" t="s">
        <v>1051</v>
      </c>
      <c r="I139" s="651" t="s">
        <v>1052</v>
      </c>
      <c r="J139" s="651" t="s">
        <v>611</v>
      </c>
      <c r="K139" s="651" t="s">
        <v>1053</v>
      </c>
      <c r="L139" s="653">
        <v>50.834846834793225</v>
      </c>
      <c r="M139" s="653">
        <v>39</v>
      </c>
      <c r="N139" s="654">
        <v>1982.5590265569358</v>
      </c>
    </row>
    <row r="140" spans="1:14" ht="14.4" customHeight="1" x14ac:dyDescent="0.3">
      <c r="A140" s="649" t="s">
        <v>566</v>
      </c>
      <c r="B140" s="650" t="s">
        <v>2234</v>
      </c>
      <c r="C140" s="651" t="s">
        <v>576</v>
      </c>
      <c r="D140" s="652" t="s">
        <v>2236</v>
      </c>
      <c r="E140" s="651" t="s">
        <v>594</v>
      </c>
      <c r="F140" s="652" t="s">
        <v>2241</v>
      </c>
      <c r="G140" s="651" t="s">
        <v>595</v>
      </c>
      <c r="H140" s="651" t="s">
        <v>1054</v>
      </c>
      <c r="I140" s="651" t="s">
        <v>1055</v>
      </c>
      <c r="J140" s="651" t="s">
        <v>1056</v>
      </c>
      <c r="K140" s="651" t="s">
        <v>1057</v>
      </c>
      <c r="L140" s="653">
        <v>147.92048354420101</v>
      </c>
      <c r="M140" s="653">
        <v>2</v>
      </c>
      <c r="N140" s="654">
        <v>295.84096708840201</v>
      </c>
    </row>
    <row r="141" spans="1:14" ht="14.4" customHeight="1" x14ac:dyDescent="0.3">
      <c r="A141" s="649" t="s">
        <v>566</v>
      </c>
      <c r="B141" s="650" t="s">
        <v>2234</v>
      </c>
      <c r="C141" s="651" t="s">
        <v>576</v>
      </c>
      <c r="D141" s="652" t="s">
        <v>2236</v>
      </c>
      <c r="E141" s="651" t="s">
        <v>594</v>
      </c>
      <c r="F141" s="652" t="s">
        <v>2241</v>
      </c>
      <c r="G141" s="651" t="s">
        <v>595</v>
      </c>
      <c r="H141" s="651" t="s">
        <v>1058</v>
      </c>
      <c r="I141" s="651" t="s">
        <v>1059</v>
      </c>
      <c r="J141" s="651" t="s">
        <v>1060</v>
      </c>
      <c r="K141" s="651" t="s">
        <v>1061</v>
      </c>
      <c r="L141" s="653">
        <v>307.55933415393525</v>
      </c>
      <c r="M141" s="653">
        <v>1</v>
      </c>
      <c r="N141" s="654">
        <v>307.55933415393525</v>
      </c>
    </row>
    <row r="142" spans="1:14" ht="14.4" customHeight="1" x14ac:dyDescent="0.3">
      <c r="A142" s="649" t="s">
        <v>566</v>
      </c>
      <c r="B142" s="650" t="s">
        <v>2234</v>
      </c>
      <c r="C142" s="651" t="s">
        <v>576</v>
      </c>
      <c r="D142" s="652" t="s">
        <v>2236</v>
      </c>
      <c r="E142" s="651" t="s">
        <v>594</v>
      </c>
      <c r="F142" s="652" t="s">
        <v>2241</v>
      </c>
      <c r="G142" s="651" t="s">
        <v>595</v>
      </c>
      <c r="H142" s="651" t="s">
        <v>1062</v>
      </c>
      <c r="I142" s="651" t="s">
        <v>1063</v>
      </c>
      <c r="J142" s="651" t="s">
        <v>1064</v>
      </c>
      <c r="K142" s="651" t="s">
        <v>1065</v>
      </c>
      <c r="L142" s="653">
        <v>46.419935289279692</v>
      </c>
      <c r="M142" s="653">
        <v>3</v>
      </c>
      <c r="N142" s="654">
        <v>139.25980586783908</v>
      </c>
    </row>
    <row r="143" spans="1:14" ht="14.4" customHeight="1" x14ac:dyDescent="0.3">
      <c r="A143" s="649" t="s">
        <v>566</v>
      </c>
      <c r="B143" s="650" t="s">
        <v>2234</v>
      </c>
      <c r="C143" s="651" t="s">
        <v>576</v>
      </c>
      <c r="D143" s="652" t="s">
        <v>2236</v>
      </c>
      <c r="E143" s="651" t="s">
        <v>594</v>
      </c>
      <c r="F143" s="652" t="s">
        <v>2241</v>
      </c>
      <c r="G143" s="651" t="s">
        <v>595</v>
      </c>
      <c r="H143" s="651" t="s">
        <v>1066</v>
      </c>
      <c r="I143" s="651" t="s">
        <v>1067</v>
      </c>
      <c r="J143" s="651" t="s">
        <v>1068</v>
      </c>
      <c r="K143" s="651" t="s">
        <v>1069</v>
      </c>
      <c r="L143" s="653">
        <v>253.67000000000004</v>
      </c>
      <c r="M143" s="653">
        <v>1</v>
      </c>
      <c r="N143" s="654">
        <v>253.67000000000004</v>
      </c>
    </row>
    <row r="144" spans="1:14" ht="14.4" customHeight="1" x14ac:dyDescent="0.3">
      <c r="A144" s="649" t="s">
        <v>566</v>
      </c>
      <c r="B144" s="650" t="s">
        <v>2234</v>
      </c>
      <c r="C144" s="651" t="s">
        <v>576</v>
      </c>
      <c r="D144" s="652" t="s">
        <v>2236</v>
      </c>
      <c r="E144" s="651" t="s">
        <v>594</v>
      </c>
      <c r="F144" s="652" t="s">
        <v>2241</v>
      </c>
      <c r="G144" s="651" t="s">
        <v>595</v>
      </c>
      <c r="H144" s="651" t="s">
        <v>1070</v>
      </c>
      <c r="I144" s="651" t="s">
        <v>237</v>
      </c>
      <c r="J144" s="651" t="s">
        <v>1071</v>
      </c>
      <c r="K144" s="651"/>
      <c r="L144" s="653">
        <v>72.180455208176127</v>
      </c>
      <c r="M144" s="653">
        <v>6</v>
      </c>
      <c r="N144" s="654">
        <v>433.08273124905679</v>
      </c>
    </row>
    <row r="145" spans="1:14" ht="14.4" customHeight="1" x14ac:dyDescent="0.3">
      <c r="A145" s="649" t="s">
        <v>566</v>
      </c>
      <c r="B145" s="650" t="s">
        <v>2234</v>
      </c>
      <c r="C145" s="651" t="s">
        <v>576</v>
      </c>
      <c r="D145" s="652" t="s">
        <v>2236</v>
      </c>
      <c r="E145" s="651" t="s">
        <v>594</v>
      </c>
      <c r="F145" s="652" t="s">
        <v>2241</v>
      </c>
      <c r="G145" s="651" t="s">
        <v>595</v>
      </c>
      <c r="H145" s="651" t="s">
        <v>1072</v>
      </c>
      <c r="I145" s="651" t="s">
        <v>1072</v>
      </c>
      <c r="J145" s="651" t="s">
        <v>1073</v>
      </c>
      <c r="K145" s="651" t="s">
        <v>666</v>
      </c>
      <c r="L145" s="653">
        <v>301.65000000000003</v>
      </c>
      <c r="M145" s="653">
        <v>52</v>
      </c>
      <c r="N145" s="654">
        <v>15685.800000000001</v>
      </c>
    </row>
    <row r="146" spans="1:14" ht="14.4" customHeight="1" x14ac:dyDescent="0.3">
      <c r="A146" s="649" t="s">
        <v>566</v>
      </c>
      <c r="B146" s="650" t="s">
        <v>2234</v>
      </c>
      <c r="C146" s="651" t="s">
        <v>576</v>
      </c>
      <c r="D146" s="652" t="s">
        <v>2236</v>
      </c>
      <c r="E146" s="651" t="s">
        <v>594</v>
      </c>
      <c r="F146" s="652" t="s">
        <v>2241</v>
      </c>
      <c r="G146" s="651" t="s">
        <v>595</v>
      </c>
      <c r="H146" s="651" t="s">
        <v>1074</v>
      </c>
      <c r="I146" s="651" t="s">
        <v>1074</v>
      </c>
      <c r="J146" s="651" t="s">
        <v>1075</v>
      </c>
      <c r="K146" s="651" t="s">
        <v>1076</v>
      </c>
      <c r="L146" s="653">
        <v>266.44032855776828</v>
      </c>
      <c r="M146" s="653">
        <v>1</v>
      </c>
      <c r="N146" s="654">
        <v>266.44032855776828</v>
      </c>
    </row>
    <row r="147" spans="1:14" ht="14.4" customHeight="1" x14ac:dyDescent="0.3">
      <c r="A147" s="649" t="s">
        <v>566</v>
      </c>
      <c r="B147" s="650" t="s">
        <v>2234</v>
      </c>
      <c r="C147" s="651" t="s">
        <v>576</v>
      </c>
      <c r="D147" s="652" t="s">
        <v>2236</v>
      </c>
      <c r="E147" s="651" t="s">
        <v>594</v>
      </c>
      <c r="F147" s="652" t="s">
        <v>2241</v>
      </c>
      <c r="G147" s="651" t="s">
        <v>595</v>
      </c>
      <c r="H147" s="651" t="s">
        <v>1077</v>
      </c>
      <c r="I147" s="651" t="s">
        <v>1078</v>
      </c>
      <c r="J147" s="651" t="s">
        <v>1079</v>
      </c>
      <c r="K147" s="651" t="s">
        <v>608</v>
      </c>
      <c r="L147" s="653">
        <v>73.614664424929614</v>
      </c>
      <c r="M147" s="653">
        <v>440</v>
      </c>
      <c r="N147" s="654">
        <v>32390.452346969028</v>
      </c>
    </row>
    <row r="148" spans="1:14" ht="14.4" customHeight="1" x14ac:dyDescent="0.3">
      <c r="A148" s="649" t="s">
        <v>566</v>
      </c>
      <c r="B148" s="650" t="s">
        <v>2234</v>
      </c>
      <c r="C148" s="651" t="s">
        <v>576</v>
      </c>
      <c r="D148" s="652" t="s">
        <v>2236</v>
      </c>
      <c r="E148" s="651" t="s">
        <v>594</v>
      </c>
      <c r="F148" s="652" t="s">
        <v>2241</v>
      </c>
      <c r="G148" s="651" t="s">
        <v>595</v>
      </c>
      <c r="H148" s="651" t="s">
        <v>1080</v>
      </c>
      <c r="I148" s="651" t="s">
        <v>1081</v>
      </c>
      <c r="J148" s="651" t="s">
        <v>1082</v>
      </c>
      <c r="K148" s="651" t="s">
        <v>689</v>
      </c>
      <c r="L148" s="653">
        <v>41.510092833426313</v>
      </c>
      <c r="M148" s="653">
        <v>90</v>
      </c>
      <c r="N148" s="654">
        <v>3735.9083550083683</v>
      </c>
    </row>
    <row r="149" spans="1:14" ht="14.4" customHeight="1" x14ac:dyDescent="0.3">
      <c r="A149" s="649" t="s">
        <v>566</v>
      </c>
      <c r="B149" s="650" t="s">
        <v>2234</v>
      </c>
      <c r="C149" s="651" t="s">
        <v>576</v>
      </c>
      <c r="D149" s="652" t="s">
        <v>2236</v>
      </c>
      <c r="E149" s="651" t="s">
        <v>594</v>
      </c>
      <c r="F149" s="652" t="s">
        <v>2241</v>
      </c>
      <c r="G149" s="651" t="s">
        <v>595</v>
      </c>
      <c r="H149" s="651" t="s">
        <v>1083</v>
      </c>
      <c r="I149" s="651" t="s">
        <v>1084</v>
      </c>
      <c r="J149" s="651" t="s">
        <v>1085</v>
      </c>
      <c r="K149" s="651" t="s">
        <v>1086</v>
      </c>
      <c r="L149" s="653">
        <v>155.25000000000006</v>
      </c>
      <c r="M149" s="653">
        <v>1</v>
      </c>
      <c r="N149" s="654">
        <v>155.25000000000006</v>
      </c>
    </row>
    <row r="150" spans="1:14" ht="14.4" customHeight="1" x14ac:dyDescent="0.3">
      <c r="A150" s="649" t="s">
        <v>566</v>
      </c>
      <c r="B150" s="650" t="s">
        <v>2234</v>
      </c>
      <c r="C150" s="651" t="s">
        <v>576</v>
      </c>
      <c r="D150" s="652" t="s">
        <v>2236</v>
      </c>
      <c r="E150" s="651" t="s">
        <v>594</v>
      </c>
      <c r="F150" s="652" t="s">
        <v>2241</v>
      </c>
      <c r="G150" s="651" t="s">
        <v>595</v>
      </c>
      <c r="H150" s="651" t="s">
        <v>1087</v>
      </c>
      <c r="I150" s="651" t="s">
        <v>1088</v>
      </c>
      <c r="J150" s="651" t="s">
        <v>1089</v>
      </c>
      <c r="K150" s="651" t="s">
        <v>1090</v>
      </c>
      <c r="L150" s="653">
        <v>98.869808972034036</v>
      </c>
      <c r="M150" s="653">
        <v>4</v>
      </c>
      <c r="N150" s="654">
        <v>395.47923588813615</v>
      </c>
    </row>
    <row r="151" spans="1:14" ht="14.4" customHeight="1" x14ac:dyDescent="0.3">
      <c r="A151" s="649" t="s">
        <v>566</v>
      </c>
      <c r="B151" s="650" t="s">
        <v>2234</v>
      </c>
      <c r="C151" s="651" t="s">
        <v>576</v>
      </c>
      <c r="D151" s="652" t="s">
        <v>2236</v>
      </c>
      <c r="E151" s="651" t="s">
        <v>594</v>
      </c>
      <c r="F151" s="652" t="s">
        <v>2241</v>
      </c>
      <c r="G151" s="651" t="s">
        <v>595</v>
      </c>
      <c r="H151" s="651" t="s">
        <v>1091</v>
      </c>
      <c r="I151" s="651" t="s">
        <v>1092</v>
      </c>
      <c r="J151" s="651" t="s">
        <v>1093</v>
      </c>
      <c r="K151" s="651" t="s">
        <v>1094</v>
      </c>
      <c r="L151" s="653">
        <v>266.56919933655195</v>
      </c>
      <c r="M151" s="653">
        <v>9</v>
      </c>
      <c r="N151" s="654">
        <v>2399.1227940289677</v>
      </c>
    </row>
    <row r="152" spans="1:14" ht="14.4" customHeight="1" x14ac:dyDescent="0.3">
      <c r="A152" s="649" t="s">
        <v>566</v>
      </c>
      <c r="B152" s="650" t="s">
        <v>2234</v>
      </c>
      <c r="C152" s="651" t="s">
        <v>576</v>
      </c>
      <c r="D152" s="652" t="s">
        <v>2236</v>
      </c>
      <c r="E152" s="651" t="s">
        <v>594</v>
      </c>
      <c r="F152" s="652" t="s">
        <v>2241</v>
      </c>
      <c r="G152" s="651" t="s">
        <v>595</v>
      </c>
      <c r="H152" s="651" t="s">
        <v>1095</v>
      </c>
      <c r="I152" s="651" t="s">
        <v>1096</v>
      </c>
      <c r="J152" s="651" t="s">
        <v>1097</v>
      </c>
      <c r="K152" s="651" t="s">
        <v>1098</v>
      </c>
      <c r="L152" s="653">
        <v>389.33610824019121</v>
      </c>
      <c r="M152" s="653">
        <v>165</v>
      </c>
      <c r="N152" s="654">
        <v>64240.457859631548</v>
      </c>
    </row>
    <row r="153" spans="1:14" ht="14.4" customHeight="1" x14ac:dyDescent="0.3">
      <c r="A153" s="649" t="s">
        <v>566</v>
      </c>
      <c r="B153" s="650" t="s">
        <v>2234</v>
      </c>
      <c r="C153" s="651" t="s">
        <v>576</v>
      </c>
      <c r="D153" s="652" t="s">
        <v>2236</v>
      </c>
      <c r="E153" s="651" t="s">
        <v>594</v>
      </c>
      <c r="F153" s="652" t="s">
        <v>2241</v>
      </c>
      <c r="G153" s="651" t="s">
        <v>595</v>
      </c>
      <c r="H153" s="651" t="s">
        <v>1099</v>
      </c>
      <c r="I153" s="651" t="s">
        <v>1100</v>
      </c>
      <c r="J153" s="651" t="s">
        <v>1101</v>
      </c>
      <c r="K153" s="651" t="s">
        <v>1102</v>
      </c>
      <c r="L153" s="653">
        <v>1006.9600000000005</v>
      </c>
      <c r="M153" s="653">
        <v>3</v>
      </c>
      <c r="N153" s="654">
        <v>3020.8800000000015</v>
      </c>
    </row>
    <row r="154" spans="1:14" ht="14.4" customHeight="1" x14ac:dyDescent="0.3">
      <c r="A154" s="649" t="s">
        <v>566</v>
      </c>
      <c r="B154" s="650" t="s">
        <v>2234</v>
      </c>
      <c r="C154" s="651" t="s">
        <v>576</v>
      </c>
      <c r="D154" s="652" t="s">
        <v>2236</v>
      </c>
      <c r="E154" s="651" t="s">
        <v>594</v>
      </c>
      <c r="F154" s="652" t="s">
        <v>2241</v>
      </c>
      <c r="G154" s="651" t="s">
        <v>595</v>
      </c>
      <c r="H154" s="651" t="s">
        <v>1103</v>
      </c>
      <c r="I154" s="651" t="s">
        <v>1104</v>
      </c>
      <c r="J154" s="651" t="s">
        <v>1105</v>
      </c>
      <c r="K154" s="651" t="s">
        <v>1106</v>
      </c>
      <c r="L154" s="653">
        <v>218.94000000000003</v>
      </c>
      <c r="M154" s="653">
        <v>3</v>
      </c>
      <c r="N154" s="654">
        <v>656.82</v>
      </c>
    </row>
    <row r="155" spans="1:14" ht="14.4" customHeight="1" x14ac:dyDescent="0.3">
      <c r="A155" s="649" t="s">
        <v>566</v>
      </c>
      <c r="B155" s="650" t="s">
        <v>2234</v>
      </c>
      <c r="C155" s="651" t="s">
        <v>576</v>
      </c>
      <c r="D155" s="652" t="s">
        <v>2236</v>
      </c>
      <c r="E155" s="651" t="s">
        <v>594</v>
      </c>
      <c r="F155" s="652" t="s">
        <v>2241</v>
      </c>
      <c r="G155" s="651" t="s">
        <v>595</v>
      </c>
      <c r="H155" s="651" t="s">
        <v>1107</v>
      </c>
      <c r="I155" s="651" t="s">
        <v>1108</v>
      </c>
      <c r="J155" s="651" t="s">
        <v>1109</v>
      </c>
      <c r="K155" s="651" t="s">
        <v>1110</v>
      </c>
      <c r="L155" s="653">
        <v>79.940000000000012</v>
      </c>
      <c r="M155" s="653">
        <v>6</v>
      </c>
      <c r="N155" s="654">
        <v>479.64000000000004</v>
      </c>
    </row>
    <row r="156" spans="1:14" ht="14.4" customHeight="1" x14ac:dyDescent="0.3">
      <c r="A156" s="649" t="s">
        <v>566</v>
      </c>
      <c r="B156" s="650" t="s">
        <v>2234</v>
      </c>
      <c r="C156" s="651" t="s">
        <v>576</v>
      </c>
      <c r="D156" s="652" t="s">
        <v>2236</v>
      </c>
      <c r="E156" s="651" t="s">
        <v>594</v>
      </c>
      <c r="F156" s="652" t="s">
        <v>2241</v>
      </c>
      <c r="G156" s="651" t="s">
        <v>595</v>
      </c>
      <c r="H156" s="651" t="s">
        <v>1111</v>
      </c>
      <c r="I156" s="651" t="s">
        <v>1112</v>
      </c>
      <c r="J156" s="651" t="s">
        <v>1113</v>
      </c>
      <c r="K156" s="651" t="s">
        <v>1114</v>
      </c>
      <c r="L156" s="653">
        <v>23.335360089361828</v>
      </c>
      <c r="M156" s="653">
        <v>468</v>
      </c>
      <c r="N156" s="654">
        <v>10920.948521821336</v>
      </c>
    </row>
    <row r="157" spans="1:14" ht="14.4" customHeight="1" x14ac:dyDescent="0.3">
      <c r="A157" s="649" t="s">
        <v>566</v>
      </c>
      <c r="B157" s="650" t="s">
        <v>2234</v>
      </c>
      <c r="C157" s="651" t="s">
        <v>576</v>
      </c>
      <c r="D157" s="652" t="s">
        <v>2236</v>
      </c>
      <c r="E157" s="651" t="s">
        <v>594</v>
      </c>
      <c r="F157" s="652" t="s">
        <v>2241</v>
      </c>
      <c r="G157" s="651" t="s">
        <v>595</v>
      </c>
      <c r="H157" s="651" t="s">
        <v>1115</v>
      </c>
      <c r="I157" s="651" t="s">
        <v>1115</v>
      </c>
      <c r="J157" s="651" t="s">
        <v>1116</v>
      </c>
      <c r="K157" s="651" t="s">
        <v>751</v>
      </c>
      <c r="L157" s="653">
        <v>56.429935452261226</v>
      </c>
      <c r="M157" s="653">
        <v>10</v>
      </c>
      <c r="N157" s="654">
        <v>564.29935452261225</v>
      </c>
    </row>
    <row r="158" spans="1:14" ht="14.4" customHeight="1" x14ac:dyDescent="0.3">
      <c r="A158" s="649" t="s">
        <v>566</v>
      </c>
      <c r="B158" s="650" t="s">
        <v>2234</v>
      </c>
      <c r="C158" s="651" t="s">
        <v>576</v>
      </c>
      <c r="D158" s="652" t="s">
        <v>2236</v>
      </c>
      <c r="E158" s="651" t="s">
        <v>594</v>
      </c>
      <c r="F158" s="652" t="s">
        <v>2241</v>
      </c>
      <c r="G158" s="651" t="s">
        <v>595</v>
      </c>
      <c r="H158" s="651" t="s">
        <v>1117</v>
      </c>
      <c r="I158" s="651" t="s">
        <v>1117</v>
      </c>
      <c r="J158" s="651" t="s">
        <v>1118</v>
      </c>
      <c r="K158" s="651" t="s">
        <v>1119</v>
      </c>
      <c r="L158" s="653">
        <v>169.73</v>
      </c>
      <c r="M158" s="653">
        <v>1</v>
      </c>
      <c r="N158" s="654">
        <v>169.73</v>
      </c>
    </row>
    <row r="159" spans="1:14" ht="14.4" customHeight="1" x14ac:dyDescent="0.3">
      <c r="A159" s="649" t="s">
        <v>566</v>
      </c>
      <c r="B159" s="650" t="s">
        <v>2234</v>
      </c>
      <c r="C159" s="651" t="s">
        <v>576</v>
      </c>
      <c r="D159" s="652" t="s">
        <v>2236</v>
      </c>
      <c r="E159" s="651" t="s">
        <v>594</v>
      </c>
      <c r="F159" s="652" t="s">
        <v>2241</v>
      </c>
      <c r="G159" s="651" t="s">
        <v>595</v>
      </c>
      <c r="H159" s="651" t="s">
        <v>1120</v>
      </c>
      <c r="I159" s="651" t="s">
        <v>1121</v>
      </c>
      <c r="J159" s="651" t="s">
        <v>1122</v>
      </c>
      <c r="K159" s="651" t="s">
        <v>1123</v>
      </c>
      <c r="L159" s="653">
        <v>1104.2610368117305</v>
      </c>
      <c r="M159" s="653">
        <v>19</v>
      </c>
      <c r="N159" s="654">
        <v>20980.959699422881</v>
      </c>
    </row>
    <row r="160" spans="1:14" ht="14.4" customHeight="1" x14ac:dyDescent="0.3">
      <c r="A160" s="649" t="s">
        <v>566</v>
      </c>
      <c r="B160" s="650" t="s">
        <v>2234</v>
      </c>
      <c r="C160" s="651" t="s">
        <v>576</v>
      </c>
      <c r="D160" s="652" t="s">
        <v>2236</v>
      </c>
      <c r="E160" s="651" t="s">
        <v>594</v>
      </c>
      <c r="F160" s="652" t="s">
        <v>2241</v>
      </c>
      <c r="G160" s="651" t="s">
        <v>595</v>
      </c>
      <c r="H160" s="651" t="s">
        <v>1124</v>
      </c>
      <c r="I160" s="651" t="s">
        <v>1125</v>
      </c>
      <c r="J160" s="651" t="s">
        <v>1126</v>
      </c>
      <c r="K160" s="651" t="s">
        <v>1127</v>
      </c>
      <c r="L160" s="653">
        <v>549.96854819040504</v>
      </c>
      <c r="M160" s="653">
        <v>31</v>
      </c>
      <c r="N160" s="654">
        <v>17049.024993902556</v>
      </c>
    </row>
    <row r="161" spans="1:14" ht="14.4" customHeight="1" x14ac:dyDescent="0.3">
      <c r="A161" s="649" t="s">
        <v>566</v>
      </c>
      <c r="B161" s="650" t="s">
        <v>2234</v>
      </c>
      <c r="C161" s="651" t="s">
        <v>576</v>
      </c>
      <c r="D161" s="652" t="s">
        <v>2236</v>
      </c>
      <c r="E161" s="651" t="s">
        <v>594</v>
      </c>
      <c r="F161" s="652" t="s">
        <v>2241</v>
      </c>
      <c r="G161" s="651" t="s">
        <v>595</v>
      </c>
      <c r="H161" s="651" t="s">
        <v>1128</v>
      </c>
      <c r="I161" s="651" t="s">
        <v>1129</v>
      </c>
      <c r="J161" s="651" t="s">
        <v>1130</v>
      </c>
      <c r="K161" s="651" t="s">
        <v>1131</v>
      </c>
      <c r="L161" s="653">
        <v>1100.729240585782</v>
      </c>
      <c r="M161" s="653">
        <v>14</v>
      </c>
      <c r="N161" s="654">
        <v>15410.209368200949</v>
      </c>
    </row>
    <row r="162" spans="1:14" ht="14.4" customHeight="1" x14ac:dyDescent="0.3">
      <c r="A162" s="649" t="s">
        <v>566</v>
      </c>
      <c r="B162" s="650" t="s">
        <v>2234</v>
      </c>
      <c r="C162" s="651" t="s">
        <v>576</v>
      </c>
      <c r="D162" s="652" t="s">
        <v>2236</v>
      </c>
      <c r="E162" s="651" t="s">
        <v>594</v>
      </c>
      <c r="F162" s="652" t="s">
        <v>2241</v>
      </c>
      <c r="G162" s="651" t="s">
        <v>595</v>
      </c>
      <c r="H162" s="651" t="s">
        <v>1132</v>
      </c>
      <c r="I162" s="651" t="s">
        <v>1133</v>
      </c>
      <c r="J162" s="651" t="s">
        <v>1134</v>
      </c>
      <c r="K162" s="651" t="s">
        <v>1135</v>
      </c>
      <c r="L162" s="653">
        <v>89.639984222275061</v>
      </c>
      <c r="M162" s="653">
        <v>130</v>
      </c>
      <c r="N162" s="654">
        <v>11653.197948895759</v>
      </c>
    </row>
    <row r="163" spans="1:14" ht="14.4" customHeight="1" x14ac:dyDescent="0.3">
      <c r="A163" s="649" t="s">
        <v>566</v>
      </c>
      <c r="B163" s="650" t="s">
        <v>2234</v>
      </c>
      <c r="C163" s="651" t="s">
        <v>576</v>
      </c>
      <c r="D163" s="652" t="s">
        <v>2236</v>
      </c>
      <c r="E163" s="651" t="s">
        <v>594</v>
      </c>
      <c r="F163" s="652" t="s">
        <v>2241</v>
      </c>
      <c r="G163" s="651" t="s">
        <v>595</v>
      </c>
      <c r="H163" s="651" t="s">
        <v>613</v>
      </c>
      <c r="I163" s="651" t="s">
        <v>237</v>
      </c>
      <c r="J163" s="651" t="s">
        <v>614</v>
      </c>
      <c r="K163" s="651"/>
      <c r="L163" s="653">
        <v>37.407685208827608</v>
      </c>
      <c r="M163" s="653">
        <v>49</v>
      </c>
      <c r="N163" s="654">
        <v>1832.9765752325529</v>
      </c>
    </row>
    <row r="164" spans="1:14" ht="14.4" customHeight="1" x14ac:dyDescent="0.3">
      <c r="A164" s="649" t="s">
        <v>566</v>
      </c>
      <c r="B164" s="650" t="s">
        <v>2234</v>
      </c>
      <c r="C164" s="651" t="s">
        <v>576</v>
      </c>
      <c r="D164" s="652" t="s">
        <v>2236</v>
      </c>
      <c r="E164" s="651" t="s">
        <v>594</v>
      </c>
      <c r="F164" s="652" t="s">
        <v>2241</v>
      </c>
      <c r="G164" s="651" t="s">
        <v>595</v>
      </c>
      <c r="H164" s="651" t="s">
        <v>1136</v>
      </c>
      <c r="I164" s="651" t="s">
        <v>1136</v>
      </c>
      <c r="J164" s="651" t="s">
        <v>1137</v>
      </c>
      <c r="K164" s="651" t="s">
        <v>1138</v>
      </c>
      <c r="L164" s="653">
        <v>201.25</v>
      </c>
      <c r="M164" s="653">
        <v>112</v>
      </c>
      <c r="N164" s="654">
        <v>22540</v>
      </c>
    </row>
    <row r="165" spans="1:14" ht="14.4" customHeight="1" x14ac:dyDescent="0.3">
      <c r="A165" s="649" t="s">
        <v>566</v>
      </c>
      <c r="B165" s="650" t="s">
        <v>2234</v>
      </c>
      <c r="C165" s="651" t="s">
        <v>576</v>
      </c>
      <c r="D165" s="652" t="s">
        <v>2236</v>
      </c>
      <c r="E165" s="651" t="s">
        <v>594</v>
      </c>
      <c r="F165" s="652" t="s">
        <v>2241</v>
      </c>
      <c r="G165" s="651" t="s">
        <v>595</v>
      </c>
      <c r="H165" s="651" t="s">
        <v>1139</v>
      </c>
      <c r="I165" s="651" t="s">
        <v>237</v>
      </c>
      <c r="J165" s="651" t="s">
        <v>1140</v>
      </c>
      <c r="K165" s="651"/>
      <c r="L165" s="653">
        <v>64.113474003764651</v>
      </c>
      <c r="M165" s="653">
        <v>23</v>
      </c>
      <c r="N165" s="654">
        <v>1474.609902086587</v>
      </c>
    </row>
    <row r="166" spans="1:14" ht="14.4" customHeight="1" x14ac:dyDescent="0.3">
      <c r="A166" s="649" t="s">
        <v>566</v>
      </c>
      <c r="B166" s="650" t="s">
        <v>2234</v>
      </c>
      <c r="C166" s="651" t="s">
        <v>576</v>
      </c>
      <c r="D166" s="652" t="s">
        <v>2236</v>
      </c>
      <c r="E166" s="651" t="s">
        <v>594</v>
      </c>
      <c r="F166" s="652" t="s">
        <v>2241</v>
      </c>
      <c r="G166" s="651" t="s">
        <v>595</v>
      </c>
      <c r="H166" s="651" t="s">
        <v>1141</v>
      </c>
      <c r="I166" s="651" t="s">
        <v>237</v>
      </c>
      <c r="J166" s="651" t="s">
        <v>1142</v>
      </c>
      <c r="K166" s="651"/>
      <c r="L166" s="653">
        <v>38.340000000000003</v>
      </c>
      <c r="M166" s="653">
        <v>5</v>
      </c>
      <c r="N166" s="654">
        <v>191.70000000000002</v>
      </c>
    </row>
    <row r="167" spans="1:14" ht="14.4" customHeight="1" x14ac:dyDescent="0.3">
      <c r="A167" s="649" t="s">
        <v>566</v>
      </c>
      <c r="B167" s="650" t="s">
        <v>2234</v>
      </c>
      <c r="C167" s="651" t="s">
        <v>576</v>
      </c>
      <c r="D167" s="652" t="s">
        <v>2236</v>
      </c>
      <c r="E167" s="651" t="s">
        <v>594</v>
      </c>
      <c r="F167" s="652" t="s">
        <v>2241</v>
      </c>
      <c r="G167" s="651" t="s">
        <v>595</v>
      </c>
      <c r="H167" s="651" t="s">
        <v>1143</v>
      </c>
      <c r="I167" s="651" t="s">
        <v>237</v>
      </c>
      <c r="J167" s="651" t="s">
        <v>1144</v>
      </c>
      <c r="K167" s="651"/>
      <c r="L167" s="653">
        <v>24.508030769861666</v>
      </c>
      <c r="M167" s="653">
        <v>15</v>
      </c>
      <c r="N167" s="654">
        <v>367.620461547925</v>
      </c>
    </row>
    <row r="168" spans="1:14" ht="14.4" customHeight="1" x14ac:dyDescent="0.3">
      <c r="A168" s="649" t="s">
        <v>566</v>
      </c>
      <c r="B168" s="650" t="s">
        <v>2234</v>
      </c>
      <c r="C168" s="651" t="s">
        <v>576</v>
      </c>
      <c r="D168" s="652" t="s">
        <v>2236</v>
      </c>
      <c r="E168" s="651" t="s">
        <v>594</v>
      </c>
      <c r="F168" s="652" t="s">
        <v>2241</v>
      </c>
      <c r="G168" s="651" t="s">
        <v>595</v>
      </c>
      <c r="H168" s="651" t="s">
        <v>1145</v>
      </c>
      <c r="I168" s="651" t="s">
        <v>237</v>
      </c>
      <c r="J168" s="651" t="s">
        <v>1146</v>
      </c>
      <c r="K168" s="651"/>
      <c r="L168" s="653">
        <v>63.86423406448764</v>
      </c>
      <c r="M168" s="653">
        <v>70</v>
      </c>
      <c r="N168" s="654">
        <v>4470.4963845141347</v>
      </c>
    </row>
    <row r="169" spans="1:14" ht="14.4" customHeight="1" x14ac:dyDescent="0.3">
      <c r="A169" s="649" t="s">
        <v>566</v>
      </c>
      <c r="B169" s="650" t="s">
        <v>2234</v>
      </c>
      <c r="C169" s="651" t="s">
        <v>576</v>
      </c>
      <c r="D169" s="652" t="s">
        <v>2236</v>
      </c>
      <c r="E169" s="651" t="s">
        <v>594</v>
      </c>
      <c r="F169" s="652" t="s">
        <v>2241</v>
      </c>
      <c r="G169" s="651" t="s">
        <v>595</v>
      </c>
      <c r="H169" s="651" t="s">
        <v>1147</v>
      </c>
      <c r="I169" s="651" t="s">
        <v>237</v>
      </c>
      <c r="J169" s="651" t="s">
        <v>1148</v>
      </c>
      <c r="K169" s="651"/>
      <c r="L169" s="653">
        <v>36.905000000000001</v>
      </c>
      <c r="M169" s="653">
        <v>80</v>
      </c>
      <c r="N169" s="654">
        <v>2952.4</v>
      </c>
    </row>
    <row r="170" spans="1:14" ht="14.4" customHeight="1" x14ac:dyDescent="0.3">
      <c r="A170" s="649" t="s">
        <v>566</v>
      </c>
      <c r="B170" s="650" t="s">
        <v>2234</v>
      </c>
      <c r="C170" s="651" t="s">
        <v>576</v>
      </c>
      <c r="D170" s="652" t="s">
        <v>2236</v>
      </c>
      <c r="E170" s="651" t="s">
        <v>594</v>
      </c>
      <c r="F170" s="652" t="s">
        <v>2241</v>
      </c>
      <c r="G170" s="651" t="s">
        <v>595</v>
      </c>
      <c r="H170" s="651" t="s">
        <v>1149</v>
      </c>
      <c r="I170" s="651" t="s">
        <v>237</v>
      </c>
      <c r="J170" s="651" t="s">
        <v>1150</v>
      </c>
      <c r="K170" s="651" t="s">
        <v>1151</v>
      </c>
      <c r="L170" s="653">
        <v>471.49873941224928</v>
      </c>
      <c r="M170" s="653">
        <v>658</v>
      </c>
      <c r="N170" s="654">
        <v>310246.17053326004</v>
      </c>
    </row>
    <row r="171" spans="1:14" ht="14.4" customHeight="1" x14ac:dyDescent="0.3">
      <c r="A171" s="649" t="s">
        <v>566</v>
      </c>
      <c r="B171" s="650" t="s">
        <v>2234</v>
      </c>
      <c r="C171" s="651" t="s">
        <v>576</v>
      </c>
      <c r="D171" s="652" t="s">
        <v>2236</v>
      </c>
      <c r="E171" s="651" t="s">
        <v>594</v>
      </c>
      <c r="F171" s="652" t="s">
        <v>2241</v>
      </c>
      <c r="G171" s="651" t="s">
        <v>595</v>
      </c>
      <c r="H171" s="651" t="s">
        <v>1152</v>
      </c>
      <c r="I171" s="651" t="s">
        <v>1153</v>
      </c>
      <c r="J171" s="651" t="s">
        <v>1154</v>
      </c>
      <c r="K171" s="651" t="s">
        <v>945</v>
      </c>
      <c r="L171" s="653">
        <v>52.409792733442316</v>
      </c>
      <c r="M171" s="653">
        <v>6</v>
      </c>
      <c r="N171" s="654">
        <v>314.4587564006539</v>
      </c>
    </row>
    <row r="172" spans="1:14" ht="14.4" customHeight="1" x14ac:dyDescent="0.3">
      <c r="A172" s="649" t="s">
        <v>566</v>
      </c>
      <c r="B172" s="650" t="s">
        <v>2234</v>
      </c>
      <c r="C172" s="651" t="s">
        <v>576</v>
      </c>
      <c r="D172" s="652" t="s">
        <v>2236</v>
      </c>
      <c r="E172" s="651" t="s">
        <v>594</v>
      </c>
      <c r="F172" s="652" t="s">
        <v>2241</v>
      </c>
      <c r="G172" s="651" t="s">
        <v>595</v>
      </c>
      <c r="H172" s="651" t="s">
        <v>1155</v>
      </c>
      <c r="I172" s="651" t="s">
        <v>1156</v>
      </c>
      <c r="J172" s="651" t="s">
        <v>1157</v>
      </c>
      <c r="K172" s="651" t="s">
        <v>1158</v>
      </c>
      <c r="L172" s="653">
        <v>61.6049099320295</v>
      </c>
      <c r="M172" s="653">
        <v>20</v>
      </c>
      <c r="N172" s="654">
        <v>1232.09819864059</v>
      </c>
    </row>
    <row r="173" spans="1:14" ht="14.4" customHeight="1" x14ac:dyDescent="0.3">
      <c r="A173" s="649" t="s">
        <v>566</v>
      </c>
      <c r="B173" s="650" t="s">
        <v>2234</v>
      </c>
      <c r="C173" s="651" t="s">
        <v>576</v>
      </c>
      <c r="D173" s="652" t="s">
        <v>2236</v>
      </c>
      <c r="E173" s="651" t="s">
        <v>594</v>
      </c>
      <c r="F173" s="652" t="s">
        <v>2241</v>
      </c>
      <c r="G173" s="651" t="s">
        <v>595</v>
      </c>
      <c r="H173" s="651" t="s">
        <v>1159</v>
      </c>
      <c r="I173" s="651" t="s">
        <v>1160</v>
      </c>
      <c r="J173" s="651" t="s">
        <v>1161</v>
      </c>
      <c r="K173" s="651" t="s">
        <v>1162</v>
      </c>
      <c r="L173" s="653">
        <v>126.27963042133824</v>
      </c>
      <c r="M173" s="653">
        <v>1</v>
      </c>
      <c r="N173" s="654">
        <v>126.27963042133824</v>
      </c>
    </row>
    <row r="174" spans="1:14" ht="14.4" customHeight="1" x14ac:dyDescent="0.3">
      <c r="A174" s="649" t="s">
        <v>566</v>
      </c>
      <c r="B174" s="650" t="s">
        <v>2234</v>
      </c>
      <c r="C174" s="651" t="s">
        <v>576</v>
      </c>
      <c r="D174" s="652" t="s">
        <v>2236</v>
      </c>
      <c r="E174" s="651" t="s">
        <v>594</v>
      </c>
      <c r="F174" s="652" t="s">
        <v>2241</v>
      </c>
      <c r="G174" s="651" t="s">
        <v>595</v>
      </c>
      <c r="H174" s="651" t="s">
        <v>1163</v>
      </c>
      <c r="I174" s="651" t="s">
        <v>1164</v>
      </c>
      <c r="J174" s="651" t="s">
        <v>617</v>
      </c>
      <c r="K174" s="651" t="s">
        <v>1165</v>
      </c>
      <c r="L174" s="653">
        <v>555.41999999999985</v>
      </c>
      <c r="M174" s="653">
        <v>64.5</v>
      </c>
      <c r="N174" s="654">
        <v>35824.589999999989</v>
      </c>
    </row>
    <row r="175" spans="1:14" ht="14.4" customHeight="1" x14ac:dyDescent="0.3">
      <c r="A175" s="649" t="s">
        <v>566</v>
      </c>
      <c r="B175" s="650" t="s">
        <v>2234</v>
      </c>
      <c r="C175" s="651" t="s">
        <v>576</v>
      </c>
      <c r="D175" s="652" t="s">
        <v>2236</v>
      </c>
      <c r="E175" s="651" t="s">
        <v>594</v>
      </c>
      <c r="F175" s="652" t="s">
        <v>2241</v>
      </c>
      <c r="G175" s="651" t="s">
        <v>595</v>
      </c>
      <c r="H175" s="651" t="s">
        <v>615</v>
      </c>
      <c r="I175" s="651" t="s">
        <v>616</v>
      </c>
      <c r="J175" s="651" t="s">
        <v>617</v>
      </c>
      <c r="K175" s="651" t="s">
        <v>618</v>
      </c>
      <c r="L175" s="653">
        <v>323.59075033563573</v>
      </c>
      <c r="M175" s="653">
        <v>94</v>
      </c>
      <c r="N175" s="654">
        <v>30417.530531549761</v>
      </c>
    </row>
    <row r="176" spans="1:14" ht="14.4" customHeight="1" x14ac:dyDescent="0.3">
      <c r="A176" s="649" t="s">
        <v>566</v>
      </c>
      <c r="B176" s="650" t="s">
        <v>2234</v>
      </c>
      <c r="C176" s="651" t="s">
        <v>576</v>
      </c>
      <c r="D176" s="652" t="s">
        <v>2236</v>
      </c>
      <c r="E176" s="651" t="s">
        <v>594</v>
      </c>
      <c r="F176" s="652" t="s">
        <v>2241</v>
      </c>
      <c r="G176" s="651" t="s">
        <v>595</v>
      </c>
      <c r="H176" s="651" t="s">
        <v>1166</v>
      </c>
      <c r="I176" s="651" t="s">
        <v>1167</v>
      </c>
      <c r="J176" s="651" t="s">
        <v>617</v>
      </c>
      <c r="K176" s="651" t="s">
        <v>1168</v>
      </c>
      <c r="L176" s="653">
        <v>246.32984994221718</v>
      </c>
      <c r="M176" s="653">
        <v>37</v>
      </c>
      <c r="N176" s="654">
        <v>9114.2044478620355</v>
      </c>
    </row>
    <row r="177" spans="1:14" ht="14.4" customHeight="1" x14ac:dyDescent="0.3">
      <c r="A177" s="649" t="s">
        <v>566</v>
      </c>
      <c r="B177" s="650" t="s">
        <v>2234</v>
      </c>
      <c r="C177" s="651" t="s">
        <v>576</v>
      </c>
      <c r="D177" s="652" t="s">
        <v>2236</v>
      </c>
      <c r="E177" s="651" t="s">
        <v>594</v>
      </c>
      <c r="F177" s="652" t="s">
        <v>2241</v>
      </c>
      <c r="G177" s="651" t="s">
        <v>595</v>
      </c>
      <c r="H177" s="651" t="s">
        <v>1169</v>
      </c>
      <c r="I177" s="651" t="s">
        <v>237</v>
      </c>
      <c r="J177" s="651" t="s">
        <v>1170</v>
      </c>
      <c r="K177" s="651"/>
      <c r="L177" s="653">
        <v>51.775986244900565</v>
      </c>
      <c r="M177" s="653">
        <v>1</v>
      </c>
      <c r="N177" s="654">
        <v>51.775986244900565</v>
      </c>
    </row>
    <row r="178" spans="1:14" ht="14.4" customHeight="1" x14ac:dyDescent="0.3">
      <c r="A178" s="649" t="s">
        <v>566</v>
      </c>
      <c r="B178" s="650" t="s">
        <v>2234</v>
      </c>
      <c r="C178" s="651" t="s">
        <v>576</v>
      </c>
      <c r="D178" s="652" t="s">
        <v>2236</v>
      </c>
      <c r="E178" s="651" t="s">
        <v>594</v>
      </c>
      <c r="F178" s="652" t="s">
        <v>2241</v>
      </c>
      <c r="G178" s="651" t="s">
        <v>595</v>
      </c>
      <c r="H178" s="651" t="s">
        <v>1171</v>
      </c>
      <c r="I178" s="651" t="s">
        <v>1172</v>
      </c>
      <c r="J178" s="651" t="s">
        <v>938</v>
      </c>
      <c r="K178" s="651" t="s">
        <v>1173</v>
      </c>
      <c r="L178" s="653">
        <v>59.713925323615761</v>
      </c>
      <c r="M178" s="653">
        <v>77</v>
      </c>
      <c r="N178" s="654">
        <v>4597.9722499184136</v>
      </c>
    </row>
    <row r="179" spans="1:14" ht="14.4" customHeight="1" x14ac:dyDescent="0.3">
      <c r="A179" s="649" t="s">
        <v>566</v>
      </c>
      <c r="B179" s="650" t="s">
        <v>2234</v>
      </c>
      <c r="C179" s="651" t="s">
        <v>576</v>
      </c>
      <c r="D179" s="652" t="s">
        <v>2236</v>
      </c>
      <c r="E179" s="651" t="s">
        <v>594</v>
      </c>
      <c r="F179" s="652" t="s">
        <v>2241</v>
      </c>
      <c r="G179" s="651" t="s">
        <v>595</v>
      </c>
      <c r="H179" s="651" t="s">
        <v>1174</v>
      </c>
      <c r="I179" s="651" t="s">
        <v>1175</v>
      </c>
      <c r="J179" s="651" t="s">
        <v>1176</v>
      </c>
      <c r="K179" s="651" t="s">
        <v>1177</v>
      </c>
      <c r="L179" s="653">
        <v>97.574029018251039</v>
      </c>
      <c r="M179" s="653">
        <v>90</v>
      </c>
      <c r="N179" s="654">
        <v>8781.6626116425941</v>
      </c>
    </row>
    <row r="180" spans="1:14" ht="14.4" customHeight="1" x14ac:dyDescent="0.3">
      <c r="A180" s="649" t="s">
        <v>566</v>
      </c>
      <c r="B180" s="650" t="s">
        <v>2234</v>
      </c>
      <c r="C180" s="651" t="s">
        <v>576</v>
      </c>
      <c r="D180" s="652" t="s">
        <v>2236</v>
      </c>
      <c r="E180" s="651" t="s">
        <v>594</v>
      </c>
      <c r="F180" s="652" t="s">
        <v>2241</v>
      </c>
      <c r="G180" s="651" t="s">
        <v>595</v>
      </c>
      <c r="H180" s="651" t="s">
        <v>1178</v>
      </c>
      <c r="I180" s="651" t="s">
        <v>1179</v>
      </c>
      <c r="J180" s="651" t="s">
        <v>1180</v>
      </c>
      <c r="K180" s="651" t="s">
        <v>1181</v>
      </c>
      <c r="L180" s="653">
        <v>25.549999999999997</v>
      </c>
      <c r="M180" s="653">
        <v>5</v>
      </c>
      <c r="N180" s="654">
        <v>127.74999999999999</v>
      </c>
    </row>
    <row r="181" spans="1:14" ht="14.4" customHeight="1" x14ac:dyDescent="0.3">
      <c r="A181" s="649" t="s">
        <v>566</v>
      </c>
      <c r="B181" s="650" t="s">
        <v>2234</v>
      </c>
      <c r="C181" s="651" t="s">
        <v>576</v>
      </c>
      <c r="D181" s="652" t="s">
        <v>2236</v>
      </c>
      <c r="E181" s="651" t="s">
        <v>594</v>
      </c>
      <c r="F181" s="652" t="s">
        <v>2241</v>
      </c>
      <c r="G181" s="651" t="s">
        <v>595</v>
      </c>
      <c r="H181" s="651" t="s">
        <v>1182</v>
      </c>
      <c r="I181" s="651" t="s">
        <v>1183</v>
      </c>
      <c r="J181" s="651" t="s">
        <v>1184</v>
      </c>
      <c r="K181" s="651" t="s">
        <v>1185</v>
      </c>
      <c r="L181" s="653">
        <v>109.32421531319996</v>
      </c>
      <c r="M181" s="653">
        <v>148</v>
      </c>
      <c r="N181" s="654">
        <v>16179.983866353594</v>
      </c>
    </row>
    <row r="182" spans="1:14" ht="14.4" customHeight="1" x14ac:dyDescent="0.3">
      <c r="A182" s="649" t="s">
        <v>566</v>
      </c>
      <c r="B182" s="650" t="s">
        <v>2234</v>
      </c>
      <c r="C182" s="651" t="s">
        <v>576</v>
      </c>
      <c r="D182" s="652" t="s">
        <v>2236</v>
      </c>
      <c r="E182" s="651" t="s">
        <v>594</v>
      </c>
      <c r="F182" s="652" t="s">
        <v>2241</v>
      </c>
      <c r="G182" s="651" t="s">
        <v>595</v>
      </c>
      <c r="H182" s="651" t="s">
        <v>1186</v>
      </c>
      <c r="I182" s="651" t="s">
        <v>1186</v>
      </c>
      <c r="J182" s="651" t="s">
        <v>1187</v>
      </c>
      <c r="K182" s="651" t="s">
        <v>1188</v>
      </c>
      <c r="L182" s="653">
        <v>75.661676214430102</v>
      </c>
      <c r="M182" s="653">
        <v>43</v>
      </c>
      <c r="N182" s="654">
        <v>3253.4520772204942</v>
      </c>
    </row>
    <row r="183" spans="1:14" ht="14.4" customHeight="1" x14ac:dyDescent="0.3">
      <c r="A183" s="649" t="s">
        <v>566</v>
      </c>
      <c r="B183" s="650" t="s">
        <v>2234</v>
      </c>
      <c r="C183" s="651" t="s">
        <v>576</v>
      </c>
      <c r="D183" s="652" t="s">
        <v>2236</v>
      </c>
      <c r="E183" s="651" t="s">
        <v>594</v>
      </c>
      <c r="F183" s="652" t="s">
        <v>2241</v>
      </c>
      <c r="G183" s="651" t="s">
        <v>595</v>
      </c>
      <c r="H183" s="651" t="s">
        <v>1189</v>
      </c>
      <c r="I183" s="651" t="s">
        <v>1190</v>
      </c>
      <c r="J183" s="651" t="s">
        <v>1191</v>
      </c>
      <c r="K183" s="651" t="s">
        <v>1192</v>
      </c>
      <c r="L183" s="653">
        <v>3781.6600000000008</v>
      </c>
      <c r="M183" s="653">
        <v>16</v>
      </c>
      <c r="N183" s="654">
        <v>60506.560000000012</v>
      </c>
    </row>
    <row r="184" spans="1:14" ht="14.4" customHeight="1" x14ac:dyDescent="0.3">
      <c r="A184" s="649" t="s">
        <v>566</v>
      </c>
      <c r="B184" s="650" t="s">
        <v>2234</v>
      </c>
      <c r="C184" s="651" t="s">
        <v>576</v>
      </c>
      <c r="D184" s="652" t="s">
        <v>2236</v>
      </c>
      <c r="E184" s="651" t="s">
        <v>594</v>
      </c>
      <c r="F184" s="652" t="s">
        <v>2241</v>
      </c>
      <c r="G184" s="651" t="s">
        <v>595</v>
      </c>
      <c r="H184" s="651" t="s">
        <v>1193</v>
      </c>
      <c r="I184" s="651" t="s">
        <v>1194</v>
      </c>
      <c r="J184" s="651" t="s">
        <v>1195</v>
      </c>
      <c r="K184" s="651" t="s">
        <v>1196</v>
      </c>
      <c r="L184" s="653">
        <v>47.359999999999992</v>
      </c>
      <c r="M184" s="653">
        <v>5</v>
      </c>
      <c r="N184" s="654">
        <v>236.79999999999995</v>
      </c>
    </row>
    <row r="185" spans="1:14" ht="14.4" customHeight="1" x14ac:dyDescent="0.3">
      <c r="A185" s="649" t="s">
        <v>566</v>
      </c>
      <c r="B185" s="650" t="s">
        <v>2234</v>
      </c>
      <c r="C185" s="651" t="s">
        <v>576</v>
      </c>
      <c r="D185" s="652" t="s">
        <v>2236</v>
      </c>
      <c r="E185" s="651" t="s">
        <v>594</v>
      </c>
      <c r="F185" s="652" t="s">
        <v>2241</v>
      </c>
      <c r="G185" s="651" t="s">
        <v>595</v>
      </c>
      <c r="H185" s="651" t="s">
        <v>1197</v>
      </c>
      <c r="I185" s="651" t="s">
        <v>1198</v>
      </c>
      <c r="J185" s="651" t="s">
        <v>1199</v>
      </c>
      <c r="K185" s="651" t="s">
        <v>1200</v>
      </c>
      <c r="L185" s="653">
        <v>60.720943088157625</v>
      </c>
      <c r="M185" s="653">
        <v>21</v>
      </c>
      <c r="N185" s="654">
        <v>1275.1398048513101</v>
      </c>
    </row>
    <row r="186" spans="1:14" ht="14.4" customHeight="1" x14ac:dyDescent="0.3">
      <c r="A186" s="649" t="s">
        <v>566</v>
      </c>
      <c r="B186" s="650" t="s">
        <v>2234</v>
      </c>
      <c r="C186" s="651" t="s">
        <v>576</v>
      </c>
      <c r="D186" s="652" t="s">
        <v>2236</v>
      </c>
      <c r="E186" s="651" t="s">
        <v>594</v>
      </c>
      <c r="F186" s="652" t="s">
        <v>2241</v>
      </c>
      <c r="G186" s="651" t="s">
        <v>595</v>
      </c>
      <c r="H186" s="651" t="s">
        <v>1201</v>
      </c>
      <c r="I186" s="651" t="s">
        <v>1202</v>
      </c>
      <c r="J186" s="651" t="s">
        <v>1203</v>
      </c>
      <c r="K186" s="651" t="s">
        <v>1204</v>
      </c>
      <c r="L186" s="653">
        <v>111.58380856754188</v>
      </c>
      <c r="M186" s="653">
        <v>60</v>
      </c>
      <c r="N186" s="654">
        <v>6695.0285140525129</v>
      </c>
    </row>
    <row r="187" spans="1:14" ht="14.4" customHeight="1" x14ac:dyDescent="0.3">
      <c r="A187" s="649" t="s">
        <v>566</v>
      </c>
      <c r="B187" s="650" t="s">
        <v>2234</v>
      </c>
      <c r="C187" s="651" t="s">
        <v>576</v>
      </c>
      <c r="D187" s="652" t="s">
        <v>2236</v>
      </c>
      <c r="E187" s="651" t="s">
        <v>594</v>
      </c>
      <c r="F187" s="652" t="s">
        <v>2241</v>
      </c>
      <c r="G187" s="651" t="s">
        <v>595</v>
      </c>
      <c r="H187" s="651" t="s">
        <v>1205</v>
      </c>
      <c r="I187" s="651" t="s">
        <v>1206</v>
      </c>
      <c r="J187" s="651" t="s">
        <v>1207</v>
      </c>
      <c r="K187" s="651" t="s">
        <v>1208</v>
      </c>
      <c r="L187" s="653">
        <v>69.819432993717996</v>
      </c>
      <c r="M187" s="653">
        <v>2</v>
      </c>
      <c r="N187" s="654">
        <v>139.63886598743599</v>
      </c>
    </row>
    <row r="188" spans="1:14" ht="14.4" customHeight="1" x14ac:dyDescent="0.3">
      <c r="A188" s="649" t="s">
        <v>566</v>
      </c>
      <c r="B188" s="650" t="s">
        <v>2234</v>
      </c>
      <c r="C188" s="651" t="s">
        <v>576</v>
      </c>
      <c r="D188" s="652" t="s">
        <v>2236</v>
      </c>
      <c r="E188" s="651" t="s">
        <v>594</v>
      </c>
      <c r="F188" s="652" t="s">
        <v>2241</v>
      </c>
      <c r="G188" s="651" t="s">
        <v>595</v>
      </c>
      <c r="H188" s="651" t="s">
        <v>1209</v>
      </c>
      <c r="I188" s="651" t="s">
        <v>1210</v>
      </c>
      <c r="J188" s="651" t="s">
        <v>735</v>
      </c>
      <c r="K188" s="651" t="s">
        <v>1211</v>
      </c>
      <c r="L188" s="653">
        <v>723.18854659849478</v>
      </c>
      <c r="M188" s="653">
        <v>3</v>
      </c>
      <c r="N188" s="654">
        <v>2169.5656397954845</v>
      </c>
    </row>
    <row r="189" spans="1:14" ht="14.4" customHeight="1" x14ac:dyDescent="0.3">
      <c r="A189" s="649" t="s">
        <v>566</v>
      </c>
      <c r="B189" s="650" t="s">
        <v>2234</v>
      </c>
      <c r="C189" s="651" t="s">
        <v>576</v>
      </c>
      <c r="D189" s="652" t="s">
        <v>2236</v>
      </c>
      <c r="E189" s="651" t="s">
        <v>594</v>
      </c>
      <c r="F189" s="652" t="s">
        <v>2241</v>
      </c>
      <c r="G189" s="651" t="s">
        <v>595</v>
      </c>
      <c r="H189" s="651" t="s">
        <v>1212</v>
      </c>
      <c r="I189" s="651" t="s">
        <v>1213</v>
      </c>
      <c r="J189" s="651" t="s">
        <v>1214</v>
      </c>
      <c r="K189" s="651" t="s">
        <v>1215</v>
      </c>
      <c r="L189" s="653">
        <v>42.399955407951758</v>
      </c>
      <c r="M189" s="653">
        <v>12</v>
      </c>
      <c r="N189" s="654">
        <v>508.79946489542107</v>
      </c>
    </row>
    <row r="190" spans="1:14" ht="14.4" customHeight="1" x14ac:dyDescent="0.3">
      <c r="A190" s="649" t="s">
        <v>566</v>
      </c>
      <c r="B190" s="650" t="s">
        <v>2234</v>
      </c>
      <c r="C190" s="651" t="s">
        <v>576</v>
      </c>
      <c r="D190" s="652" t="s">
        <v>2236</v>
      </c>
      <c r="E190" s="651" t="s">
        <v>594</v>
      </c>
      <c r="F190" s="652" t="s">
        <v>2241</v>
      </c>
      <c r="G190" s="651" t="s">
        <v>595</v>
      </c>
      <c r="H190" s="651" t="s">
        <v>1216</v>
      </c>
      <c r="I190" s="651" t="s">
        <v>237</v>
      </c>
      <c r="J190" s="651" t="s">
        <v>1217</v>
      </c>
      <c r="K190" s="651" t="s">
        <v>1218</v>
      </c>
      <c r="L190" s="653">
        <v>23.7</v>
      </c>
      <c r="M190" s="653">
        <v>594</v>
      </c>
      <c r="N190" s="654">
        <v>14077.8</v>
      </c>
    </row>
    <row r="191" spans="1:14" ht="14.4" customHeight="1" x14ac:dyDescent="0.3">
      <c r="A191" s="649" t="s">
        <v>566</v>
      </c>
      <c r="B191" s="650" t="s">
        <v>2234</v>
      </c>
      <c r="C191" s="651" t="s">
        <v>576</v>
      </c>
      <c r="D191" s="652" t="s">
        <v>2236</v>
      </c>
      <c r="E191" s="651" t="s">
        <v>594</v>
      </c>
      <c r="F191" s="652" t="s">
        <v>2241</v>
      </c>
      <c r="G191" s="651" t="s">
        <v>595</v>
      </c>
      <c r="H191" s="651" t="s">
        <v>1219</v>
      </c>
      <c r="I191" s="651" t="s">
        <v>237</v>
      </c>
      <c r="J191" s="651" t="s">
        <v>1220</v>
      </c>
      <c r="K191" s="651" t="s">
        <v>1218</v>
      </c>
      <c r="L191" s="653">
        <v>24.037194261613511</v>
      </c>
      <c r="M191" s="653">
        <v>36</v>
      </c>
      <c r="N191" s="654">
        <v>865.33899341808637</v>
      </c>
    </row>
    <row r="192" spans="1:14" ht="14.4" customHeight="1" x14ac:dyDescent="0.3">
      <c r="A192" s="649" t="s">
        <v>566</v>
      </c>
      <c r="B192" s="650" t="s">
        <v>2234</v>
      </c>
      <c r="C192" s="651" t="s">
        <v>576</v>
      </c>
      <c r="D192" s="652" t="s">
        <v>2236</v>
      </c>
      <c r="E192" s="651" t="s">
        <v>594</v>
      </c>
      <c r="F192" s="652" t="s">
        <v>2241</v>
      </c>
      <c r="G192" s="651" t="s">
        <v>595</v>
      </c>
      <c r="H192" s="651" t="s">
        <v>1221</v>
      </c>
      <c r="I192" s="651" t="s">
        <v>237</v>
      </c>
      <c r="J192" s="651" t="s">
        <v>1222</v>
      </c>
      <c r="K192" s="651"/>
      <c r="L192" s="653">
        <v>146.69919423320385</v>
      </c>
      <c r="M192" s="653">
        <v>25</v>
      </c>
      <c r="N192" s="654">
        <v>3667.4798558300963</v>
      </c>
    </row>
    <row r="193" spans="1:14" ht="14.4" customHeight="1" x14ac:dyDescent="0.3">
      <c r="A193" s="649" t="s">
        <v>566</v>
      </c>
      <c r="B193" s="650" t="s">
        <v>2234</v>
      </c>
      <c r="C193" s="651" t="s">
        <v>576</v>
      </c>
      <c r="D193" s="652" t="s">
        <v>2236</v>
      </c>
      <c r="E193" s="651" t="s">
        <v>594</v>
      </c>
      <c r="F193" s="652" t="s">
        <v>2241</v>
      </c>
      <c r="G193" s="651" t="s">
        <v>595</v>
      </c>
      <c r="H193" s="651" t="s">
        <v>1223</v>
      </c>
      <c r="I193" s="651" t="s">
        <v>237</v>
      </c>
      <c r="J193" s="651" t="s">
        <v>1224</v>
      </c>
      <c r="K193" s="651"/>
      <c r="L193" s="653">
        <v>78.760000000000019</v>
      </c>
      <c r="M193" s="653">
        <v>1</v>
      </c>
      <c r="N193" s="654">
        <v>78.760000000000019</v>
      </c>
    </row>
    <row r="194" spans="1:14" ht="14.4" customHeight="1" x14ac:dyDescent="0.3">
      <c r="A194" s="649" t="s">
        <v>566</v>
      </c>
      <c r="B194" s="650" t="s">
        <v>2234</v>
      </c>
      <c r="C194" s="651" t="s">
        <v>576</v>
      </c>
      <c r="D194" s="652" t="s">
        <v>2236</v>
      </c>
      <c r="E194" s="651" t="s">
        <v>594</v>
      </c>
      <c r="F194" s="652" t="s">
        <v>2241</v>
      </c>
      <c r="G194" s="651" t="s">
        <v>595</v>
      </c>
      <c r="H194" s="651" t="s">
        <v>1225</v>
      </c>
      <c r="I194" s="651" t="s">
        <v>237</v>
      </c>
      <c r="J194" s="651" t="s">
        <v>1226</v>
      </c>
      <c r="K194" s="651"/>
      <c r="L194" s="653">
        <v>77.475224428599276</v>
      </c>
      <c r="M194" s="653">
        <v>161</v>
      </c>
      <c r="N194" s="654">
        <v>12473.511133004484</v>
      </c>
    </row>
    <row r="195" spans="1:14" ht="14.4" customHeight="1" x14ac:dyDescent="0.3">
      <c r="A195" s="649" t="s">
        <v>566</v>
      </c>
      <c r="B195" s="650" t="s">
        <v>2234</v>
      </c>
      <c r="C195" s="651" t="s">
        <v>576</v>
      </c>
      <c r="D195" s="652" t="s">
        <v>2236</v>
      </c>
      <c r="E195" s="651" t="s">
        <v>594</v>
      </c>
      <c r="F195" s="652" t="s">
        <v>2241</v>
      </c>
      <c r="G195" s="651" t="s">
        <v>595</v>
      </c>
      <c r="H195" s="651" t="s">
        <v>1227</v>
      </c>
      <c r="I195" s="651" t="s">
        <v>237</v>
      </c>
      <c r="J195" s="651" t="s">
        <v>1228</v>
      </c>
      <c r="K195" s="651"/>
      <c r="L195" s="653">
        <v>125.68</v>
      </c>
      <c r="M195" s="653">
        <v>1</v>
      </c>
      <c r="N195" s="654">
        <v>125.68</v>
      </c>
    </row>
    <row r="196" spans="1:14" ht="14.4" customHeight="1" x14ac:dyDescent="0.3">
      <c r="A196" s="649" t="s">
        <v>566</v>
      </c>
      <c r="B196" s="650" t="s">
        <v>2234</v>
      </c>
      <c r="C196" s="651" t="s">
        <v>576</v>
      </c>
      <c r="D196" s="652" t="s">
        <v>2236</v>
      </c>
      <c r="E196" s="651" t="s">
        <v>594</v>
      </c>
      <c r="F196" s="652" t="s">
        <v>2241</v>
      </c>
      <c r="G196" s="651" t="s">
        <v>595</v>
      </c>
      <c r="H196" s="651" t="s">
        <v>1229</v>
      </c>
      <c r="I196" s="651" t="s">
        <v>237</v>
      </c>
      <c r="J196" s="651" t="s">
        <v>1230</v>
      </c>
      <c r="K196" s="651"/>
      <c r="L196" s="653">
        <v>123.97902862725387</v>
      </c>
      <c r="M196" s="653">
        <v>11</v>
      </c>
      <c r="N196" s="654">
        <v>1363.7693148997926</v>
      </c>
    </row>
    <row r="197" spans="1:14" ht="14.4" customHeight="1" x14ac:dyDescent="0.3">
      <c r="A197" s="649" t="s">
        <v>566</v>
      </c>
      <c r="B197" s="650" t="s">
        <v>2234</v>
      </c>
      <c r="C197" s="651" t="s">
        <v>576</v>
      </c>
      <c r="D197" s="652" t="s">
        <v>2236</v>
      </c>
      <c r="E197" s="651" t="s">
        <v>594</v>
      </c>
      <c r="F197" s="652" t="s">
        <v>2241</v>
      </c>
      <c r="G197" s="651" t="s">
        <v>595</v>
      </c>
      <c r="H197" s="651" t="s">
        <v>1231</v>
      </c>
      <c r="I197" s="651" t="s">
        <v>1232</v>
      </c>
      <c r="J197" s="651" t="s">
        <v>1233</v>
      </c>
      <c r="K197" s="651" t="s">
        <v>1234</v>
      </c>
      <c r="L197" s="653">
        <v>48.519999999999996</v>
      </c>
      <c r="M197" s="653">
        <v>27</v>
      </c>
      <c r="N197" s="654">
        <v>1310.04</v>
      </c>
    </row>
    <row r="198" spans="1:14" ht="14.4" customHeight="1" x14ac:dyDescent="0.3">
      <c r="A198" s="649" t="s">
        <v>566</v>
      </c>
      <c r="B198" s="650" t="s">
        <v>2234</v>
      </c>
      <c r="C198" s="651" t="s">
        <v>576</v>
      </c>
      <c r="D198" s="652" t="s">
        <v>2236</v>
      </c>
      <c r="E198" s="651" t="s">
        <v>594</v>
      </c>
      <c r="F198" s="652" t="s">
        <v>2241</v>
      </c>
      <c r="G198" s="651" t="s">
        <v>595</v>
      </c>
      <c r="H198" s="651" t="s">
        <v>1235</v>
      </c>
      <c r="I198" s="651" t="s">
        <v>1236</v>
      </c>
      <c r="J198" s="651" t="s">
        <v>956</v>
      </c>
      <c r="K198" s="651" t="s">
        <v>1237</v>
      </c>
      <c r="L198" s="653">
        <v>41.16</v>
      </c>
      <c r="M198" s="653">
        <v>2</v>
      </c>
      <c r="N198" s="654">
        <v>82.32</v>
      </c>
    </row>
    <row r="199" spans="1:14" ht="14.4" customHeight="1" x14ac:dyDescent="0.3">
      <c r="A199" s="649" t="s">
        <v>566</v>
      </c>
      <c r="B199" s="650" t="s">
        <v>2234</v>
      </c>
      <c r="C199" s="651" t="s">
        <v>576</v>
      </c>
      <c r="D199" s="652" t="s">
        <v>2236</v>
      </c>
      <c r="E199" s="651" t="s">
        <v>594</v>
      </c>
      <c r="F199" s="652" t="s">
        <v>2241</v>
      </c>
      <c r="G199" s="651" t="s">
        <v>595</v>
      </c>
      <c r="H199" s="651" t="s">
        <v>1238</v>
      </c>
      <c r="I199" s="651" t="s">
        <v>1239</v>
      </c>
      <c r="J199" s="651" t="s">
        <v>1240</v>
      </c>
      <c r="K199" s="651" t="s">
        <v>1241</v>
      </c>
      <c r="L199" s="653">
        <v>44.82</v>
      </c>
      <c r="M199" s="653">
        <v>2</v>
      </c>
      <c r="N199" s="654">
        <v>89.64</v>
      </c>
    </row>
    <row r="200" spans="1:14" ht="14.4" customHeight="1" x14ac:dyDescent="0.3">
      <c r="A200" s="649" t="s">
        <v>566</v>
      </c>
      <c r="B200" s="650" t="s">
        <v>2234</v>
      </c>
      <c r="C200" s="651" t="s">
        <v>576</v>
      </c>
      <c r="D200" s="652" t="s">
        <v>2236</v>
      </c>
      <c r="E200" s="651" t="s">
        <v>594</v>
      </c>
      <c r="F200" s="652" t="s">
        <v>2241</v>
      </c>
      <c r="G200" s="651" t="s">
        <v>595</v>
      </c>
      <c r="H200" s="651" t="s">
        <v>1242</v>
      </c>
      <c r="I200" s="651" t="s">
        <v>1243</v>
      </c>
      <c r="J200" s="651" t="s">
        <v>1244</v>
      </c>
      <c r="K200" s="651" t="s">
        <v>805</v>
      </c>
      <c r="L200" s="653">
        <v>41.11999999999999</v>
      </c>
      <c r="M200" s="653">
        <v>2</v>
      </c>
      <c r="N200" s="654">
        <v>82.239999999999981</v>
      </c>
    </row>
    <row r="201" spans="1:14" ht="14.4" customHeight="1" x14ac:dyDescent="0.3">
      <c r="A201" s="649" t="s">
        <v>566</v>
      </c>
      <c r="B201" s="650" t="s">
        <v>2234</v>
      </c>
      <c r="C201" s="651" t="s">
        <v>576</v>
      </c>
      <c r="D201" s="652" t="s">
        <v>2236</v>
      </c>
      <c r="E201" s="651" t="s">
        <v>594</v>
      </c>
      <c r="F201" s="652" t="s">
        <v>2241</v>
      </c>
      <c r="G201" s="651" t="s">
        <v>595</v>
      </c>
      <c r="H201" s="651" t="s">
        <v>1245</v>
      </c>
      <c r="I201" s="651" t="s">
        <v>1246</v>
      </c>
      <c r="J201" s="651" t="s">
        <v>1247</v>
      </c>
      <c r="K201" s="651" t="s">
        <v>1248</v>
      </c>
      <c r="L201" s="653">
        <v>117.73969680387901</v>
      </c>
      <c r="M201" s="653">
        <v>50</v>
      </c>
      <c r="N201" s="654">
        <v>5886.9848401939507</v>
      </c>
    </row>
    <row r="202" spans="1:14" ht="14.4" customHeight="1" x14ac:dyDescent="0.3">
      <c r="A202" s="649" t="s">
        <v>566</v>
      </c>
      <c r="B202" s="650" t="s">
        <v>2234</v>
      </c>
      <c r="C202" s="651" t="s">
        <v>576</v>
      </c>
      <c r="D202" s="652" t="s">
        <v>2236</v>
      </c>
      <c r="E202" s="651" t="s">
        <v>594</v>
      </c>
      <c r="F202" s="652" t="s">
        <v>2241</v>
      </c>
      <c r="G202" s="651" t="s">
        <v>595</v>
      </c>
      <c r="H202" s="651" t="s">
        <v>1249</v>
      </c>
      <c r="I202" s="651" t="s">
        <v>1250</v>
      </c>
      <c r="J202" s="651" t="s">
        <v>1251</v>
      </c>
      <c r="K202" s="651" t="s">
        <v>1252</v>
      </c>
      <c r="L202" s="653">
        <v>568.35500000000002</v>
      </c>
      <c r="M202" s="653">
        <v>12</v>
      </c>
      <c r="N202" s="654">
        <v>6820.26</v>
      </c>
    </row>
    <row r="203" spans="1:14" ht="14.4" customHeight="1" x14ac:dyDescent="0.3">
      <c r="A203" s="649" t="s">
        <v>566</v>
      </c>
      <c r="B203" s="650" t="s">
        <v>2234</v>
      </c>
      <c r="C203" s="651" t="s">
        <v>576</v>
      </c>
      <c r="D203" s="652" t="s">
        <v>2236</v>
      </c>
      <c r="E203" s="651" t="s">
        <v>594</v>
      </c>
      <c r="F203" s="652" t="s">
        <v>2241</v>
      </c>
      <c r="G203" s="651" t="s">
        <v>595</v>
      </c>
      <c r="H203" s="651" t="s">
        <v>1253</v>
      </c>
      <c r="I203" s="651" t="s">
        <v>1254</v>
      </c>
      <c r="J203" s="651" t="s">
        <v>1255</v>
      </c>
      <c r="K203" s="651" t="s">
        <v>1256</v>
      </c>
      <c r="L203" s="653">
        <v>137.03000000000003</v>
      </c>
      <c r="M203" s="653">
        <v>3</v>
      </c>
      <c r="N203" s="654">
        <v>411.09000000000009</v>
      </c>
    </row>
    <row r="204" spans="1:14" ht="14.4" customHeight="1" x14ac:dyDescent="0.3">
      <c r="A204" s="649" t="s">
        <v>566</v>
      </c>
      <c r="B204" s="650" t="s">
        <v>2234</v>
      </c>
      <c r="C204" s="651" t="s">
        <v>576</v>
      </c>
      <c r="D204" s="652" t="s">
        <v>2236</v>
      </c>
      <c r="E204" s="651" t="s">
        <v>594</v>
      </c>
      <c r="F204" s="652" t="s">
        <v>2241</v>
      </c>
      <c r="G204" s="651" t="s">
        <v>595</v>
      </c>
      <c r="H204" s="651" t="s">
        <v>1257</v>
      </c>
      <c r="I204" s="651" t="s">
        <v>1258</v>
      </c>
      <c r="J204" s="651" t="s">
        <v>1259</v>
      </c>
      <c r="K204" s="651" t="s">
        <v>1260</v>
      </c>
      <c r="L204" s="653">
        <v>456.59898685488452</v>
      </c>
      <c r="M204" s="653">
        <v>1</v>
      </c>
      <c r="N204" s="654">
        <v>456.59898685488452</v>
      </c>
    </row>
    <row r="205" spans="1:14" ht="14.4" customHeight="1" x14ac:dyDescent="0.3">
      <c r="A205" s="649" t="s">
        <v>566</v>
      </c>
      <c r="B205" s="650" t="s">
        <v>2234</v>
      </c>
      <c r="C205" s="651" t="s">
        <v>576</v>
      </c>
      <c r="D205" s="652" t="s">
        <v>2236</v>
      </c>
      <c r="E205" s="651" t="s">
        <v>594</v>
      </c>
      <c r="F205" s="652" t="s">
        <v>2241</v>
      </c>
      <c r="G205" s="651" t="s">
        <v>595</v>
      </c>
      <c r="H205" s="651" t="s">
        <v>1261</v>
      </c>
      <c r="I205" s="651" t="s">
        <v>1262</v>
      </c>
      <c r="J205" s="651" t="s">
        <v>1263</v>
      </c>
      <c r="K205" s="651" t="s">
        <v>1264</v>
      </c>
      <c r="L205" s="653">
        <v>424.12496806152808</v>
      </c>
      <c r="M205" s="653">
        <v>1</v>
      </c>
      <c r="N205" s="654">
        <v>424.12496806152808</v>
      </c>
    </row>
    <row r="206" spans="1:14" ht="14.4" customHeight="1" x14ac:dyDescent="0.3">
      <c r="A206" s="649" t="s">
        <v>566</v>
      </c>
      <c r="B206" s="650" t="s">
        <v>2234</v>
      </c>
      <c r="C206" s="651" t="s">
        <v>576</v>
      </c>
      <c r="D206" s="652" t="s">
        <v>2236</v>
      </c>
      <c r="E206" s="651" t="s">
        <v>594</v>
      </c>
      <c r="F206" s="652" t="s">
        <v>2241</v>
      </c>
      <c r="G206" s="651" t="s">
        <v>595</v>
      </c>
      <c r="H206" s="651" t="s">
        <v>1265</v>
      </c>
      <c r="I206" s="651" t="s">
        <v>1266</v>
      </c>
      <c r="J206" s="651" t="s">
        <v>1267</v>
      </c>
      <c r="K206" s="651" t="s">
        <v>1268</v>
      </c>
      <c r="L206" s="653">
        <v>78.286500000000018</v>
      </c>
      <c r="M206" s="653">
        <v>4</v>
      </c>
      <c r="N206" s="654">
        <v>313.14600000000007</v>
      </c>
    </row>
    <row r="207" spans="1:14" ht="14.4" customHeight="1" x14ac:dyDescent="0.3">
      <c r="A207" s="649" t="s">
        <v>566</v>
      </c>
      <c r="B207" s="650" t="s">
        <v>2234</v>
      </c>
      <c r="C207" s="651" t="s">
        <v>576</v>
      </c>
      <c r="D207" s="652" t="s">
        <v>2236</v>
      </c>
      <c r="E207" s="651" t="s">
        <v>594</v>
      </c>
      <c r="F207" s="652" t="s">
        <v>2241</v>
      </c>
      <c r="G207" s="651" t="s">
        <v>595</v>
      </c>
      <c r="H207" s="651" t="s">
        <v>1269</v>
      </c>
      <c r="I207" s="651" t="s">
        <v>1270</v>
      </c>
      <c r="J207" s="651" t="s">
        <v>1271</v>
      </c>
      <c r="K207" s="651" t="s">
        <v>1272</v>
      </c>
      <c r="L207" s="653">
        <v>98.03</v>
      </c>
      <c r="M207" s="653">
        <v>4</v>
      </c>
      <c r="N207" s="654">
        <v>392.12</v>
      </c>
    </row>
    <row r="208" spans="1:14" ht="14.4" customHeight="1" x14ac:dyDescent="0.3">
      <c r="A208" s="649" t="s">
        <v>566</v>
      </c>
      <c r="B208" s="650" t="s">
        <v>2234</v>
      </c>
      <c r="C208" s="651" t="s">
        <v>576</v>
      </c>
      <c r="D208" s="652" t="s">
        <v>2236</v>
      </c>
      <c r="E208" s="651" t="s">
        <v>594</v>
      </c>
      <c r="F208" s="652" t="s">
        <v>2241</v>
      </c>
      <c r="G208" s="651" t="s">
        <v>595</v>
      </c>
      <c r="H208" s="651" t="s">
        <v>1273</v>
      </c>
      <c r="I208" s="651" t="s">
        <v>1273</v>
      </c>
      <c r="J208" s="651" t="s">
        <v>1274</v>
      </c>
      <c r="K208" s="651" t="s">
        <v>1275</v>
      </c>
      <c r="L208" s="653">
        <v>76.884999999999991</v>
      </c>
      <c r="M208" s="653">
        <v>2</v>
      </c>
      <c r="N208" s="654">
        <v>153.76999999999998</v>
      </c>
    </row>
    <row r="209" spans="1:14" ht="14.4" customHeight="1" x14ac:dyDescent="0.3">
      <c r="A209" s="649" t="s">
        <v>566</v>
      </c>
      <c r="B209" s="650" t="s">
        <v>2234</v>
      </c>
      <c r="C209" s="651" t="s">
        <v>576</v>
      </c>
      <c r="D209" s="652" t="s">
        <v>2236</v>
      </c>
      <c r="E209" s="651" t="s">
        <v>594</v>
      </c>
      <c r="F209" s="652" t="s">
        <v>2241</v>
      </c>
      <c r="G209" s="651" t="s">
        <v>595</v>
      </c>
      <c r="H209" s="651" t="s">
        <v>1276</v>
      </c>
      <c r="I209" s="651" t="s">
        <v>1277</v>
      </c>
      <c r="J209" s="651" t="s">
        <v>996</v>
      </c>
      <c r="K209" s="651" t="s">
        <v>1278</v>
      </c>
      <c r="L209" s="653">
        <v>326.32</v>
      </c>
      <c r="M209" s="653">
        <v>8</v>
      </c>
      <c r="N209" s="654">
        <v>2610.56</v>
      </c>
    </row>
    <row r="210" spans="1:14" ht="14.4" customHeight="1" x14ac:dyDescent="0.3">
      <c r="A210" s="649" t="s">
        <v>566</v>
      </c>
      <c r="B210" s="650" t="s">
        <v>2234</v>
      </c>
      <c r="C210" s="651" t="s">
        <v>576</v>
      </c>
      <c r="D210" s="652" t="s">
        <v>2236</v>
      </c>
      <c r="E210" s="651" t="s">
        <v>594</v>
      </c>
      <c r="F210" s="652" t="s">
        <v>2241</v>
      </c>
      <c r="G210" s="651" t="s">
        <v>595</v>
      </c>
      <c r="H210" s="651" t="s">
        <v>1279</v>
      </c>
      <c r="I210" s="651" t="s">
        <v>1280</v>
      </c>
      <c r="J210" s="651" t="s">
        <v>1281</v>
      </c>
      <c r="K210" s="651" t="s">
        <v>1282</v>
      </c>
      <c r="L210" s="653">
        <v>62.893509686919437</v>
      </c>
      <c r="M210" s="653">
        <v>217</v>
      </c>
      <c r="N210" s="654">
        <v>13647.891602061518</v>
      </c>
    </row>
    <row r="211" spans="1:14" ht="14.4" customHeight="1" x14ac:dyDescent="0.3">
      <c r="A211" s="649" t="s">
        <v>566</v>
      </c>
      <c r="B211" s="650" t="s">
        <v>2234</v>
      </c>
      <c r="C211" s="651" t="s">
        <v>576</v>
      </c>
      <c r="D211" s="652" t="s">
        <v>2236</v>
      </c>
      <c r="E211" s="651" t="s">
        <v>594</v>
      </c>
      <c r="F211" s="652" t="s">
        <v>2241</v>
      </c>
      <c r="G211" s="651" t="s">
        <v>595</v>
      </c>
      <c r="H211" s="651" t="s">
        <v>1283</v>
      </c>
      <c r="I211" s="651" t="s">
        <v>237</v>
      </c>
      <c r="J211" s="651" t="s">
        <v>1284</v>
      </c>
      <c r="K211" s="651" t="s">
        <v>1285</v>
      </c>
      <c r="L211" s="653">
        <v>199.67000000000004</v>
      </c>
      <c r="M211" s="653">
        <v>13</v>
      </c>
      <c r="N211" s="654">
        <v>2595.7100000000005</v>
      </c>
    </row>
    <row r="212" spans="1:14" ht="14.4" customHeight="1" x14ac:dyDescent="0.3">
      <c r="A212" s="649" t="s">
        <v>566</v>
      </c>
      <c r="B212" s="650" t="s">
        <v>2234</v>
      </c>
      <c r="C212" s="651" t="s">
        <v>576</v>
      </c>
      <c r="D212" s="652" t="s">
        <v>2236</v>
      </c>
      <c r="E212" s="651" t="s">
        <v>594</v>
      </c>
      <c r="F212" s="652" t="s">
        <v>2241</v>
      </c>
      <c r="G212" s="651" t="s">
        <v>595</v>
      </c>
      <c r="H212" s="651" t="s">
        <v>1286</v>
      </c>
      <c r="I212" s="651" t="s">
        <v>237</v>
      </c>
      <c r="J212" s="651" t="s">
        <v>1287</v>
      </c>
      <c r="K212" s="651" t="s">
        <v>1288</v>
      </c>
      <c r="L212" s="653">
        <v>178.66306138306138</v>
      </c>
      <c r="M212" s="653">
        <v>39</v>
      </c>
      <c r="N212" s="654">
        <v>6967.8593939393941</v>
      </c>
    </row>
    <row r="213" spans="1:14" ht="14.4" customHeight="1" x14ac:dyDescent="0.3">
      <c r="A213" s="649" t="s">
        <v>566</v>
      </c>
      <c r="B213" s="650" t="s">
        <v>2234</v>
      </c>
      <c r="C213" s="651" t="s">
        <v>576</v>
      </c>
      <c r="D213" s="652" t="s">
        <v>2236</v>
      </c>
      <c r="E213" s="651" t="s">
        <v>594</v>
      </c>
      <c r="F213" s="652" t="s">
        <v>2241</v>
      </c>
      <c r="G213" s="651" t="s">
        <v>595</v>
      </c>
      <c r="H213" s="651" t="s">
        <v>1289</v>
      </c>
      <c r="I213" s="651" t="s">
        <v>1290</v>
      </c>
      <c r="J213" s="651" t="s">
        <v>1291</v>
      </c>
      <c r="K213" s="651" t="s">
        <v>1292</v>
      </c>
      <c r="L213" s="653">
        <v>1036.815094973897</v>
      </c>
      <c r="M213" s="653">
        <v>132</v>
      </c>
      <c r="N213" s="654">
        <v>136859.59253655441</v>
      </c>
    </row>
    <row r="214" spans="1:14" ht="14.4" customHeight="1" x14ac:dyDescent="0.3">
      <c r="A214" s="649" t="s">
        <v>566</v>
      </c>
      <c r="B214" s="650" t="s">
        <v>2234</v>
      </c>
      <c r="C214" s="651" t="s">
        <v>576</v>
      </c>
      <c r="D214" s="652" t="s">
        <v>2236</v>
      </c>
      <c r="E214" s="651" t="s">
        <v>594</v>
      </c>
      <c r="F214" s="652" t="s">
        <v>2241</v>
      </c>
      <c r="G214" s="651" t="s">
        <v>595</v>
      </c>
      <c r="H214" s="651" t="s">
        <v>1293</v>
      </c>
      <c r="I214" s="651" t="s">
        <v>1294</v>
      </c>
      <c r="J214" s="651" t="s">
        <v>1295</v>
      </c>
      <c r="K214" s="651" t="s">
        <v>1296</v>
      </c>
      <c r="L214" s="653">
        <v>399.47986501475651</v>
      </c>
      <c r="M214" s="653">
        <v>100</v>
      </c>
      <c r="N214" s="654">
        <v>39947.986501475651</v>
      </c>
    </row>
    <row r="215" spans="1:14" ht="14.4" customHeight="1" x14ac:dyDescent="0.3">
      <c r="A215" s="649" t="s">
        <v>566</v>
      </c>
      <c r="B215" s="650" t="s">
        <v>2234</v>
      </c>
      <c r="C215" s="651" t="s">
        <v>576</v>
      </c>
      <c r="D215" s="652" t="s">
        <v>2236</v>
      </c>
      <c r="E215" s="651" t="s">
        <v>594</v>
      </c>
      <c r="F215" s="652" t="s">
        <v>2241</v>
      </c>
      <c r="G215" s="651" t="s">
        <v>595</v>
      </c>
      <c r="H215" s="651" t="s">
        <v>1297</v>
      </c>
      <c r="I215" s="651" t="s">
        <v>237</v>
      </c>
      <c r="J215" s="651" t="s">
        <v>1298</v>
      </c>
      <c r="K215" s="651"/>
      <c r="L215" s="653">
        <v>227.30982875083646</v>
      </c>
      <c r="M215" s="653">
        <v>4</v>
      </c>
      <c r="N215" s="654">
        <v>909.23931500334584</v>
      </c>
    </row>
    <row r="216" spans="1:14" ht="14.4" customHeight="1" x14ac:dyDescent="0.3">
      <c r="A216" s="649" t="s">
        <v>566</v>
      </c>
      <c r="B216" s="650" t="s">
        <v>2234</v>
      </c>
      <c r="C216" s="651" t="s">
        <v>576</v>
      </c>
      <c r="D216" s="652" t="s">
        <v>2236</v>
      </c>
      <c r="E216" s="651" t="s">
        <v>594</v>
      </c>
      <c r="F216" s="652" t="s">
        <v>2241</v>
      </c>
      <c r="G216" s="651" t="s">
        <v>595</v>
      </c>
      <c r="H216" s="651" t="s">
        <v>1299</v>
      </c>
      <c r="I216" s="651" t="s">
        <v>1300</v>
      </c>
      <c r="J216" s="651" t="s">
        <v>952</v>
      </c>
      <c r="K216" s="651" t="s">
        <v>1301</v>
      </c>
      <c r="L216" s="653">
        <v>37.780000000000008</v>
      </c>
      <c r="M216" s="653">
        <v>1</v>
      </c>
      <c r="N216" s="654">
        <v>37.780000000000008</v>
      </c>
    </row>
    <row r="217" spans="1:14" ht="14.4" customHeight="1" x14ac:dyDescent="0.3">
      <c r="A217" s="649" t="s">
        <v>566</v>
      </c>
      <c r="B217" s="650" t="s">
        <v>2234</v>
      </c>
      <c r="C217" s="651" t="s">
        <v>576</v>
      </c>
      <c r="D217" s="652" t="s">
        <v>2236</v>
      </c>
      <c r="E217" s="651" t="s">
        <v>594</v>
      </c>
      <c r="F217" s="652" t="s">
        <v>2241</v>
      </c>
      <c r="G217" s="651" t="s">
        <v>595</v>
      </c>
      <c r="H217" s="651" t="s">
        <v>1302</v>
      </c>
      <c r="I217" s="651" t="s">
        <v>1303</v>
      </c>
      <c r="J217" s="651" t="s">
        <v>1304</v>
      </c>
      <c r="K217" s="651" t="s">
        <v>1305</v>
      </c>
      <c r="L217" s="653">
        <v>203.42</v>
      </c>
      <c r="M217" s="653">
        <v>10</v>
      </c>
      <c r="N217" s="654">
        <v>2034.1999999999998</v>
      </c>
    </row>
    <row r="218" spans="1:14" ht="14.4" customHeight="1" x14ac:dyDescent="0.3">
      <c r="A218" s="649" t="s">
        <v>566</v>
      </c>
      <c r="B218" s="650" t="s">
        <v>2234</v>
      </c>
      <c r="C218" s="651" t="s">
        <v>576</v>
      </c>
      <c r="D218" s="652" t="s">
        <v>2236</v>
      </c>
      <c r="E218" s="651" t="s">
        <v>594</v>
      </c>
      <c r="F218" s="652" t="s">
        <v>2241</v>
      </c>
      <c r="G218" s="651" t="s">
        <v>595</v>
      </c>
      <c r="H218" s="651" t="s">
        <v>1306</v>
      </c>
      <c r="I218" s="651" t="s">
        <v>237</v>
      </c>
      <c r="J218" s="651" t="s">
        <v>1307</v>
      </c>
      <c r="K218" s="651"/>
      <c r="L218" s="653">
        <v>375.69045454545449</v>
      </c>
      <c r="M218" s="653">
        <v>8</v>
      </c>
      <c r="N218" s="654">
        <v>3005.5236363636359</v>
      </c>
    </row>
    <row r="219" spans="1:14" ht="14.4" customHeight="1" x14ac:dyDescent="0.3">
      <c r="A219" s="649" t="s">
        <v>566</v>
      </c>
      <c r="B219" s="650" t="s">
        <v>2234</v>
      </c>
      <c r="C219" s="651" t="s">
        <v>576</v>
      </c>
      <c r="D219" s="652" t="s">
        <v>2236</v>
      </c>
      <c r="E219" s="651" t="s">
        <v>594</v>
      </c>
      <c r="F219" s="652" t="s">
        <v>2241</v>
      </c>
      <c r="G219" s="651" t="s">
        <v>595</v>
      </c>
      <c r="H219" s="651" t="s">
        <v>1308</v>
      </c>
      <c r="I219" s="651" t="s">
        <v>237</v>
      </c>
      <c r="J219" s="651" t="s">
        <v>1309</v>
      </c>
      <c r="K219" s="651"/>
      <c r="L219" s="653">
        <v>220.58403742845206</v>
      </c>
      <c r="M219" s="653">
        <v>1</v>
      </c>
      <c r="N219" s="654">
        <v>220.58403742845206</v>
      </c>
    </row>
    <row r="220" spans="1:14" ht="14.4" customHeight="1" x14ac:dyDescent="0.3">
      <c r="A220" s="649" t="s">
        <v>566</v>
      </c>
      <c r="B220" s="650" t="s">
        <v>2234</v>
      </c>
      <c r="C220" s="651" t="s">
        <v>576</v>
      </c>
      <c r="D220" s="652" t="s">
        <v>2236</v>
      </c>
      <c r="E220" s="651" t="s">
        <v>594</v>
      </c>
      <c r="F220" s="652" t="s">
        <v>2241</v>
      </c>
      <c r="G220" s="651" t="s">
        <v>595</v>
      </c>
      <c r="H220" s="651" t="s">
        <v>1310</v>
      </c>
      <c r="I220" s="651" t="s">
        <v>1310</v>
      </c>
      <c r="J220" s="651" t="s">
        <v>1311</v>
      </c>
      <c r="K220" s="651" t="s">
        <v>1168</v>
      </c>
      <c r="L220" s="653">
        <v>334.78000000000009</v>
      </c>
      <c r="M220" s="653">
        <v>56</v>
      </c>
      <c r="N220" s="654">
        <v>18747.680000000004</v>
      </c>
    </row>
    <row r="221" spans="1:14" ht="14.4" customHeight="1" x14ac:dyDescent="0.3">
      <c r="A221" s="649" t="s">
        <v>566</v>
      </c>
      <c r="B221" s="650" t="s">
        <v>2234</v>
      </c>
      <c r="C221" s="651" t="s">
        <v>576</v>
      </c>
      <c r="D221" s="652" t="s">
        <v>2236</v>
      </c>
      <c r="E221" s="651" t="s">
        <v>594</v>
      </c>
      <c r="F221" s="652" t="s">
        <v>2241</v>
      </c>
      <c r="G221" s="651" t="s">
        <v>595</v>
      </c>
      <c r="H221" s="651" t="s">
        <v>1312</v>
      </c>
      <c r="I221" s="651" t="s">
        <v>1313</v>
      </c>
      <c r="J221" s="651" t="s">
        <v>1314</v>
      </c>
      <c r="K221" s="651" t="s">
        <v>1315</v>
      </c>
      <c r="L221" s="653">
        <v>54.749999999999993</v>
      </c>
      <c r="M221" s="653">
        <v>2</v>
      </c>
      <c r="N221" s="654">
        <v>109.49999999999999</v>
      </c>
    </row>
    <row r="222" spans="1:14" ht="14.4" customHeight="1" x14ac:dyDescent="0.3">
      <c r="A222" s="649" t="s">
        <v>566</v>
      </c>
      <c r="B222" s="650" t="s">
        <v>2234</v>
      </c>
      <c r="C222" s="651" t="s">
        <v>576</v>
      </c>
      <c r="D222" s="652" t="s">
        <v>2236</v>
      </c>
      <c r="E222" s="651" t="s">
        <v>594</v>
      </c>
      <c r="F222" s="652" t="s">
        <v>2241</v>
      </c>
      <c r="G222" s="651" t="s">
        <v>595</v>
      </c>
      <c r="H222" s="651" t="s">
        <v>1316</v>
      </c>
      <c r="I222" s="651" t="s">
        <v>237</v>
      </c>
      <c r="J222" s="651" t="s">
        <v>1317</v>
      </c>
      <c r="K222" s="651"/>
      <c r="L222" s="653">
        <v>117.30444444444444</v>
      </c>
      <c r="M222" s="653">
        <v>9</v>
      </c>
      <c r="N222" s="654">
        <v>1055.74</v>
      </c>
    </row>
    <row r="223" spans="1:14" ht="14.4" customHeight="1" x14ac:dyDescent="0.3">
      <c r="A223" s="649" t="s">
        <v>566</v>
      </c>
      <c r="B223" s="650" t="s">
        <v>2234</v>
      </c>
      <c r="C223" s="651" t="s">
        <v>576</v>
      </c>
      <c r="D223" s="652" t="s">
        <v>2236</v>
      </c>
      <c r="E223" s="651" t="s">
        <v>594</v>
      </c>
      <c r="F223" s="652" t="s">
        <v>2241</v>
      </c>
      <c r="G223" s="651" t="s">
        <v>595</v>
      </c>
      <c r="H223" s="651" t="s">
        <v>1318</v>
      </c>
      <c r="I223" s="651" t="s">
        <v>237</v>
      </c>
      <c r="J223" s="651" t="s">
        <v>1319</v>
      </c>
      <c r="K223" s="651"/>
      <c r="L223" s="653">
        <v>457.5331039693624</v>
      </c>
      <c r="M223" s="653">
        <v>2</v>
      </c>
      <c r="N223" s="654">
        <v>915.0662079387248</v>
      </c>
    </row>
    <row r="224" spans="1:14" ht="14.4" customHeight="1" x14ac:dyDescent="0.3">
      <c r="A224" s="649" t="s">
        <v>566</v>
      </c>
      <c r="B224" s="650" t="s">
        <v>2234</v>
      </c>
      <c r="C224" s="651" t="s">
        <v>576</v>
      </c>
      <c r="D224" s="652" t="s">
        <v>2236</v>
      </c>
      <c r="E224" s="651" t="s">
        <v>594</v>
      </c>
      <c r="F224" s="652" t="s">
        <v>2241</v>
      </c>
      <c r="G224" s="651" t="s">
        <v>595</v>
      </c>
      <c r="H224" s="651" t="s">
        <v>1320</v>
      </c>
      <c r="I224" s="651" t="s">
        <v>237</v>
      </c>
      <c r="J224" s="651" t="s">
        <v>1321</v>
      </c>
      <c r="K224" s="651"/>
      <c r="L224" s="653">
        <v>26.430200087460417</v>
      </c>
      <c r="M224" s="653">
        <v>2</v>
      </c>
      <c r="N224" s="654">
        <v>52.860400174920834</v>
      </c>
    </row>
    <row r="225" spans="1:14" ht="14.4" customHeight="1" x14ac:dyDescent="0.3">
      <c r="A225" s="649" t="s">
        <v>566</v>
      </c>
      <c r="B225" s="650" t="s">
        <v>2234</v>
      </c>
      <c r="C225" s="651" t="s">
        <v>576</v>
      </c>
      <c r="D225" s="652" t="s">
        <v>2236</v>
      </c>
      <c r="E225" s="651" t="s">
        <v>594</v>
      </c>
      <c r="F225" s="652" t="s">
        <v>2241</v>
      </c>
      <c r="G225" s="651" t="s">
        <v>595</v>
      </c>
      <c r="H225" s="651" t="s">
        <v>1322</v>
      </c>
      <c r="I225" s="651" t="s">
        <v>1323</v>
      </c>
      <c r="J225" s="651" t="s">
        <v>1324</v>
      </c>
      <c r="K225" s="651" t="s">
        <v>1325</v>
      </c>
      <c r="L225" s="653">
        <v>304.51</v>
      </c>
      <c r="M225" s="653">
        <v>10</v>
      </c>
      <c r="N225" s="654">
        <v>3045.1</v>
      </c>
    </row>
    <row r="226" spans="1:14" ht="14.4" customHeight="1" x14ac:dyDescent="0.3">
      <c r="A226" s="649" t="s">
        <v>566</v>
      </c>
      <c r="B226" s="650" t="s">
        <v>2234</v>
      </c>
      <c r="C226" s="651" t="s">
        <v>576</v>
      </c>
      <c r="D226" s="652" t="s">
        <v>2236</v>
      </c>
      <c r="E226" s="651" t="s">
        <v>594</v>
      </c>
      <c r="F226" s="652" t="s">
        <v>2241</v>
      </c>
      <c r="G226" s="651" t="s">
        <v>595</v>
      </c>
      <c r="H226" s="651" t="s">
        <v>1326</v>
      </c>
      <c r="I226" s="651" t="s">
        <v>1327</v>
      </c>
      <c r="J226" s="651" t="s">
        <v>1328</v>
      </c>
      <c r="K226" s="651" t="s">
        <v>1329</v>
      </c>
      <c r="L226" s="653">
        <v>411.7</v>
      </c>
      <c r="M226" s="653">
        <v>2</v>
      </c>
      <c r="N226" s="654">
        <v>823.4</v>
      </c>
    </row>
    <row r="227" spans="1:14" ht="14.4" customHeight="1" x14ac:dyDescent="0.3">
      <c r="A227" s="649" t="s">
        <v>566</v>
      </c>
      <c r="B227" s="650" t="s">
        <v>2234</v>
      </c>
      <c r="C227" s="651" t="s">
        <v>576</v>
      </c>
      <c r="D227" s="652" t="s">
        <v>2236</v>
      </c>
      <c r="E227" s="651" t="s">
        <v>594</v>
      </c>
      <c r="F227" s="652" t="s">
        <v>2241</v>
      </c>
      <c r="G227" s="651" t="s">
        <v>595</v>
      </c>
      <c r="H227" s="651" t="s">
        <v>1330</v>
      </c>
      <c r="I227" s="651" t="s">
        <v>1331</v>
      </c>
      <c r="J227" s="651" t="s">
        <v>1332</v>
      </c>
      <c r="K227" s="651" t="s">
        <v>1333</v>
      </c>
      <c r="L227" s="653">
        <v>109.23</v>
      </c>
      <c r="M227" s="653">
        <v>66</v>
      </c>
      <c r="N227" s="654">
        <v>7209.18</v>
      </c>
    </row>
    <row r="228" spans="1:14" ht="14.4" customHeight="1" x14ac:dyDescent="0.3">
      <c r="A228" s="649" t="s">
        <v>566</v>
      </c>
      <c r="B228" s="650" t="s">
        <v>2234</v>
      </c>
      <c r="C228" s="651" t="s">
        <v>576</v>
      </c>
      <c r="D228" s="652" t="s">
        <v>2236</v>
      </c>
      <c r="E228" s="651" t="s">
        <v>594</v>
      </c>
      <c r="F228" s="652" t="s">
        <v>2241</v>
      </c>
      <c r="G228" s="651" t="s">
        <v>595</v>
      </c>
      <c r="H228" s="651" t="s">
        <v>1334</v>
      </c>
      <c r="I228" s="651" t="s">
        <v>1335</v>
      </c>
      <c r="J228" s="651" t="s">
        <v>1336</v>
      </c>
      <c r="K228" s="651" t="s">
        <v>1337</v>
      </c>
      <c r="L228" s="653">
        <v>734.05000000000007</v>
      </c>
      <c r="M228" s="653">
        <v>9</v>
      </c>
      <c r="N228" s="654">
        <v>6606.4500000000007</v>
      </c>
    </row>
    <row r="229" spans="1:14" ht="14.4" customHeight="1" x14ac:dyDescent="0.3">
      <c r="A229" s="649" t="s">
        <v>566</v>
      </c>
      <c r="B229" s="650" t="s">
        <v>2234</v>
      </c>
      <c r="C229" s="651" t="s">
        <v>576</v>
      </c>
      <c r="D229" s="652" t="s">
        <v>2236</v>
      </c>
      <c r="E229" s="651" t="s">
        <v>594</v>
      </c>
      <c r="F229" s="652" t="s">
        <v>2241</v>
      </c>
      <c r="G229" s="651" t="s">
        <v>595</v>
      </c>
      <c r="H229" s="651" t="s">
        <v>1338</v>
      </c>
      <c r="I229" s="651" t="s">
        <v>237</v>
      </c>
      <c r="J229" s="651" t="s">
        <v>1339</v>
      </c>
      <c r="K229" s="651"/>
      <c r="L229" s="653">
        <v>539.82258928584258</v>
      </c>
      <c r="M229" s="653">
        <v>1</v>
      </c>
      <c r="N229" s="654">
        <v>539.82258928584258</v>
      </c>
    </row>
    <row r="230" spans="1:14" ht="14.4" customHeight="1" x14ac:dyDescent="0.3">
      <c r="A230" s="649" t="s">
        <v>566</v>
      </c>
      <c r="B230" s="650" t="s">
        <v>2234</v>
      </c>
      <c r="C230" s="651" t="s">
        <v>576</v>
      </c>
      <c r="D230" s="652" t="s">
        <v>2236</v>
      </c>
      <c r="E230" s="651" t="s">
        <v>594</v>
      </c>
      <c r="F230" s="652" t="s">
        <v>2241</v>
      </c>
      <c r="G230" s="651" t="s">
        <v>595</v>
      </c>
      <c r="H230" s="651" t="s">
        <v>1340</v>
      </c>
      <c r="I230" s="651" t="s">
        <v>1341</v>
      </c>
      <c r="J230" s="651" t="s">
        <v>1342</v>
      </c>
      <c r="K230" s="651" t="s">
        <v>1343</v>
      </c>
      <c r="L230" s="653">
        <v>96.596666666666678</v>
      </c>
      <c r="M230" s="653">
        <v>6</v>
      </c>
      <c r="N230" s="654">
        <v>579.58000000000004</v>
      </c>
    </row>
    <row r="231" spans="1:14" ht="14.4" customHeight="1" x14ac:dyDescent="0.3">
      <c r="A231" s="649" t="s">
        <v>566</v>
      </c>
      <c r="B231" s="650" t="s">
        <v>2234</v>
      </c>
      <c r="C231" s="651" t="s">
        <v>576</v>
      </c>
      <c r="D231" s="652" t="s">
        <v>2236</v>
      </c>
      <c r="E231" s="651" t="s">
        <v>594</v>
      </c>
      <c r="F231" s="652" t="s">
        <v>2241</v>
      </c>
      <c r="G231" s="651" t="s">
        <v>595</v>
      </c>
      <c r="H231" s="651" t="s">
        <v>1344</v>
      </c>
      <c r="I231" s="651" t="s">
        <v>1345</v>
      </c>
      <c r="J231" s="651" t="s">
        <v>617</v>
      </c>
      <c r="K231" s="651" t="s">
        <v>732</v>
      </c>
      <c r="L231" s="653">
        <v>210.45000000000005</v>
      </c>
      <c r="M231" s="653">
        <v>45</v>
      </c>
      <c r="N231" s="654">
        <v>9470.2500000000018</v>
      </c>
    </row>
    <row r="232" spans="1:14" ht="14.4" customHeight="1" x14ac:dyDescent="0.3">
      <c r="A232" s="649" t="s">
        <v>566</v>
      </c>
      <c r="B232" s="650" t="s">
        <v>2234</v>
      </c>
      <c r="C232" s="651" t="s">
        <v>576</v>
      </c>
      <c r="D232" s="652" t="s">
        <v>2236</v>
      </c>
      <c r="E232" s="651" t="s">
        <v>594</v>
      </c>
      <c r="F232" s="652" t="s">
        <v>2241</v>
      </c>
      <c r="G232" s="651" t="s">
        <v>595</v>
      </c>
      <c r="H232" s="651" t="s">
        <v>1346</v>
      </c>
      <c r="I232" s="651" t="s">
        <v>1347</v>
      </c>
      <c r="J232" s="651" t="s">
        <v>1348</v>
      </c>
      <c r="K232" s="651" t="s">
        <v>1349</v>
      </c>
      <c r="L232" s="653">
        <v>159.17500000000001</v>
      </c>
      <c r="M232" s="653">
        <v>2</v>
      </c>
      <c r="N232" s="654">
        <v>318.35000000000002</v>
      </c>
    </row>
    <row r="233" spans="1:14" ht="14.4" customHeight="1" x14ac:dyDescent="0.3">
      <c r="A233" s="649" t="s">
        <v>566</v>
      </c>
      <c r="B233" s="650" t="s">
        <v>2234</v>
      </c>
      <c r="C233" s="651" t="s">
        <v>576</v>
      </c>
      <c r="D233" s="652" t="s">
        <v>2236</v>
      </c>
      <c r="E233" s="651" t="s">
        <v>594</v>
      </c>
      <c r="F233" s="652" t="s">
        <v>2241</v>
      </c>
      <c r="G233" s="651" t="s">
        <v>595</v>
      </c>
      <c r="H233" s="651" t="s">
        <v>1350</v>
      </c>
      <c r="I233" s="651" t="s">
        <v>1351</v>
      </c>
      <c r="J233" s="651" t="s">
        <v>1352</v>
      </c>
      <c r="K233" s="651" t="s">
        <v>1353</v>
      </c>
      <c r="L233" s="653">
        <v>72.246231213591969</v>
      </c>
      <c r="M233" s="653">
        <v>44</v>
      </c>
      <c r="N233" s="654">
        <v>3178.8341733980465</v>
      </c>
    </row>
    <row r="234" spans="1:14" ht="14.4" customHeight="1" x14ac:dyDescent="0.3">
      <c r="A234" s="649" t="s">
        <v>566</v>
      </c>
      <c r="B234" s="650" t="s">
        <v>2234</v>
      </c>
      <c r="C234" s="651" t="s">
        <v>576</v>
      </c>
      <c r="D234" s="652" t="s">
        <v>2236</v>
      </c>
      <c r="E234" s="651" t="s">
        <v>594</v>
      </c>
      <c r="F234" s="652" t="s">
        <v>2241</v>
      </c>
      <c r="G234" s="651" t="s">
        <v>595</v>
      </c>
      <c r="H234" s="651" t="s">
        <v>1354</v>
      </c>
      <c r="I234" s="651" t="s">
        <v>1355</v>
      </c>
      <c r="J234" s="651" t="s">
        <v>1356</v>
      </c>
      <c r="K234" s="651" t="s">
        <v>1357</v>
      </c>
      <c r="L234" s="653">
        <v>339.93959127534089</v>
      </c>
      <c r="M234" s="653">
        <v>6</v>
      </c>
      <c r="N234" s="654">
        <v>2039.6375476520452</v>
      </c>
    </row>
    <row r="235" spans="1:14" ht="14.4" customHeight="1" x14ac:dyDescent="0.3">
      <c r="A235" s="649" t="s">
        <v>566</v>
      </c>
      <c r="B235" s="650" t="s">
        <v>2234</v>
      </c>
      <c r="C235" s="651" t="s">
        <v>576</v>
      </c>
      <c r="D235" s="652" t="s">
        <v>2236</v>
      </c>
      <c r="E235" s="651" t="s">
        <v>594</v>
      </c>
      <c r="F235" s="652" t="s">
        <v>2241</v>
      </c>
      <c r="G235" s="651" t="s">
        <v>595</v>
      </c>
      <c r="H235" s="651" t="s">
        <v>619</v>
      </c>
      <c r="I235" s="651" t="s">
        <v>620</v>
      </c>
      <c r="J235" s="651" t="s">
        <v>621</v>
      </c>
      <c r="K235" s="651" t="s">
        <v>622</v>
      </c>
      <c r="L235" s="653">
        <v>291.96400000000006</v>
      </c>
      <c r="M235" s="653">
        <v>10</v>
      </c>
      <c r="N235" s="654">
        <v>2919.6400000000003</v>
      </c>
    </row>
    <row r="236" spans="1:14" ht="14.4" customHeight="1" x14ac:dyDescent="0.3">
      <c r="A236" s="649" t="s">
        <v>566</v>
      </c>
      <c r="B236" s="650" t="s">
        <v>2234</v>
      </c>
      <c r="C236" s="651" t="s">
        <v>576</v>
      </c>
      <c r="D236" s="652" t="s">
        <v>2236</v>
      </c>
      <c r="E236" s="651" t="s">
        <v>594</v>
      </c>
      <c r="F236" s="652" t="s">
        <v>2241</v>
      </c>
      <c r="G236" s="651" t="s">
        <v>595</v>
      </c>
      <c r="H236" s="651" t="s">
        <v>1358</v>
      </c>
      <c r="I236" s="651" t="s">
        <v>237</v>
      </c>
      <c r="J236" s="651" t="s">
        <v>1359</v>
      </c>
      <c r="K236" s="651"/>
      <c r="L236" s="653">
        <v>165.86233492254584</v>
      </c>
      <c r="M236" s="653">
        <v>22</v>
      </c>
      <c r="N236" s="654">
        <v>3648.9713682960087</v>
      </c>
    </row>
    <row r="237" spans="1:14" ht="14.4" customHeight="1" x14ac:dyDescent="0.3">
      <c r="A237" s="649" t="s">
        <v>566</v>
      </c>
      <c r="B237" s="650" t="s">
        <v>2234</v>
      </c>
      <c r="C237" s="651" t="s">
        <v>576</v>
      </c>
      <c r="D237" s="652" t="s">
        <v>2236</v>
      </c>
      <c r="E237" s="651" t="s">
        <v>594</v>
      </c>
      <c r="F237" s="652" t="s">
        <v>2241</v>
      </c>
      <c r="G237" s="651" t="s">
        <v>595</v>
      </c>
      <c r="H237" s="651" t="s">
        <v>1360</v>
      </c>
      <c r="I237" s="651" t="s">
        <v>1361</v>
      </c>
      <c r="J237" s="651" t="s">
        <v>1362</v>
      </c>
      <c r="K237" s="651" t="s">
        <v>1363</v>
      </c>
      <c r="L237" s="653">
        <v>2300</v>
      </c>
      <c r="M237" s="653">
        <v>1</v>
      </c>
      <c r="N237" s="654">
        <v>2300</v>
      </c>
    </row>
    <row r="238" spans="1:14" ht="14.4" customHeight="1" x14ac:dyDescent="0.3">
      <c r="A238" s="649" t="s">
        <v>566</v>
      </c>
      <c r="B238" s="650" t="s">
        <v>2234</v>
      </c>
      <c r="C238" s="651" t="s">
        <v>576</v>
      </c>
      <c r="D238" s="652" t="s">
        <v>2236</v>
      </c>
      <c r="E238" s="651" t="s">
        <v>594</v>
      </c>
      <c r="F238" s="652" t="s">
        <v>2241</v>
      </c>
      <c r="G238" s="651" t="s">
        <v>595</v>
      </c>
      <c r="H238" s="651" t="s">
        <v>1364</v>
      </c>
      <c r="I238" s="651" t="s">
        <v>1365</v>
      </c>
      <c r="J238" s="651" t="s">
        <v>1366</v>
      </c>
      <c r="K238" s="651" t="s">
        <v>1367</v>
      </c>
      <c r="L238" s="653">
        <v>107.16</v>
      </c>
      <c r="M238" s="653">
        <v>2</v>
      </c>
      <c r="N238" s="654">
        <v>214.32</v>
      </c>
    </row>
    <row r="239" spans="1:14" ht="14.4" customHeight="1" x14ac:dyDescent="0.3">
      <c r="A239" s="649" t="s">
        <v>566</v>
      </c>
      <c r="B239" s="650" t="s">
        <v>2234</v>
      </c>
      <c r="C239" s="651" t="s">
        <v>576</v>
      </c>
      <c r="D239" s="652" t="s">
        <v>2236</v>
      </c>
      <c r="E239" s="651" t="s">
        <v>594</v>
      </c>
      <c r="F239" s="652" t="s">
        <v>2241</v>
      </c>
      <c r="G239" s="651" t="s">
        <v>595</v>
      </c>
      <c r="H239" s="651" t="s">
        <v>1368</v>
      </c>
      <c r="I239" s="651" t="s">
        <v>1368</v>
      </c>
      <c r="J239" s="651" t="s">
        <v>1085</v>
      </c>
      <c r="K239" s="651" t="s">
        <v>666</v>
      </c>
      <c r="L239" s="653">
        <v>382.6099999999999</v>
      </c>
      <c r="M239" s="653">
        <v>15</v>
      </c>
      <c r="N239" s="654">
        <v>5739.1499999999987</v>
      </c>
    </row>
    <row r="240" spans="1:14" ht="14.4" customHeight="1" x14ac:dyDescent="0.3">
      <c r="A240" s="649" t="s">
        <v>566</v>
      </c>
      <c r="B240" s="650" t="s">
        <v>2234</v>
      </c>
      <c r="C240" s="651" t="s">
        <v>576</v>
      </c>
      <c r="D240" s="652" t="s">
        <v>2236</v>
      </c>
      <c r="E240" s="651" t="s">
        <v>594</v>
      </c>
      <c r="F240" s="652" t="s">
        <v>2241</v>
      </c>
      <c r="G240" s="651" t="s">
        <v>595</v>
      </c>
      <c r="H240" s="651" t="s">
        <v>1369</v>
      </c>
      <c r="I240" s="651" t="s">
        <v>237</v>
      </c>
      <c r="J240" s="651" t="s">
        <v>1370</v>
      </c>
      <c r="K240" s="651"/>
      <c r="L240" s="653">
        <v>17.209999999999994</v>
      </c>
      <c r="M240" s="653">
        <v>10</v>
      </c>
      <c r="N240" s="654">
        <v>172.09999999999994</v>
      </c>
    </row>
    <row r="241" spans="1:14" ht="14.4" customHeight="1" x14ac:dyDescent="0.3">
      <c r="A241" s="649" t="s">
        <v>566</v>
      </c>
      <c r="B241" s="650" t="s">
        <v>2234</v>
      </c>
      <c r="C241" s="651" t="s">
        <v>576</v>
      </c>
      <c r="D241" s="652" t="s">
        <v>2236</v>
      </c>
      <c r="E241" s="651" t="s">
        <v>594</v>
      </c>
      <c r="F241" s="652" t="s">
        <v>2241</v>
      </c>
      <c r="G241" s="651" t="s">
        <v>595</v>
      </c>
      <c r="H241" s="651" t="s">
        <v>1371</v>
      </c>
      <c r="I241" s="651" t="s">
        <v>1372</v>
      </c>
      <c r="J241" s="651" t="s">
        <v>1373</v>
      </c>
      <c r="K241" s="651" t="s">
        <v>1374</v>
      </c>
      <c r="L241" s="653">
        <v>32.939668347161863</v>
      </c>
      <c r="M241" s="653">
        <v>5</v>
      </c>
      <c r="N241" s="654">
        <v>164.69834173580932</v>
      </c>
    </row>
    <row r="242" spans="1:14" ht="14.4" customHeight="1" x14ac:dyDescent="0.3">
      <c r="A242" s="649" t="s">
        <v>566</v>
      </c>
      <c r="B242" s="650" t="s">
        <v>2234</v>
      </c>
      <c r="C242" s="651" t="s">
        <v>576</v>
      </c>
      <c r="D242" s="652" t="s">
        <v>2236</v>
      </c>
      <c r="E242" s="651" t="s">
        <v>594</v>
      </c>
      <c r="F242" s="652" t="s">
        <v>2241</v>
      </c>
      <c r="G242" s="651" t="s">
        <v>595</v>
      </c>
      <c r="H242" s="651" t="s">
        <v>1375</v>
      </c>
      <c r="I242" s="651" t="s">
        <v>1376</v>
      </c>
      <c r="J242" s="651" t="s">
        <v>1377</v>
      </c>
      <c r="K242" s="651" t="s">
        <v>1333</v>
      </c>
      <c r="L242" s="653">
        <v>36.319672547150894</v>
      </c>
      <c r="M242" s="653">
        <v>100</v>
      </c>
      <c r="N242" s="654">
        <v>3631.9672547150894</v>
      </c>
    </row>
    <row r="243" spans="1:14" ht="14.4" customHeight="1" x14ac:dyDescent="0.3">
      <c r="A243" s="649" t="s">
        <v>566</v>
      </c>
      <c r="B243" s="650" t="s">
        <v>2234</v>
      </c>
      <c r="C243" s="651" t="s">
        <v>576</v>
      </c>
      <c r="D243" s="652" t="s">
        <v>2236</v>
      </c>
      <c r="E243" s="651" t="s">
        <v>594</v>
      </c>
      <c r="F243" s="652" t="s">
        <v>2241</v>
      </c>
      <c r="G243" s="651" t="s">
        <v>595</v>
      </c>
      <c r="H243" s="651" t="s">
        <v>1378</v>
      </c>
      <c r="I243" s="651" t="s">
        <v>237</v>
      </c>
      <c r="J243" s="651" t="s">
        <v>1379</v>
      </c>
      <c r="K243" s="651"/>
      <c r="L243" s="653">
        <v>74.457054922047135</v>
      </c>
      <c r="M243" s="653">
        <v>7</v>
      </c>
      <c r="N243" s="654">
        <v>521.1993844543299</v>
      </c>
    </row>
    <row r="244" spans="1:14" ht="14.4" customHeight="1" x14ac:dyDescent="0.3">
      <c r="A244" s="649" t="s">
        <v>566</v>
      </c>
      <c r="B244" s="650" t="s">
        <v>2234</v>
      </c>
      <c r="C244" s="651" t="s">
        <v>576</v>
      </c>
      <c r="D244" s="652" t="s">
        <v>2236</v>
      </c>
      <c r="E244" s="651" t="s">
        <v>594</v>
      </c>
      <c r="F244" s="652" t="s">
        <v>2241</v>
      </c>
      <c r="G244" s="651" t="s">
        <v>595</v>
      </c>
      <c r="H244" s="651" t="s">
        <v>1380</v>
      </c>
      <c r="I244" s="651" t="s">
        <v>1381</v>
      </c>
      <c r="J244" s="651" t="s">
        <v>1382</v>
      </c>
      <c r="K244" s="651" t="s">
        <v>1168</v>
      </c>
      <c r="L244" s="653">
        <v>2967</v>
      </c>
      <c r="M244" s="653">
        <v>6</v>
      </c>
      <c r="N244" s="654">
        <v>17802</v>
      </c>
    </row>
    <row r="245" spans="1:14" ht="14.4" customHeight="1" x14ac:dyDescent="0.3">
      <c r="A245" s="649" t="s">
        <v>566</v>
      </c>
      <c r="B245" s="650" t="s">
        <v>2234</v>
      </c>
      <c r="C245" s="651" t="s">
        <v>576</v>
      </c>
      <c r="D245" s="652" t="s">
        <v>2236</v>
      </c>
      <c r="E245" s="651" t="s">
        <v>594</v>
      </c>
      <c r="F245" s="652" t="s">
        <v>2241</v>
      </c>
      <c r="G245" s="651" t="s">
        <v>595</v>
      </c>
      <c r="H245" s="651" t="s">
        <v>1383</v>
      </c>
      <c r="I245" s="651" t="s">
        <v>237</v>
      </c>
      <c r="J245" s="651" t="s">
        <v>1384</v>
      </c>
      <c r="K245" s="651" t="s">
        <v>1385</v>
      </c>
      <c r="L245" s="653">
        <v>152.72001640531701</v>
      </c>
      <c r="M245" s="653">
        <v>2</v>
      </c>
      <c r="N245" s="654">
        <v>305.44003281063402</v>
      </c>
    </row>
    <row r="246" spans="1:14" ht="14.4" customHeight="1" x14ac:dyDescent="0.3">
      <c r="A246" s="649" t="s">
        <v>566</v>
      </c>
      <c r="B246" s="650" t="s">
        <v>2234</v>
      </c>
      <c r="C246" s="651" t="s">
        <v>576</v>
      </c>
      <c r="D246" s="652" t="s">
        <v>2236</v>
      </c>
      <c r="E246" s="651" t="s">
        <v>594</v>
      </c>
      <c r="F246" s="652" t="s">
        <v>2241</v>
      </c>
      <c r="G246" s="651" t="s">
        <v>595</v>
      </c>
      <c r="H246" s="651" t="s">
        <v>1386</v>
      </c>
      <c r="I246" s="651" t="s">
        <v>1387</v>
      </c>
      <c r="J246" s="651" t="s">
        <v>1388</v>
      </c>
      <c r="K246" s="651" t="s">
        <v>1389</v>
      </c>
      <c r="L246" s="653">
        <v>198.34020205251275</v>
      </c>
      <c r="M246" s="653">
        <v>4</v>
      </c>
      <c r="N246" s="654">
        <v>793.360808210051</v>
      </c>
    </row>
    <row r="247" spans="1:14" ht="14.4" customHeight="1" x14ac:dyDescent="0.3">
      <c r="A247" s="649" t="s">
        <v>566</v>
      </c>
      <c r="B247" s="650" t="s">
        <v>2234</v>
      </c>
      <c r="C247" s="651" t="s">
        <v>576</v>
      </c>
      <c r="D247" s="652" t="s">
        <v>2236</v>
      </c>
      <c r="E247" s="651" t="s">
        <v>594</v>
      </c>
      <c r="F247" s="652" t="s">
        <v>2241</v>
      </c>
      <c r="G247" s="651" t="s">
        <v>595</v>
      </c>
      <c r="H247" s="651" t="s">
        <v>1390</v>
      </c>
      <c r="I247" s="651" t="s">
        <v>1391</v>
      </c>
      <c r="J247" s="651" t="s">
        <v>1392</v>
      </c>
      <c r="K247" s="651" t="s">
        <v>1393</v>
      </c>
      <c r="L247" s="653">
        <v>63.63</v>
      </c>
      <c r="M247" s="653">
        <v>1</v>
      </c>
      <c r="N247" s="654">
        <v>63.63</v>
      </c>
    </row>
    <row r="248" spans="1:14" ht="14.4" customHeight="1" x14ac:dyDescent="0.3">
      <c r="A248" s="649" t="s">
        <v>566</v>
      </c>
      <c r="B248" s="650" t="s">
        <v>2234</v>
      </c>
      <c r="C248" s="651" t="s">
        <v>576</v>
      </c>
      <c r="D248" s="652" t="s">
        <v>2236</v>
      </c>
      <c r="E248" s="651" t="s">
        <v>594</v>
      </c>
      <c r="F248" s="652" t="s">
        <v>2241</v>
      </c>
      <c r="G248" s="651" t="s">
        <v>595</v>
      </c>
      <c r="H248" s="651" t="s">
        <v>1394</v>
      </c>
      <c r="I248" s="651" t="s">
        <v>237</v>
      </c>
      <c r="J248" s="651" t="s">
        <v>1395</v>
      </c>
      <c r="K248" s="651" t="s">
        <v>1396</v>
      </c>
      <c r="L248" s="653">
        <v>1004.3</v>
      </c>
      <c r="M248" s="653">
        <v>1</v>
      </c>
      <c r="N248" s="654">
        <v>1004.3</v>
      </c>
    </row>
    <row r="249" spans="1:14" ht="14.4" customHeight="1" x14ac:dyDescent="0.3">
      <c r="A249" s="649" t="s">
        <v>566</v>
      </c>
      <c r="B249" s="650" t="s">
        <v>2234</v>
      </c>
      <c r="C249" s="651" t="s">
        <v>576</v>
      </c>
      <c r="D249" s="652" t="s">
        <v>2236</v>
      </c>
      <c r="E249" s="651" t="s">
        <v>594</v>
      </c>
      <c r="F249" s="652" t="s">
        <v>2241</v>
      </c>
      <c r="G249" s="651" t="s">
        <v>595</v>
      </c>
      <c r="H249" s="651" t="s">
        <v>1397</v>
      </c>
      <c r="I249" s="651" t="s">
        <v>1398</v>
      </c>
      <c r="J249" s="651" t="s">
        <v>1399</v>
      </c>
      <c r="K249" s="651" t="s">
        <v>1400</v>
      </c>
      <c r="L249" s="653">
        <v>218.77999999999997</v>
      </c>
      <c r="M249" s="653">
        <v>7</v>
      </c>
      <c r="N249" s="654">
        <v>1531.4599999999998</v>
      </c>
    </row>
    <row r="250" spans="1:14" ht="14.4" customHeight="1" x14ac:dyDescent="0.3">
      <c r="A250" s="649" t="s">
        <v>566</v>
      </c>
      <c r="B250" s="650" t="s">
        <v>2234</v>
      </c>
      <c r="C250" s="651" t="s">
        <v>576</v>
      </c>
      <c r="D250" s="652" t="s">
        <v>2236</v>
      </c>
      <c r="E250" s="651" t="s">
        <v>594</v>
      </c>
      <c r="F250" s="652" t="s">
        <v>2241</v>
      </c>
      <c r="G250" s="651" t="s">
        <v>595</v>
      </c>
      <c r="H250" s="651" t="s">
        <v>1401</v>
      </c>
      <c r="I250" s="651" t="s">
        <v>1402</v>
      </c>
      <c r="J250" s="651" t="s">
        <v>1403</v>
      </c>
      <c r="K250" s="651" t="s">
        <v>1404</v>
      </c>
      <c r="L250" s="653">
        <v>71.267938382250904</v>
      </c>
      <c r="M250" s="653">
        <v>80</v>
      </c>
      <c r="N250" s="654">
        <v>5701.4350705800725</v>
      </c>
    </row>
    <row r="251" spans="1:14" ht="14.4" customHeight="1" x14ac:dyDescent="0.3">
      <c r="A251" s="649" t="s">
        <v>566</v>
      </c>
      <c r="B251" s="650" t="s">
        <v>2234</v>
      </c>
      <c r="C251" s="651" t="s">
        <v>576</v>
      </c>
      <c r="D251" s="652" t="s">
        <v>2236</v>
      </c>
      <c r="E251" s="651" t="s">
        <v>594</v>
      </c>
      <c r="F251" s="652" t="s">
        <v>2241</v>
      </c>
      <c r="G251" s="651" t="s">
        <v>595</v>
      </c>
      <c r="H251" s="651" t="s">
        <v>1405</v>
      </c>
      <c r="I251" s="651" t="s">
        <v>237</v>
      </c>
      <c r="J251" s="651" t="s">
        <v>1406</v>
      </c>
      <c r="K251" s="651"/>
      <c r="L251" s="653">
        <v>146.48952049907041</v>
      </c>
      <c r="M251" s="653">
        <v>3</v>
      </c>
      <c r="N251" s="654">
        <v>439.46856149721123</v>
      </c>
    </row>
    <row r="252" spans="1:14" ht="14.4" customHeight="1" x14ac:dyDescent="0.3">
      <c r="A252" s="649" t="s">
        <v>566</v>
      </c>
      <c r="B252" s="650" t="s">
        <v>2234</v>
      </c>
      <c r="C252" s="651" t="s">
        <v>576</v>
      </c>
      <c r="D252" s="652" t="s">
        <v>2236</v>
      </c>
      <c r="E252" s="651" t="s">
        <v>594</v>
      </c>
      <c r="F252" s="652" t="s">
        <v>2241</v>
      </c>
      <c r="G252" s="651" t="s">
        <v>595</v>
      </c>
      <c r="H252" s="651" t="s">
        <v>1407</v>
      </c>
      <c r="I252" s="651" t="s">
        <v>1408</v>
      </c>
      <c r="J252" s="651" t="s">
        <v>1409</v>
      </c>
      <c r="K252" s="651" t="s">
        <v>1410</v>
      </c>
      <c r="L252" s="653">
        <v>649.85</v>
      </c>
      <c r="M252" s="653">
        <v>1</v>
      </c>
      <c r="N252" s="654">
        <v>649.85</v>
      </c>
    </row>
    <row r="253" spans="1:14" ht="14.4" customHeight="1" x14ac:dyDescent="0.3">
      <c r="A253" s="649" t="s">
        <v>566</v>
      </c>
      <c r="B253" s="650" t="s">
        <v>2234</v>
      </c>
      <c r="C253" s="651" t="s">
        <v>576</v>
      </c>
      <c r="D253" s="652" t="s">
        <v>2236</v>
      </c>
      <c r="E253" s="651" t="s">
        <v>594</v>
      </c>
      <c r="F253" s="652" t="s">
        <v>2241</v>
      </c>
      <c r="G253" s="651" t="s">
        <v>595</v>
      </c>
      <c r="H253" s="651" t="s">
        <v>1411</v>
      </c>
      <c r="I253" s="651" t="s">
        <v>1411</v>
      </c>
      <c r="J253" s="651" t="s">
        <v>1412</v>
      </c>
      <c r="K253" s="651" t="s">
        <v>1413</v>
      </c>
      <c r="L253" s="653">
        <v>801.55000000000018</v>
      </c>
      <c r="M253" s="653">
        <v>2</v>
      </c>
      <c r="N253" s="654">
        <v>1603.1000000000004</v>
      </c>
    </row>
    <row r="254" spans="1:14" ht="14.4" customHeight="1" x14ac:dyDescent="0.3">
      <c r="A254" s="649" t="s">
        <v>566</v>
      </c>
      <c r="B254" s="650" t="s">
        <v>2234</v>
      </c>
      <c r="C254" s="651" t="s">
        <v>576</v>
      </c>
      <c r="D254" s="652" t="s">
        <v>2236</v>
      </c>
      <c r="E254" s="651" t="s">
        <v>594</v>
      </c>
      <c r="F254" s="652" t="s">
        <v>2241</v>
      </c>
      <c r="G254" s="651" t="s">
        <v>595</v>
      </c>
      <c r="H254" s="651" t="s">
        <v>1414</v>
      </c>
      <c r="I254" s="651" t="s">
        <v>1415</v>
      </c>
      <c r="J254" s="651" t="s">
        <v>1416</v>
      </c>
      <c r="K254" s="651" t="s">
        <v>1417</v>
      </c>
      <c r="L254" s="653">
        <v>563.90039206033521</v>
      </c>
      <c r="M254" s="653">
        <v>2</v>
      </c>
      <c r="N254" s="654">
        <v>1127.8007841206704</v>
      </c>
    </row>
    <row r="255" spans="1:14" ht="14.4" customHeight="1" x14ac:dyDescent="0.3">
      <c r="A255" s="649" t="s">
        <v>566</v>
      </c>
      <c r="B255" s="650" t="s">
        <v>2234</v>
      </c>
      <c r="C255" s="651" t="s">
        <v>576</v>
      </c>
      <c r="D255" s="652" t="s">
        <v>2236</v>
      </c>
      <c r="E255" s="651" t="s">
        <v>594</v>
      </c>
      <c r="F255" s="652" t="s">
        <v>2241</v>
      </c>
      <c r="G255" s="651" t="s">
        <v>595</v>
      </c>
      <c r="H255" s="651" t="s">
        <v>1418</v>
      </c>
      <c r="I255" s="651" t="s">
        <v>1418</v>
      </c>
      <c r="J255" s="651" t="s">
        <v>1419</v>
      </c>
      <c r="K255" s="651" t="s">
        <v>1420</v>
      </c>
      <c r="L255" s="653">
        <v>580.98</v>
      </c>
      <c r="M255" s="653">
        <v>503</v>
      </c>
      <c r="N255" s="654">
        <v>292232.94</v>
      </c>
    </row>
    <row r="256" spans="1:14" ht="14.4" customHeight="1" x14ac:dyDescent="0.3">
      <c r="A256" s="649" t="s">
        <v>566</v>
      </c>
      <c r="B256" s="650" t="s">
        <v>2234</v>
      </c>
      <c r="C256" s="651" t="s">
        <v>576</v>
      </c>
      <c r="D256" s="652" t="s">
        <v>2236</v>
      </c>
      <c r="E256" s="651" t="s">
        <v>594</v>
      </c>
      <c r="F256" s="652" t="s">
        <v>2241</v>
      </c>
      <c r="G256" s="651" t="s">
        <v>595</v>
      </c>
      <c r="H256" s="651" t="s">
        <v>1421</v>
      </c>
      <c r="I256" s="651" t="s">
        <v>1422</v>
      </c>
      <c r="J256" s="651" t="s">
        <v>1423</v>
      </c>
      <c r="K256" s="651" t="s">
        <v>1424</v>
      </c>
      <c r="L256" s="653">
        <v>109.08004128705846</v>
      </c>
      <c r="M256" s="653">
        <v>2</v>
      </c>
      <c r="N256" s="654">
        <v>218.16008257411693</v>
      </c>
    </row>
    <row r="257" spans="1:14" ht="14.4" customHeight="1" x14ac:dyDescent="0.3">
      <c r="A257" s="649" t="s">
        <v>566</v>
      </c>
      <c r="B257" s="650" t="s">
        <v>2234</v>
      </c>
      <c r="C257" s="651" t="s">
        <v>576</v>
      </c>
      <c r="D257" s="652" t="s">
        <v>2236</v>
      </c>
      <c r="E257" s="651" t="s">
        <v>594</v>
      </c>
      <c r="F257" s="652" t="s">
        <v>2241</v>
      </c>
      <c r="G257" s="651" t="s">
        <v>595</v>
      </c>
      <c r="H257" s="651" t="s">
        <v>1425</v>
      </c>
      <c r="I257" s="651" t="s">
        <v>1426</v>
      </c>
      <c r="J257" s="651" t="s">
        <v>1427</v>
      </c>
      <c r="K257" s="651" t="s">
        <v>1428</v>
      </c>
      <c r="L257" s="653">
        <v>347.82927904132464</v>
      </c>
      <c r="M257" s="653">
        <v>4</v>
      </c>
      <c r="N257" s="654">
        <v>1391.3171161652986</v>
      </c>
    </row>
    <row r="258" spans="1:14" ht="14.4" customHeight="1" x14ac:dyDescent="0.3">
      <c r="A258" s="649" t="s">
        <v>566</v>
      </c>
      <c r="B258" s="650" t="s">
        <v>2234</v>
      </c>
      <c r="C258" s="651" t="s">
        <v>576</v>
      </c>
      <c r="D258" s="652" t="s">
        <v>2236</v>
      </c>
      <c r="E258" s="651" t="s">
        <v>594</v>
      </c>
      <c r="F258" s="652" t="s">
        <v>2241</v>
      </c>
      <c r="G258" s="651" t="s">
        <v>595</v>
      </c>
      <c r="H258" s="651" t="s">
        <v>1429</v>
      </c>
      <c r="I258" s="651" t="s">
        <v>1430</v>
      </c>
      <c r="J258" s="651" t="s">
        <v>1431</v>
      </c>
      <c r="K258" s="651" t="s">
        <v>1432</v>
      </c>
      <c r="L258" s="653">
        <v>75.920196499619436</v>
      </c>
      <c r="M258" s="653">
        <v>2</v>
      </c>
      <c r="N258" s="654">
        <v>151.84039299923887</v>
      </c>
    </row>
    <row r="259" spans="1:14" ht="14.4" customHeight="1" x14ac:dyDescent="0.3">
      <c r="A259" s="649" t="s">
        <v>566</v>
      </c>
      <c r="B259" s="650" t="s">
        <v>2234</v>
      </c>
      <c r="C259" s="651" t="s">
        <v>576</v>
      </c>
      <c r="D259" s="652" t="s">
        <v>2236</v>
      </c>
      <c r="E259" s="651" t="s">
        <v>594</v>
      </c>
      <c r="F259" s="652" t="s">
        <v>2241</v>
      </c>
      <c r="G259" s="651" t="s">
        <v>595</v>
      </c>
      <c r="H259" s="651" t="s">
        <v>1433</v>
      </c>
      <c r="I259" s="651" t="s">
        <v>1433</v>
      </c>
      <c r="J259" s="651" t="s">
        <v>1434</v>
      </c>
      <c r="K259" s="651" t="s">
        <v>1435</v>
      </c>
      <c r="L259" s="653">
        <v>775.76153044176715</v>
      </c>
      <c r="M259" s="653">
        <v>5</v>
      </c>
      <c r="N259" s="654">
        <v>3878.8076522088359</v>
      </c>
    </row>
    <row r="260" spans="1:14" ht="14.4" customHeight="1" x14ac:dyDescent="0.3">
      <c r="A260" s="649" t="s">
        <v>566</v>
      </c>
      <c r="B260" s="650" t="s">
        <v>2234</v>
      </c>
      <c r="C260" s="651" t="s">
        <v>576</v>
      </c>
      <c r="D260" s="652" t="s">
        <v>2236</v>
      </c>
      <c r="E260" s="651" t="s">
        <v>594</v>
      </c>
      <c r="F260" s="652" t="s">
        <v>2241</v>
      </c>
      <c r="G260" s="651" t="s">
        <v>595</v>
      </c>
      <c r="H260" s="651" t="s">
        <v>1436</v>
      </c>
      <c r="I260" s="651" t="s">
        <v>1437</v>
      </c>
      <c r="J260" s="651" t="s">
        <v>1438</v>
      </c>
      <c r="K260" s="651" t="s">
        <v>1439</v>
      </c>
      <c r="L260" s="653">
        <v>107.77981390522346</v>
      </c>
      <c r="M260" s="653">
        <v>2</v>
      </c>
      <c r="N260" s="654">
        <v>215.55962781044693</v>
      </c>
    </row>
    <row r="261" spans="1:14" ht="14.4" customHeight="1" x14ac:dyDescent="0.3">
      <c r="A261" s="649" t="s">
        <v>566</v>
      </c>
      <c r="B261" s="650" t="s">
        <v>2234</v>
      </c>
      <c r="C261" s="651" t="s">
        <v>576</v>
      </c>
      <c r="D261" s="652" t="s">
        <v>2236</v>
      </c>
      <c r="E261" s="651" t="s">
        <v>594</v>
      </c>
      <c r="F261" s="652" t="s">
        <v>2241</v>
      </c>
      <c r="G261" s="651" t="s">
        <v>595</v>
      </c>
      <c r="H261" s="651" t="s">
        <v>1440</v>
      </c>
      <c r="I261" s="651" t="s">
        <v>1441</v>
      </c>
      <c r="J261" s="651" t="s">
        <v>1442</v>
      </c>
      <c r="K261" s="651" t="s">
        <v>1333</v>
      </c>
      <c r="L261" s="653">
        <v>84.77</v>
      </c>
      <c r="M261" s="653">
        <v>60</v>
      </c>
      <c r="N261" s="654">
        <v>5086.2</v>
      </c>
    </row>
    <row r="262" spans="1:14" ht="14.4" customHeight="1" x14ac:dyDescent="0.3">
      <c r="A262" s="649" t="s">
        <v>566</v>
      </c>
      <c r="B262" s="650" t="s">
        <v>2234</v>
      </c>
      <c r="C262" s="651" t="s">
        <v>576</v>
      </c>
      <c r="D262" s="652" t="s">
        <v>2236</v>
      </c>
      <c r="E262" s="651" t="s">
        <v>594</v>
      </c>
      <c r="F262" s="652" t="s">
        <v>2241</v>
      </c>
      <c r="G262" s="651" t="s">
        <v>595</v>
      </c>
      <c r="H262" s="651" t="s">
        <v>1443</v>
      </c>
      <c r="I262" s="651" t="s">
        <v>1444</v>
      </c>
      <c r="J262" s="651" t="s">
        <v>1445</v>
      </c>
      <c r="K262" s="651" t="s">
        <v>1446</v>
      </c>
      <c r="L262" s="653">
        <v>85.059911939943873</v>
      </c>
      <c r="M262" s="653">
        <v>4</v>
      </c>
      <c r="N262" s="654">
        <v>340.23964775977549</v>
      </c>
    </row>
    <row r="263" spans="1:14" ht="14.4" customHeight="1" x14ac:dyDescent="0.3">
      <c r="A263" s="649" t="s">
        <v>566</v>
      </c>
      <c r="B263" s="650" t="s">
        <v>2234</v>
      </c>
      <c r="C263" s="651" t="s">
        <v>576</v>
      </c>
      <c r="D263" s="652" t="s">
        <v>2236</v>
      </c>
      <c r="E263" s="651" t="s">
        <v>594</v>
      </c>
      <c r="F263" s="652" t="s">
        <v>2241</v>
      </c>
      <c r="G263" s="651" t="s">
        <v>595</v>
      </c>
      <c r="H263" s="651" t="s">
        <v>1447</v>
      </c>
      <c r="I263" s="651" t="s">
        <v>1448</v>
      </c>
      <c r="J263" s="651" t="s">
        <v>1449</v>
      </c>
      <c r="K263" s="651" t="s">
        <v>1450</v>
      </c>
      <c r="L263" s="653">
        <v>73.841482931245906</v>
      </c>
      <c r="M263" s="653">
        <v>26</v>
      </c>
      <c r="N263" s="654">
        <v>1919.8785562123935</v>
      </c>
    </row>
    <row r="264" spans="1:14" ht="14.4" customHeight="1" x14ac:dyDescent="0.3">
      <c r="A264" s="649" t="s">
        <v>566</v>
      </c>
      <c r="B264" s="650" t="s">
        <v>2234</v>
      </c>
      <c r="C264" s="651" t="s">
        <v>576</v>
      </c>
      <c r="D264" s="652" t="s">
        <v>2236</v>
      </c>
      <c r="E264" s="651" t="s">
        <v>594</v>
      </c>
      <c r="F264" s="652" t="s">
        <v>2241</v>
      </c>
      <c r="G264" s="651" t="s">
        <v>595</v>
      </c>
      <c r="H264" s="651" t="s">
        <v>1451</v>
      </c>
      <c r="I264" s="651" t="s">
        <v>237</v>
      </c>
      <c r="J264" s="651" t="s">
        <v>1452</v>
      </c>
      <c r="K264" s="651" t="s">
        <v>1453</v>
      </c>
      <c r="L264" s="653">
        <v>61.519904396502923</v>
      </c>
      <c r="M264" s="653">
        <v>13</v>
      </c>
      <c r="N264" s="654">
        <v>799.75875715453799</v>
      </c>
    </row>
    <row r="265" spans="1:14" ht="14.4" customHeight="1" x14ac:dyDescent="0.3">
      <c r="A265" s="649" t="s">
        <v>566</v>
      </c>
      <c r="B265" s="650" t="s">
        <v>2234</v>
      </c>
      <c r="C265" s="651" t="s">
        <v>576</v>
      </c>
      <c r="D265" s="652" t="s">
        <v>2236</v>
      </c>
      <c r="E265" s="651" t="s">
        <v>594</v>
      </c>
      <c r="F265" s="652" t="s">
        <v>2241</v>
      </c>
      <c r="G265" s="651" t="s">
        <v>595</v>
      </c>
      <c r="H265" s="651" t="s">
        <v>1454</v>
      </c>
      <c r="I265" s="651" t="s">
        <v>237</v>
      </c>
      <c r="J265" s="651" t="s">
        <v>1455</v>
      </c>
      <c r="K265" s="651" t="s">
        <v>1456</v>
      </c>
      <c r="L265" s="653">
        <v>179.94999999999996</v>
      </c>
      <c r="M265" s="653">
        <v>3</v>
      </c>
      <c r="N265" s="654">
        <v>539.84999999999991</v>
      </c>
    </row>
    <row r="266" spans="1:14" ht="14.4" customHeight="1" x14ac:dyDescent="0.3">
      <c r="A266" s="649" t="s">
        <v>566</v>
      </c>
      <c r="B266" s="650" t="s">
        <v>2234</v>
      </c>
      <c r="C266" s="651" t="s">
        <v>576</v>
      </c>
      <c r="D266" s="652" t="s">
        <v>2236</v>
      </c>
      <c r="E266" s="651" t="s">
        <v>594</v>
      </c>
      <c r="F266" s="652" t="s">
        <v>2241</v>
      </c>
      <c r="G266" s="651" t="s">
        <v>595</v>
      </c>
      <c r="H266" s="651" t="s">
        <v>1457</v>
      </c>
      <c r="I266" s="651" t="s">
        <v>1458</v>
      </c>
      <c r="J266" s="651" t="s">
        <v>1459</v>
      </c>
      <c r="K266" s="651" t="s">
        <v>1460</v>
      </c>
      <c r="L266" s="653">
        <v>976.46500000000003</v>
      </c>
      <c r="M266" s="653">
        <v>35</v>
      </c>
      <c r="N266" s="654">
        <v>34176.275000000001</v>
      </c>
    </row>
    <row r="267" spans="1:14" ht="14.4" customHeight="1" x14ac:dyDescent="0.3">
      <c r="A267" s="649" t="s">
        <v>566</v>
      </c>
      <c r="B267" s="650" t="s">
        <v>2234</v>
      </c>
      <c r="C267" s="651" t="s">
        <v>576</v>
      </c>
      <c r="D267" s="652" t="s">
        <v>2236</v>
      </c>
      <c r="E267" s="651" t="s">
        <v>594</v>
      </c>
      <c r="F267" s="652" t="s">
        <v>2241</v>
      </c>
      <c r="G267" s="651" t="s">
        <v>595</v>
      </c>
      <c r="H267" s="651" t="s">
        <v>1461</v>
      </c>
      <c r="I267" s="651" t="s">
        <v>1462</v>
      </c>
      <c r="J267" s="651" t="s">
        <v>1463</v>
      </c>
      <c r="K267" s="651" t="s">
        <v>1464</v>
      </c>
      <c r="L267" s="653">
        <v>2242.5</v>
      </c>
      <c r="M267" s="653">
        <v>6</v>
      </c>
      <c r="N267" s="654">
        <v>13455</v>
      </c>
    </row>
    <row r="268" spans="1:14" ht="14.4" customHeight="1" x14ac:dyDescent="0.3">
      <c r="A268" s="649" t="s">
        <v>566</v>
      </c>
      <c r="B268" s="650" t="s">
        <v>2234</v>
      </c>
      <c r="C268" s="651" t="s">
        <v>576</v>
      </c>
      <c r="D268" s="652" t="s">
        <v>2236</v>
      </c>
      <c r="E268" s="651" t="s">
        <v>594</v>
      </c>
      <c r="F268" s="652" t="s">
        <v>2241</v>
      </c>
      <c r="G268" s="651" t="s">
        <v>595</v>
      </c>
      <c r="H268" s="651" t="s">
        <v>1465</v>
      </c>
      <c r="I268" s="651" t="s">
        <v>1466</v>
      </c>
      <c r="J268" s="651" t="s">
        <v>1467</v>
      </c>
      <c r="K268" s="651"/>
      <c r="L268" s="653">
        <v>662.68</v>
      </c>
      <c r="M268" s="653">
        <v>1</v>
      </c>
      <c r="N268" s="654">
        <v>662.68</v>
      </c>
    </row>
    <row r="269" spans="1:14" ht="14.4" customHeight="1" x14ac:dyDescent="0.3">
      <c r="A269" s="649" t="s">
        <v>566</v>
      </c>
      <c r="B269" s="650" t="s">
        <v>2234</v>
      </c>
      <c r="C269" s="651" t="s">
        <v>576</v>
      </c>
      <c r="D269" s="652" t="s">
        <v>2236</v>
      </c>
      <c r="E269" s="651" t="s">
        <v>594</v>
      </c>
      <c r="F269" s="652" t="s">
        <v>2241</v>
      </c>
      <c r="G269" s="651" t="s">
        <v>595</v>
      </c>
      <c r="H269" s="651" t="s">
        <v>1468</v>
      </c>
      <c r="I269" s="651" t="s">
        <v>237</v>
      </c>
      <c r="J269" s="651" t="s">
        <v>1469</v>
      </c>
      <c r="K269" s="651" t="s">
        <v>1470</v>
      </c>
      <c r="L269" s="653">
        <v>417.21114682527087</v>
      </c>
      <c r="M269" s="653">
        <v>8</v>
      </c>
      <c r="N269" s="654">
        <v>3337.689174602167</v>
      </c>
    </row>
    <row r="270" spans="1:14" ht="14.4" customHeight="1" x14ac:dyDescent="0.3">
      <c r="A270" s="649" t="s">
        <v>566</v>
      </c>
      <c r="B270" s="650" t="s">
        <v>2234</v>
      </c>
      <c r="C270" s="651" t="s">
        <v>576</v>
      </c>
      <c r="D270" s="652" t="s">
        <v>2236</v>
      </c>
      <c r="E270" s="651" t="s">
        <v>594</v>
      </c>
      <c r="F270" s="652" t="s">
        <v>2241</v>
      </c>
      <c r="G270" s="651" t="s">
        <v>595</v>
      </c>
      <c r="H270" s="651" t="s">
        <v>1471</v>
      </c>
      <c r="I270" s="651" t="s">
        <v>237</v>
      </c>
      <c r="J270" s="651" t="s">
        <v>1472</v>
      </c>
      <c r="K270" s="651" t="s">
        <v>1138</v>
      </c>
      <c r="L270" s="653">
        <v>396.75</v>
      </c>
      <c r="M270" s="653">
        <v>102</v>
      </c>
      <c r="N270" s="654">
        <v>40468.5</v>
      </c>
    </row>
    <row r="271" spans="1:14" ht="14.4" customHeight="1" x14ac:dyDescent="0.3">
      <c r="A271" s="649" t="s">
        <v>566</v>
      </c>
      <c r="B271" s="650" t="s">
        <v>2234</v>
      </c>
      <c r="C271" s="651" t="s">
        <v>576</v>
      </c>
      <c r="D271" s="652" t="s">
        <v>2236</v>
      </c>
      <c r="E271" s="651" t="s">
        <v>594</v>
      </c>
      <c r="F271" s="652" t="s">
        <v>2241</v>
      </c>
      <c r="G271" s="651" t="s">
        <v>595</v>
      </c>
      <c r="H271" s="651" t="s">
        <v>1473</v>
      </c>
      <c r="I271" s="651" t="s">
        <v>237</v>
      </c>
      <c r="J271" s="651" t="s">
        <v>1474</v>
      </c>
      <c r="K271" s="651"/>
      <c r="L271" s="653">
        <v>50.305170946775107</v>
      </c>
      <c r="M271" s="653">
        <v>1</v>
      </c>
      <c r="N271" s="654">
        <v>50.305170946775107</v>
      </c>
    </row>
    <row r="272" spans="1:14" ht="14.4" customHeight="1" x14ac:dyDescent="0.3">
      <c r="A272" s="649" t="s">
        <v>566</v>
      </c>
      <c r="B272" s="650" t="s">
        <v>2234</v>
      </c>
      <c r="C272" s="651" t="s">
        <v>576</v>
      </c>
      <c r="D272" s="652" t="s">
        <v>2236</v>
      </c>
      <c r="E272" s="651" t="s">
        <v>594</v>
      </c>
      <c r="F272" s="652" t="s">
        <v>2241</v>
      </c>
      <c r="G272" s="651" t="s">
        <v>595</v>
      </c>
      <c r="H272" s="651" t="s">
        <v>1475</v>
      </c>
      <c r="I272" s="651" t="s">
        <v>1476</v>
      </c>
      <c r="J272" s="651" t="s">
        <v>1477</v>
      </c>
      <c r="K272" s="651" t="s">
        <v>1478</v>
      </c>
      <c r="L272" s="653">
        <v>771.52284616708891</v>
      </c>
      <c r="M272" s="653">
        <v>5</v>
      </c>
      <c r="N272" s="654">
        <v>3857.6142308354447</v>
      </c>
    </row>
    <row r="273" spans="1:14" ht="14.4" customHeight="1" x14ac:dyDescent="0.3">
      <c r="A273" s="649" t="s">
        <v>566</v>
      </c>
      <c r="B273" s="650" t="s">
        <v>2234</v>
      </c>
      <c r="C273" s="651" t="s">
        <v>576</v>
      </c>
      <c r="D273" s="652" t="s">
        <v>2236</v>
      </c>
      <c r="E273" s="651" t="s">
        <v>594</v>
      </c>
      <c r="F273" s="652" t="s">
        <v>2241</v>
      </c>
      <c r="G273" s="651" t="s">
        <v>595</v>
      </c>
      <c r="H273" s="651" t="s">
        <v>1479</v>
      </c>
      <c r="I273" s="651" t="s">
        <v>1480</v>
      </c>
      <c r="J273" s="651" t="s">
        <v>1481</v>
      </c>
      <c r="K273" s="651" t="s">
        <v>1482</v>
      </c>
      <c r="L273" s="653">
        <v>643.59702475953395</v>
      </c>
      <c r="M273" s="653">
        <v>1</v>
      </c>
      <c r="N273" s="654">
        <v>643.59702475953395</v>
      </c>
    </row>
    <row r="274" spans="1:14" ht="14.4" customHeight="1" x14ac:dyDescent="0.3">
      <c r="A274" s="649" t="s">
        <v>566</v>
      </c>
      <c r="B274" s="650" t="s">
        <v>2234</v>
      </c>
      <c r="C274" s="651" t="s">
        <v>576</v>
      </c>
      <c r="D274" s="652" t="s">
        <v>2236</v>
      </c>
      <c r="E274" s="651" t="s">
        <v>594</v>
      </c>
      <c r="F274" s="652" t="s">
        <v>2241</v>
      </c>
      <c r="G274" s="651" t="s">
        <v>595</v>
      </c>
      <c r="H274" s="651" t="s">
        <v>1483</v>
      </c>
      <c r="I274" s="651" t="s">
        <v>1484</v>
      </c>
      <c r="J274" s="651" t="s">
        <v>804</v>
      </c>
      <c r="K274" s="651" t="s">
        <v>1485</v>
      </c>
      <c r="L274" s="653">
        <v>118.65</v>
      </c>
      <c r="M274" s="653">
        <v>1</v>
      </c>
      <c r="N274" s="654">
        <v>118.65</v>
      </c>
    </row>
    <row r="275" spans="1:14" ht="14.4" customHeight="1" x14ac:dyDescent="0.3">
      <c r="A275" s="649" t="s">
        <v>566</v>
      </c>
      <c r="B275" s="650" t="s">
        <v>2234</v>
      </c>
      <c r="C275" s="651" t="s">
        <v>576</v>
      </c>
      <c r="D275" s="652" t="s">
        <v>2236</v>
      </c>
      <c r="E275" s="651" t="s">
        <v>594</v>
      </c>
      <c r="F275" s="652" t="s">
        <v>2241</v>
      </c>
      <c r="G275" s="651" t="s">
        <v>595</v>
      </c>
      <c r="H275" s="651" t="s">
        <v>1486</v>
      </c>
      <c r="I275" s="651" t="s">
        <v>237</v>
      </c>
      <c r="J275" s="651" t="s">
        <v>1487</v>
      </c>
      <c r="K275" s="651"/>
      <c r="L275" s="653">
        <v>37.700000000000003</v>
      </c>
      <c r="M275" s="653">
        <v>6</v>
      </c>
      <c r="N275" s="654">
        <v>226.20000000000002</v>
      </c>
    </row>
    <row r="276" spans="1:14" ht="14.4" customHeight="1" x14ac:dyDescent="0.3">
      <c r="A276" s="649" t="s">
        <v>566</v>
      </c>
      <c r="B276" s="650" t="s">
        <v>2234</v>
      </c>
      <c r="C276" s="651" t="s">
        <v>576</v>
      </c>
      <c r="D276" s="652" t="s">
        <v>2236</v>
      </c>
      <c r="E276" s="651" t="s">
        <v>594</v>
      </c>
      <c r="F276" s="652" t="s">
        <v>2241</v>
      </c>
      <c r="G276" s="651" t="s">
        <v>595</v>
      </c>
      <c r="H276" s="651" t="s">
        <v>1488</v>
      </c>
      <c r="I276" s="651" t="s">
        <v>1489</v>
      </c>
      <c r="J276" s="651" t="s">
        <v>1490</v>
      </c>
      <c r="K276" s="651" t="s">
        <v>1491</v>
      </c>
      <c r="L276" s="653">
        <v>90.97</v>
      </c>
      <c r="M276" s="653">
        <v>2</v>
      </c>
      <c r="N276" s="654">
        <v>181.94</v>
      </c>
    </row>
    <row r="277" spans="1:14" ht="14.4" customHeight="1" x14ac:dyDescent="0.3">
      <c r="A277" s="649" t="s">
        <v>566</v>
      </c>
      <c r="B277" s="650" t="s">
        <v>2234</v>
      </c>
      <c r="C277" s="651" t="s">
        <v>576</v>
      </c>
      <c r="D277" s="652" t="s">
        <v>2236</v>
      </c>
      <c r="E277" s="651" t="s">
        <v>594</v>
      </c>
      <c r="F277" s="652" t="s">
        <v>2241</v>
      </c>
      <c r="G277" s="651" t="s">
        <v>595</v>
      </c>
      <c r="H277" s="651" t="s">
        <v>1492</v>
      </c>
      <c r="I277" s="651" t="s">
        <v>1493</v>
      </c>
      <c r="J277" s="651" t="s">
        <v>1494</v>
      </c>
      <c r="K277" s="651" t="s">
        <v>1102</v>
      </c>
      <c r="L277" s="653">
        <v>942.16704290875123</v>
      </c>
      <c r="M277" s="653">
        <v>2</v>
      </c>
      <c r="N277" s="654">
        <v>1884.3340858175025</v>
      </c>
    </row>
    <row r="278" spans="1:14" ht="14.4" customHeight="1" x14ac:dyDescent="0.3">
      <c r="A278" s="649" t="s">
        <v>566</v>
      </c>
      <c r="B278" s="650" t="s">
        <v>2234</v>
      </c>
      <c r="C278" s="651" t="s">
        <v>576</v>
      </c>
      <c r="D278" s="652" t="s">
        <v>2236</v>
      </c>
      <c r="E278" s="651" t="s">
        <v>594</v>
      </c>
      <c r="F278" s="652" t="s">
        <v>2241</v>
      </c>
      <c r="G278" s="651" t="s">
        <v>595</v>
      </c>
      <c r="H278" s="651" t="s">
        <v>1495</v>
      </c>
      <c r="I278" s="651" t="s">
        <v>1496</v>
      </c>
      <c r="J278" s="651" t="s">
        <v>1497</v>
      </c>
      <c r="K278" s="651" t="s">
        <v>1498</v>
      </c>
      <c r="L278" s="653">
        <v>369.22</v>
      </c>
      <c r="M278" s="653">
        <v>52</v>
      </c>
      <c r="N278" s="654">
        <v>19199.440000000002</v>
      </c>
    </row>
    <row r="279" spans="1:14" ht="14.4" customHeight="1" x14ac:dyDescent="0.3">
      <c r="A279" s="649" t="s">
        <v>566</v>
      </c>
      <c r="B279" s="650" t="s">
        <v>2234</v>
      </c>
      <c r="C279" s="651" t="s">
        <v>576</v>
      </c>
      <c r="D279" s="652" t="s">
        <v>2236</v>
      </c>
      <c r="E279" s="651" t="s">
        <v>594</v>
      </c>
      <c r="F279" s="652" t="s">
        <v>2241</v>
      </c>
      <c r="G279" s="651" t="s">
        <v>595</v>
      </c>
      <c r="H279" s="651" t="s">
        <v>1499</v>
      </c>
      <c r="I279" s="651" t="s">
        <v>237</v>
      </c>
      <c r="J279" s="651" t="s">
        <v>1500</v>
      </c>
      <c r="K279" s="651" t="s">
        <v>1501</v>
      </c>
      <c r="L279" s="653">
        <v>38.340000000000018</v>
      </c>
      <c r="M279" s="653">
        <v>4</v>
      </c>
      <c r="N279" s="654">
        <v>153.36000000000007</v>
      </c>
    </row>
    <row r="280" spans="1:14" ht="14.4" customHeight="1" x14ac:dyDescent="0.3">
      <c r="A280" s="649" t="s">
        <v>566</v>
      </c>
      <c r="B280" s="650" t="s">
        <v>2234</v>
      </c>
      <c r="C280" s="651" t="s">
        <v>576</v>
      </c>
      <c r="D280" s="652" t="s">
        <v>2236</v>
      </c>
      <c r="E280" s="651" t="s">
        <v>594</v>
      </c>
      <c r="F280" s="652" t="s">
        <v>2241</v>
      </c>
      <c r="G280" s="651" t="s">
        <v>595</v>
      </c>
      <c r="H280" s="651" t="s">
        <v>1502</v>
      </c>
      <c r="I280" s="651" t="s">
        <v>1503</v>
      </c>
      <c r="J280" s="651" t="s">
        <v>1504</v>
      </c>
      <c r="K280" s="651" t="s">
        <v>1505</v>
      </c>
      <c r="L280" s="653">
        <v>321.33</v>
      </c>
      <c r="M280" s="653">
        <v>1</v>
      </c>
      <c r="N280" s="654">
        <v>321.33</v>
      </c>
    </row>
    <row r="281" spans="1:14" ht="14.4" customHeight="1" x14ac:dyDescent="0.3">
      <c r="A281" s="649" t="s">
        <v>566</v>
      </c>
      <c r="B281" s="650" t="s">
        <v>2234</v>
      </c>
      <c r="C281" s="651" t="s">
        <v>576</v>
      </c>
      <c r="D281" s="652" t="s">
        <v>2236</v>
      </c>
      <c r="E281" s="651" t="s">
        <v>594</v>
      </c>
      <c r="F281" s="652" t="s">
        <v>2241</v>
      </c>
      <c r="G281" s="651" t="s">
        <v>595</v>
      </c>
      <c r="H281" s="651" t="s">
        <v>1506</v>
      </c>
      <c r="I281" s="651" t="s">
        <v>1507</v>
      </c>
      <c r="J281" s="651" t="s">
        <v>1508</v>
      </c>
      <c r="K281" s="651" t="s">
        <v>1509</v>
      </c>
      <c r="L281" s="653">
        <v>19.350000000000001</v>
      </c>
      <c r="M281" s="653">
        <v>1</v>
      </c>
      <c r="N281" s="654">
        <v>19.350000000000001</v>
      </c>
    </row>
    <row r="282" spans="1:14" ht="14.4" customHeight="1" x14ac:dyDescent="0.3">
      <c r="A282" s="649" t="s">
        <v>566</v>
      </c>
      <c r="B282" s="650" t="s">
        <v>2234</v>
      </c>
      <c r="C282" s="651" t="s">
        <v>576</v>
      </c>
      <c r="D282" s="652" t="s">
        <v>2236</v>
      </c>
      <c r="E282" s="651" t="s">
        <v>594</v>
      </c>
      <c r="F282" s="652" t="s">
        <v>2241</v>
      </c>
      <c r="G282" s="651" t="s">
        <v>595</v>
      </c>
      <c r="H282" s="651" t="s">
        <v>1510</v>
      </c>
      <c r="I282" s="651" t="s">
        <v>1510</v>
      </c>
      <c r="J282" s="651" t="s">
        <v>1511</v>
      </c>
      <c r="K282" s="651" t="s">
        <v>1168</v>
      </c>
      <c r="L282" s="653">
        <v>379.11</v>
      </c>
      <c r="M282" s="653">
        <v>23</v>
      </c>
      <c r="N282" s="654">
        <v>8719.5300000000007</v>
      </c>
    </row>
    <row r="283" spans="1:14" ht="14.4" customHeight="1" x14ac:dyDescent="0.3">
      <c r="A283" s="649" t="s">
        <v>566</v>
      </c>
      <c r="B283" s="650" t="s">
        <v>2234</v>
      </c>
      <c r="C283" s="651" t="s">
        <v>576</v>
      </c>
      <c r="D283" s="652" t="s">
        <v>2236</v>
      </c>
      <c r="E283" s="651" t="s">
        <v>594</v>
      </c>
      <c r="F283" s="652" t="s">
        <v>2241</v>
      </c>
      <c r="G283" s="651" t="s">
        <v>595</v>
      </c>
      <c r="H283" s="651" t="s">
        <v>1512</v>
      </c>
      <c r="I283" s="651" t="s">
        <v>1513</v>
      </c>
      <c r="J283" s="651" t="s">
        <v>1514</v>
      </c>
      <c r="K283" s="651" t="s">
        <v>1515</v>
      </c>
      <c r="L283" s="653">
        <v>354.32071321443146</v>
      </c>
      <c r="M283" s="653">
        <v>1</v>
      </c>
      <c r="N283" s="654">
        <v>354.32071321443146</v>
      </c>
    </row>
    <row r="284" spans="1:14" ht="14.4" customHeight="1" x14ac:dyDescent="0.3">
      <c r="A284" s="649" t="s">
        <v>566</v>
      </c>
      <c r="B284" s="650" t="s">
        <v>2234</v>
      </c>
      <c r="C284" s="651" t="s">
        <v>576</v>
      </c>
      <c r="D284" s="652" t="s">
        <v>2236</v>
      </c>
      <c r="E284" s="651" t="s">
        <v>594</v>
      </c>
      <c r="F284" s="652" t="s">
        <v>2241</v>
      </c>
      <c r="G284" s="651" t="s">
        <v>595</v>
      </c>
      <c r="H284" s="651" t="s">
        <v>1516</v>
      </c>
      <c r="I284" s="651" t="s">
        <v>1517</v>
      </c>
      <c r="J284" s="651" t="s">
        <v>1518</v>
      </c>
      <c r="K284" s="651" t="s">
        <v>1519</v>
      </c>
      <c r="L284" s="653">
        <v>75.314999999999998</v>
      </c>
      <c r="M284" s="653">
        <v>2</v>
      </c>
      <c r="N284" s="654">
        <v>150.63</v>
      </c>
    </row>
    <row r="285" spans="1:14" ht="14.4" customHeight="1" x14ac:dyDescent="0.3">
      <c r="A285" s="649" t="s">
        <v>566</v>
      </c>
      <c r="B285" s="650" t="s">
        <v>2234</v>
      </c>
      <c r="C285" s="651" t="s">
        <v>576</v>
      </c>
      <c r="D285" s="652" t="s">
        <v>2236</v>
      </c>
      <c r="E285" s="651" t="s">
        <v>594</v>
      </c>
      <c r="F285" s="652" t="s">
        <v>2241</v>
      </c>
      <c r="G285" s="651" t="s">
        <v>595</v>
      </c>
      <c r="H285" s="651" t="s">
        <v>1520</v>
      </c>
      <c r="I285" s="651" t="s">
        <v>1521</v>
      </c>
      <c r="J285" s="651" t="s">
        <v>1522</v>
      </c>
      <c r="K285" s="651" t="s">
        <v>1523</v>
      </c>
      <c r="L285" s="653">
        <v>162.36000000000007</v>
      </c>
      <c r="M285" s="653">
        <v>1</v>
      </c>
      <c r="N285" s="654">
        <v>162.36000000000007</v>
      </c>
    </row>
    <row r="286" spans="1:14" ht="14.4" customHeight="1" x14ac:dyDescent="0.3">
      <c r="A286" s="649" t="s">
        <v>566</v>
      </c>
      <c r="B286" s="650" t="s">
        <v>2234</v>
      </c>
      <c r="C286" s="651" t="s">
        <v>576</v>
      </c>
      <c r="D286" s="652" t="s">
        <v>2236</v>
      </c>
      <c r="E286" s="651" t="s">
        <v>594</v>
      </c>
      <c r="F286" s="652" t="s">
        <v>2241</v>
      </c>
      <c r="G286" s="651" t="s">
        <v>595</v>
      </c>
      <c r="H286" s="651" t="s">
        <v>1524</v>
      </c>
      <c r="I286" s="651" t="s">
        <v>1525</v>
      </c>
      <c r="J286" s="651" t="s">
        <v>1427</v>
      </c>
      <c r="K286" s="651" t="s">
        <v>1526</v>
      </c>
      <c r="L286" s="653">
        <v>223.17521656628151</v>
      </c>
      <c r="M286" s="653">
        <v>6</v>
      </c>
      <c r="N286" s="654">
        <v>1339.051299397689</v>
      </c>
    </row>
    <row r="287" spans="1:14" ht="14.4" customHeight="1" x14ac:dyDescent="0.3">
      <c r="A287" s="649" t="s">
        <v>566</v>
      </c>
      <c r="B287" s="650" t="s">
        <v>2234</v>
      </c>
      <c r="C287" s="651" t="s">
        <v>576</v>
      </c>
      <c r="D287" s="652" t="s">
        <v>2236</v>
      </c>
      <c r="E287" s="651" t="s">
        <v>594</v>
      </c>
      <c r="F287" s="652" t="s">
        <v>2241</v>
      </c>
      <c r="G287" s="651" t="s">
        <v>595</v>
      </c>
      <c r="H287" s="651" t="s">
        <v>1527</v>
      </c>
      <c r="I287" s="651" t="s">
        <v>1528</v>
      </c>
      <c r="J287" s="651" t="s">
        <v>1529</v>
      </c>
      <c r="K287" s="651" t="s">
        <v>1530</v>
      </c>
      <c r="L287" s="653">
        <v>191.60972419519538</v>
      </c>
      <c r="M287" s="653">
        <v>2</v>
      </c>
      <c r="N287" s="654">
        <v>383.21944839039077</v>
      </c>
    </row>
    <row r="288" spans="1:14" ht="14.4" customHeight="1" x14ac:dyDescent="0.3">
      <c r="A288" s="649" t="s">
        <v>566</v>
      </c>
      <c r="B288" s="650" t="s">
        <v>2234</v>
      </c>
      <c r="C288" s="651" t="s">
        <v>576</v>
      </c>
      <c r="D288" s="652" t="s">
        <v>2236</v>
      </c>
      <c r="E288" s="651" t="s">
        <v>594</v>
      </c>
      <c r="F288" s="652" t="s">
        <v>2241</v>
      </c>
      <c r="G288" s="651" t="s">
        <v>595</v>
      </c>
      <c r="H288" s="651" t="s">
        <v>1531</v>
      </c>
      <c r="I288" s="651" t="s">
        <v>237</v>
      </c>
      <c r="J288" s="651" t="s">
        <v>1532</v>
      </c>
      <c r="K288" s="651" t="s">
        <v>1533</v>
      </c>
      <c r="L288" s="653">
        <v>79.845886088931721</v>
      </c>
      <c r="M288" s="653">
        <v>11</v>
      </c>
      <c r="N288" s="654">
        <v>878.30474697824889</v>
      </c>
    </row>
    <row r="289" spans="1:14" ht="14.4" customHeight="1" x14ac:dyDescent="0.3">
      <c r="A289" s="649" t="s">
        <v>566</v>
      </c>
      <c r="B289" s="650" t="s">
        <v>2234</v>
      </c>
      <c r="C289" s="651" t="s">
        <v>576</v>
      </c>
      <c r="D289" s="652" t="s">
        <v>2236</v>
      </c>
      <c r="E289" s="651" t="s">
        <v>594</v>
      </c>
      <c r="F289" s="652" t="s">
        <v>2241</v>
      </c>
      <c r="G289" s="651" t="s">
        <v>595</v>
      </c>
      <c r="H289" s="651" t="s">
        <v>1534</v>
      </c>
      <c r="I289" s="651" t="s">
        <v>1535</v>
      </c>
      <c r="J289" s="651" t="s">
        <v>1536</v>
      </c>
      <c r="K289" s="651" t="s">
        <v>1537</v>
      </c>
      <c r="L289" s="653">
        <v>387.6</v>
      </c>
      <c r="M289" s="653">
        <v>2</v>
      </c>
      <c r="N289" s="654">
        <v>775.2</v>
      </c>
    </row>
    <row r="290" spans="1:14" ht="14.4" customHeight="1" x14ac:dyDescent="0.3">
      <c r="A290" s="649" t="s">
        <v>566</v>
      </c>
      <c r="B290" s="650" t="s">
        <v>2234</v>
      </c>
      <c r="C290" s="651" t="s">
        <v>576</v>
      </c>
      <c r="D290" s="652" t="s">
        <v>2236</v>
      </c>
      <c r="E290" s="651" t="s">
        <v>594</v>
      </c>
      <c r="F290" s="652" t="s">
        <v>2241</v>
      </c>
      <c r="G290" s="651" t="s">
        <v>595</v>
      </c>
      <c r="H290" s="651" t="s">
        <v>1538</v>
      </c>
      <c r="I290" s="651" t="s">
        <v>237</v>
      </c>
      <c r="J290" s="651" t="s">
        <v>1539</v>
      </c>
      <c r="K290" s="651"/>
      <c r="L290" s="653">
        <v>93.250000000000014</v>
      </c>
      <c r="M290" s="653">
        <v>3</v>
      </c>
      <c r="N290" s="654">
        <v>279.75000000000006</v>
      </c>
    </row>
    <row r="291" spans="1:14" ht="14.4" customHeight="1" x14ac:dyDescent="0.3">
      <c r="A291" s="649" t="s">
        <v>566</v>
      </c>
      <c r="B291" s="650" t="s">
        <v>2234</v>
      </c>
      <c r="C291" s="651" t="s">
        <v>576</v>
      </c>
      <c r="D291" s="652" t="s">
        <v>2236</v>
      </c>
      <c r="E291" s="651" t="s">
        <v>594</v>
      </c>
      <c r="F291" s="652" t="s">
        <v>2241</v>
      </c>
      <c r="G291" s="651" t="s">
        <v>595</v>
      </c>
      <c r="H291" s="651" t="s">
        <v>1540</v>
      </c>
      <c r="I291" s="651" t="s">
        <v>1541</v>
      </c>
      <c r="J291" s="651" t="s">
        <v>1542</v>
      </c>
      <c r="K291" s="651" t="s">
        <v>1543</v>
      </c>
      <c r="L291" s="653">
        <v>1003.06</v>
      </c>
      <c r="M291" s="653">
        <v>1</v>
      </c>
      <c r="N291" s="654">
        <v>1003.06</v>
      </c>
    </row>
    <row r="292" spans="1:14" ht="14.4" customHeight="1" x14ac:dyDescent="0.3">
      <c r="A292" s="649" t="s">
        <v>566</v>
      </c>
      <c r="B292" s="650" t="s">
        <v>2234</v>
      </c>
      <c r="C292" s="651" t="s">
        <v>576</v>
      </c>
      <c r="D292" s="652" t="s">
        <v>2236</v>
      </c>
      <c r="E292" s="651" t="s">
        <v>594</v>
      </c>
      <c r="F292" s="652" t="s">
        <v>2241</v>
      </c>
      <c r="G292" s="651" t="s">
        <v>595</v>
      </c>
      <c r="H292" s="651" t="s">
        <v>1544</v>
      </c>
      <c r="I292" s="651" t="s">
        <v>1544</v>
      </c>
      <c r="J292" s="651" t="s">
        <v>1545</v>
      </c>
      <c r="K292" s="651" t="s">
        <v>1546</v>
      </c>
      <c r="L292" s="653">
        <v>4491.0145621210841</v>
      </c>
      <c r="M292" s="653">
        <v>15</v>
      </c>
      <c r="N292" s="654">
        <v>67365.218431816262</v>
      </c>
    </row>
    <row r="293" spans="1:14" ht="14.4" customHeight="1" x14ac:dyDescent="0.3">
      <c r="A293" s="649" t="s">
        <v>566</v>
      </c>
      <c r="B293" s="650" t="s">
        <v>2234</v>
      </c>
      <c r="C293" s="651" t="s">
        <v>576</v>
      </c>
      <c r="D293" s="652" t="s">
        <v>2236</v>
      </c>
      <c r="E293" s="651" t="s">
        <v>594</v>
      </c>
      <c r="F293" s="652" t="s">
        <v>2241</v>
      </c>
      <c r="G293" s="651" t="s">
        <v>595</v>
      </c>
      <c r="H293" s="651" t="s">
        <v>1547</v>
      </c>
      <c r="I293" s="651" t="s">
        <v>1548</v>
      </c>
      <c r="J293" s="651" t="s">
        <v>1549</v>
      </c>
      <c r="K293" s="651" t="s">
        <v>1550</v>
      </c>
      <c r="L293" s="653">
        <v>229.78932034680446</v>
      </c>
      <c r="M293" s="653">
        <v>1</v>
      </c>
      <c r="N293" s="654">
        <v>229.78932034680446</v>
      </c>
    </row>
    <row r="294" spans="1:14" ht="14.4" customHeight="1" x14ac:dyDescent="0.3">
      <c r="A294" s="649" t="s">
        <v>566</v>
      </c>
      <c r="B294" s="650" t="s">
        <v>2234</v>
      </c>
      <c r="C294" s="651" t="s">
        <v>576</v>
      </c>
      <c r="D294" s="652" t="s">
        <v>2236</v>
      </c>
      <c r="E294" s="651" t="s">
        <v>594</v>
      </c>
      <c r="F294" s="652" t="s">
        <v>2241</v>
      </c>
      <c r="G294" s="651" t="s">
        <v>595</v>
      </c>
      <c r="H294" s="651" t="s">
        <v>1551</v>
      </c>
      <c r="I294" s="651" t="s">
        <v>1551</v>
      </c>
      <c r="J294" s="651" t="s">
        <v>1552</v>
      </c>
      <c r="K294" s="651" t="s">
        <v>1553</v>
      </c>
      <c r="L294" s="653">
        <v>3643.37</v>
      </c>
      <c r="M294" s="653">
        <v>1</v>
      </c>
      <c r="N294" s="654">
        <v>3643.37</v>
      </c>
    </row>
    <row r="295" spans="1:14" ht="14.4" customHeight="1" x14ac:dyDescent="0.3">
      <c r="A295" s="649" t="s">
        <v>566</v>
      </c>
      <c r="B295" s="650" t="s">
        <v>2234</v>
      </c>
      <c r="C295" s="651" t="s">
        <v>576</v>
      </c>
      <c r="D295" s="652" t="s">
        <v>2236</v>
      </c>
      <c r="E295" s="651" t="s">
        <v>594</v>
      </c>
      <c r="F295" s="652" t="s">
        <v>2241</v>
      </c>
      <c r="G295" s="651" t="s">
        <v>595</v>
      </c>
      <c r="H295" s="651" t="s">
        <v>1554</v>
      </c>
      <c r="I295" s="651" t="s">
        <v>237</v>
      </c>
      <c r="J295" s="651" t="s">
        <v>1555</v>
      </c>
      <c r="K295" s="651"/>
      <c r="L295" s="653">
        <v>266.91531770476479</v>
      </c>
      <c r="M295" s="653">
        <v>13</v>
      </c>
      <c r="N295" s="654">
        <v>3469.8991301619426</v>
      </c>
    </row>
    <row r="296" spans="1:14" ht="14.4" customHeight="1" x14ac:dyDescent="0.3">
      <c r="A296" s="649" t="s">
        <v>566</v>
      </c>
      <c r="B296" s="650" t="s">
        <v>2234</v>
      </c>
      <c r="C296" s="651" t="s">
        <v>576</v>
      </c>
      <c r="D296" s="652" t="s">
        <v>2236</v>
      </c>
      <c r="E296" s="651" t="s">
        <v>594</v>
      </c>
      <c r="F296" s="652" t="s">
        <v>2241</v>
      </c>
      <c r="G296" s="651" t="s">
        <v>595</v>
      </c>
      <c r="H296" s="651" t="s">
        <v>1556</v>
      </c>
      <c r="I296" s="651" t="s">
        <v>1556</v>
      </c>
      <c r="J296" s="651" t="s">
        <v>685</v>
      </c>
      <c r="K296" s="651" t="s">
        <v>1557</v>
      </c>
      <c r="L296" s="653">
        <v>59.9891682158283</v>
      </c>
      <c r="M296" s="653">
        <v>225</v>
      </c>
      <c r="N296" s="654">
        <v>13497.562848561367</v>
      </c>
    </row>
    <row r="297" spans="1:14" ht="14.4" customHeight="1" x14ac:dyDescent="0.3">
      <c r="A297" s="649" t="s">
        <v>566</v>
      </c>
      <c r="B297" s="650" t="s">
        <v>2234</v>
      </c>
      <c r="C297" s="651" t="s">
        <v>576</v>
      </c>
      <c r="D297" s="652" t="s">
        <v>2236</v>
      </c>
      <c r="E297" s="651" t="s">
        <v>594</v>
      </c>
      <c r="F297" s="652" t="s">
        <v>2241</v>
      </c>
      <c r="G297" s="651" t="s">
        <v>595</v>
      </c>
      <c r="H297" s="651" t="s">
        <v>1558</v>
      </c>
      <c r="I297" s="651" t="s">
        <v>237</v>
      </c>
      <c r="J297" s="651" t="s">
        <v>1559</v>
      </c>
      <c r="K297" s="651"/>
      <c r="L297" s="653">
        <v>166.07432771091536</v>
      </c>
      <c r="M297" s="653">
        <v>9</v>
      </c>
      <c r="N297" s="654">
        <v>1494.6689493982383</v>
      </c>
    </row>
    <row r="298" spans="1:14" ht="14.4" customHeight="1" x14ac:dyDescent="0.3">
      <c r="A298" s="649" t="s">
        <v>566</v>
      </c>
      <c r="B298" s="650" t="s">
        <v>2234</v>
      </c>
      <c r="C298" s="651" t="s">
        <v>576</v>
      </c>
      <c r="D298" s="652" t="s">
        <v>2236</v>
      </c>
      <c r="E298" s="651" t="s">
        <v>594</v>
      </c>
      <c r="F298" s="652" t="s">
        <v>2241</v>
      </c>
      <c r="G298" s="651" t="s">
        <v>595</v>
      </c>
      <c r="H298" s="651" t="s">
        <v>1560</v>
      </c>
      <c r="I298" s="651" t="s">
        <v>1561</v>
      </c>
      <c r="J298" s="651" t="s">
        <v>1562</v>
      </c>
      <c r="K298" s="651" t="s">
        <v>1563</v>
      </c>
      <c r="L298" s="653">
        <v>56.525921970726088</v>
      </c>
      <c r="M298" s="653">
        <v>10</v>
      </c>
      <c r="N298" s="654">
        <v>565.25921970726085</v>
      </c>
    </row>
    <row r="299" spans="1:14" ht="14.4" customHeight="1" x14ac:dyDescent="0.3">
      <c r="A299" s="649" t="s">
        <v>566</v>
      </c>
      <c r="B299" s="650" t="s">
        <v>2234</v>
      </c>
      <c r="C299" s="651" t="s">
        <v>576</v>
      </c>
      <c r="D299" s="652" t="s">
        <v>2236</v>
      </c>
      <c r="E299" s="651" t="s">
        <v>594</v>
      </c>
      <c r="F299" s="652" t="s">
        <v>2241</v>
      </c>
      <c r="G299" s="651" t="s">
        <v>595</v>
      </c>
      <c r="H299" s="651" t="s">
        <v>1564</v>
      </c>
      <c r="I299" s="651" t="s">
        <v>237</v>
      </c>
      <c r="J299" s="651" t="s">
        <v>1565</v>
      </c>
      <c r="K299" s="651"/>
      <c r="L299" s="653">
        <v>66.298924392099821</v>
      </c>
      <c r="M299" s="653">
        <v>27</v>
      </c>
      <c r="N299" s="654">
        <v>1790.070958586695</v>
      </c>
    </row>
    <row r="300" spans="1:14" ht="14.4" customHeight="1" x14ac:dyDescent="0.3">
      <c r="A300" s="649" t="s">
        <v>566</v>
      </c>
      <c r="B300" s="650" t="s">
        <v>2234</v>
      </c>
      <c r="C300" s="651" t="s">
        <v>576</v>
      </c>
      <c r="D300" s="652" t="s">
        <v>2236</v>
      </c>
      <c r="E300" s="651" t="s">
        <v>594</v>
      </c>
      <c r="F300" s="652" t="s">
        <v>2241</v>
      </c>
      <c r="G300" s="651" t="s">
        <v>595</v>
      </c>
      <c r="H300" s="651" t="s">
        <v>1566</v>
      </c>
      <c r="I300" s="651" t="s">
        <v>1567</v>
      </c>
      <c r="J300" s="651" t="s">
        <v>1518</v>
      </c>
      <c r="K300" s="651" t="s">
        <v>1568</v>
      </c>
      <c r="L300" s="653">
        <v>139.23000000000002</v>
      </c>
      <c r="M300" s="653">
        <v>1</v>
      </c>
      <c r="N300" s="654">
        <v>139.23000000000002</v>
      </c>
    </row>
    <row r="301" spans="1:14" ht="14.4" customHeight="1" x14ac:dyDescent="0.3">
      <c r="A301" s="649" t="s">
        <v>566</v>
      </c>
      <c r="B301" s="650" t="s">
        <v>2234</v>
      </c>
      <c r="C301" s="651" t="s">
        <v>576</v>
      </c>
      <c r="D301" s="652" t="s">
        <v>2236</v>
      </c>
      <c r="E301" s="651" t="s">
        <v>594</v>
      </c>
      <c r="F301" s="652" t="s">
        <v>2241</v>
      </c>
      <c r="G301" s="651" t="s">
        <v>595</v>
      </c>
      <c r="H301" s="651" t="s">
        <v>1569</v>
      </c>
      <c r="I301" s="651" t="s">
        <v>1570</v>
      </c>
      <c r="J301" s="651" t="s">
        <v>1571</v>
      </c>
      <c r="K301" s="651" t="s">
        <v>1572</v>
      </c>
      <c r="L301" s="653">
        <v>1253.17</v>
      </c>
      <c r="M301" s="653">
        <v>2</v>
      </c>
      <c r="N301" s="654">
        <v>2506.34</v>
      </c>
    </row>
    <row r="302" spans="1:14" ht="14.4" customHeight="1" x14ac:dyDescent="0.3">
      <c r="A302" s="649" t="s">
        <v>566</v>
      </c>
      <c r="B302" s="650" t="s">
        <v>2234</v>
      </c>
      <c r="C302" s="651" t="s">
        <v>576</v>
      </c>
      <c r="D302" s="652" t="s">
        <v>2236</v>
      </c>
      <c r="E302" s="651" t="s">
        <v>594</v>
      </c>
      <c r="F302" s="652" t="s">
        <v>2241</v>
      </c>
      <c r="G302" s="651" t="s">
        <v>629</v>
      </c>
      <c r="H302" s="651" t="s">
        <v>1573</v>
      </c>
      <c r="I302" s="651" t="s">
        <v>1574</v>
      </c>
      <c r="J302" s="651" t="s">
        <v>1575</v>
      </c>
      <c r="K302" s="651" t="s">
        <v>1576</v>
      </c>
      <c r="L302" s="653">
        <v>207.5200509719823</v>
      </c>
      <c r="M302" s="653">
        <v>1</v>
      </c>
      <c r="N302" s="654">
        <v>207.5200509719823</v>
      </c>
    </row>
    <row r="303" spans="1:14" ht="14.4" customHeight="1" x14ac:dyDescent="0.3">
      <c r="A303" s="649" t="s">
        <v>566</v>
      </c>
      <c r="B303" s="650" t="s">
        <v>2234</v>
      </c>
      <c r="C303" s="651" t="s">
        <v>576</v>
      </c>
      <c r="D303" s="652" t="s">
        <v>2236</v>
      </c>
      <c r="E303" s="651" t="s">
        <v>594</v>
      </c>
      <c r="F303" s="652" t="s">
        <v>2241</v>
      </c>
      <c r="G303" s="651" t="s">
        <v>629</v>
      </c>
      <c r="H303" s="651" t="s">
        <v>1577</v>
      </c>
      <c r="I303" s="651" t="s">
        <v>1578</v>
      </c>
      <c r="J303" s="651" t="s">
        <v>1579</v>
      </c>
      <c r="K303" s="651" t="s">
        <v>1580</v>
      </c>
      <c r="L303" s="653">
        <v>36.336322193937768</v>
      </c>
      <c r="M303" s="653">
        <v>110</v>
      </c>
      <c r="N303" s="654">
        <v>3996.9954413331543</v>
      </c>
    </row>
    <row r="304" spans="1:14" ht="14.4" customHeight="1" x14ac:dyDescent="0.3">
      <c r="A304" s="649" t="s">
        <v>566</v>
      </c>
      <c r="B304" s="650" t="s">
        <v>2234</v>
      </c>
      <c r="C304" s="651" t="s">
        <v>576</v>
      </c>
      <c r="D304" s="652" t="s">
        <v>2236</v>
      </c>
      <c r="E304" s="651" t="s">
        <v>594</v>
      </c>
      <c r="F304" s="652" t="s">
        <v>2241</v>
      </c>
      <c r="G304" s="651" t="s">
        <v>629</v>
      </c>
      <c r="H304" s="651" t="s">
        <v>1581</v>
      </c>
      <c r="I304" s="651" t="s">
        <v>1582</v>
      </c>
      <c r="J304" s="651" t="s">
        <v>1583</v>
      </c>
      <c r="K304" s="651" t="s">
        <v>1584</v>
      </c>
      <c r="L304" s="653">
        <v>94.670133543925232</v>
      </c>
      <c r="M304" s="653">
        <v>5</v>
      </c>
      <c r="N304" s="654">
        <v>473.35066771962613</v>
      </c>
    </row>
    <row r="305" spans="1:14" ht="14.4" customHeight="1" x14ac:dyDescent="0.3">
      <c r="A305" s="649" t="s">
        <v>566</v>
      </c>
      <c r="B305" s="650" t="s">
        <v>2234</v>
      </c>
      <c r="C305" s="651" t="s">
        <v>576</v>
      </c>
      <c r="D305" s="652" t="s">
        <v>2236</v>
      </c>
      <c r="E305" s="651" t="s">
        <v>594</v>
      </c>
      <c r="F305" s="652" t="s">
        <v>2241</v>
      </c>
      <c r="G305" s="651" t="s">
        <v>629</v>
      </c>
      <c r="H305" s="651" t="s">
        <v>1585</v>
      </c>
      <c r="I305" s="651" t="s">
        <v>1586</v>
      </c>
      <c r="J305" s="651" t="s">
        <v>1587</v>
      </c>
      <c r="K305" s="651" t="s">
        <v>1588</v>
      </c>
      <c r="L305" s="653">
        <v>48.940370533741309</v>
      </c>
      <c r="M305" s="653">
        <v>1</v>
      </c>
      <c r="N305" s="654">
        <v>48.940370533741309</v>
      </c>
    </row>
    <row r="306" spans="1:14" ht="14.4" customHeight="1" x14ac:dyDescent="0.3">
      <c r="A306" s="649" t="s">
        <v>566</v>
      </c>
      <c r="B306" s="650" t="s">
        <v>2234</v>
      </c>
      <c r="C306" s="651" t="s">
        <v>576</v>
      </c>
      <c r="D306" s="652" t="s">
        <v>2236</v>
      </c>
      <c r="E306" s="651" t="s">
        <v>594</v>
      </c>
      <c r="F306" s="652" t="s">
        <v>2241</v>
      </c>
      <c r="G306" s="651" t="s">
        <v>629</v>
      </c>
      <c r="H306" s="651" t="s">
        <v>1589</v>
      </c>
      <c r="I306" s="651" t="s">
        <v>1590</v>
      </c>
      <c r="J306" s="651" t="s">
        <v>1591</v>
      </c>
      <c r="K306" s="651" t="s">
        <v>1592</v>
      </c>
      <c r="L306" s="653">
        <v>110.24020875507982</v>
      </c>
      <c r="M306" s="653">
        <v>3</v>
      </c>
      <c r="N306" s="654">
        <v>330.72062626523945</v>
      </c>
    </row>
    <row r="307" spans="1:14" ht="14.4" customHeight="1" x14ac:dyDescent="0.3">
      <c r="A307" s="649" t="s">
        <v>566</v>
      </c>
      <c r="B307" s="650" t="s">
        <v>2234</v>
      </c>
      <c r="C307" s="651" t="s">
        <v>576</v>
      </c>
      <c r="D307" s="652" t="s">
        <v>2236</v>
      </c>
      <c r="E307" s="651" t="s">
        <v>594</v>
      </c>
      <c r="F307" s="652" t="s">
        <v>2241</v>
      </c>
      <c r="G307" s="651" t="s">
        <v>629</v>
      </c>
      <c r="H307" s="651" t="s">
        <v>1593</v>
      </c>
      <c r="I307" s="651" t="s">
        <v>1594</v>
      </c>
      <c r="J307" s="651" t="s">
        <v>1595</v>
      </c>
      <c r="K307" s="651" t="s">
        <v>1596</v>
      </c>
      <c r="L307" s="653">
        <v>61.593333333333312</v>
      </c>
      <c r="M307" s="653">
        <v>3</v>
      </c>
      <c r="N307" s="654">
        <v>184.77999999999994</v>
      </c>
    </row>
    <row r="308" spans="1:14" ht="14.4" customHeight="1" x14ac:dyDescent="0.3">
      <c r="A308" s="649" t="s">
        <v>566</v>
      </c>
      <c r="B308" s="650" t="s">
        <v>2234</v>
      </c>
      <c r="C308" s="651" t="s">
        <v>576</v>
      </c>
      <c r="D308" s="652" t="s">
        <v>2236</v>
      </c>
      <c r="E308" s="651" t="s">
        <v>594</v>
      </c>
      <c r="F308" s="652" t="s">
        <v>2241</v>
      </c>
      <c r="G308" s="651" t="s">
        <v>629</v>
      </c>
      <c r="H308" s="651" t="s">
        <v>1597</v>
      </c>
      <c r="I308" s="651" t="s">
        <v>1598</v>
      </c>
      <c r="J308" s="651" t="s">
        <v>1599</v>
      </c>
      <c r="K308" s="651" t="s">
        <v>1600</v>
      </c>
      <c r="L308" s="653">
        <v>45.640000000000008</v>
      </c>
      <c r="M308" s="653">
        <v>2</v>
      </c>
      <c r="N308" s="654">
        <v>91.280000000000015</v>
      </c>
    </row>
    <row r="309" spans="1:14" ht="14.4" customHeight="1" x14ac:dyDescent="0.3">
      <c r="A309" s="649" t="s">
        <v>566</v>
      </c>
      <c r="B309" s="650" t="s">
        <v>2234</v>
      </c>
      <c r="C309" s="651" t="s">
        <v>576</v>
      </c>
      <c r="D309" s="652" t="s">
        <v>2236</v>
      </c>
      <c r="E309" s="651" t="s">
        <v>594</v>
      </c>
      <c r="F309" s="652" t="s">
        <v>2241</v>
      </c>
      <c r="G309" s="651" t="s">
        <v>629</v>
      </c>
      <c r="H309" s="651" t="s">
        <v>1601</v>
      </c>
      <c r="I309" s="651" t="s">
        <v>1602</v>
      </c>
      <c r="J309" s="651" t="s">
        <v>1603</v>
      </c>
      <c r="K309" s="651" t="s">
        <v>1604</v>
      </c>
      <c r="L309" s="653">
        <v>3844.5946474536818</v>
      </c>
      <c r="M309" s="653">
        <v>20</v>
      </c>
      <c r="N309" s="654">
        <v>76891.892949073634</v>
      </c>
    </row>
    <row r="310" spans="1:14" ht="14.4" customHeight="1" x14ac:dyDescent="0.3">
      <c r="A310" s="649" t="s">
        <v>566</v>
      </c>
      <c r="B310" s="650" t="s">
        <v>2234</v>
      </c>
      <c r="C310" s="651" t="s">
        <v>576</v>
      </c>
      <c r="D310" s="652" t="s">
        <v>2236</v>
      </c>
      <c r="E310" s="651" t="s">
        <v>594</v>
      </c>
      <c r="F310" s="652" t="s">
        <v>2241</v>
      </c>
      <c r="G310" s="651" t="s">
        <v>629</v>
      </c>
      <c r="H310" s="651" t="s">
        <v>1605</v>
      </c>
      <c r="I310" s="651" t="s">
        <v>1606</v>
      </c>
      <c r="J310" s="651" t="s">
        <v>1607</v>
      </c>
      <c r="K310" s="651" t="s">
        <v>1608</v>
      </c>
      <c r="L310" s="653">
        <v>85.47999999999999</v>
      </c>
      <c r="M310" s="653">
        <v>20</v>
      </c>
      <c r="N310" s="654">
        <v>1709.5999999999997</v>
      </c>
    </row>
    <row r="311" spans="1:14" ht="14.4" customHeight="1" x14ac:dyDescent="0.3">
      <c r="A311" s="649" t="s">
        <v>566</v>
      </c>
      <c r="B311" s="650" t="s">
        <v>2234</v>
      </c>
      <c r="C311" s="651" t="s">
        <v>576</v>
      </c>
      <c r="D311" s="652" t="s">
        <v>2236</v>
      </c>
      <c r="E311" s="651" t="s">
        <v>594</v>
      </c>
      <c r="F311" s="652" t="s">
        <v>2241</v>
      </c>
      <c r="G311" s="651" t="s">
        <v>629</v>
      </c>
      <c r="H311" s="651" t="s">
        <v>1609</v>
      </c>
      <c r="I311" s="651" t="s">
        <v>1610</v>
      </c>
      <c r="J311" s="651" t="s">
        <v>1583</v>
      </c>
      <c r="K311" s="651" t="s">
        <v>1611</v>
      </c>
      <c r="L311" s="653">
        <v>135.31284720003924</v>
      </c>
      <c r="M311" s="653">
        <v>296</v>
      </c>
      <c r="N311" s="654">
        <v>40052.602771211612</v>
      </c>
    </row>
    <row r="312" spans="1:14" ht="14.4" customHeight="1" x14ac:dyDescent="0.3">
      <c r="A312" s="649" t="s">
        <v>566</v>
      </c>
      <c r="B312" s="650" t="s">
        <v>2234</v>
      </c>
      <c r="C312" s="651" t="s">
        <v>576</v>
      </c>
      <c r="D312" s="652" t="s">
        <v>2236</v>
      </c>
      <c r="E312" s="651" t="s">
        <v>594</v>
      </c>
      <c r="F312" s="652" t="s">
        <v>2241</v>
      </c>
      <c r="G312" s="651" t="s">
        <v>629</v>
      </c>
      <c r="H312" s="651" t="s">
        <v>1612</v>
      </c>
      <c r="I312" s="651" t="s">
        <v>1613</v>
      </c>
      <c r="J312" s="651" t="s">
        <v>1614</v>
      </c>
      <c r="K312" s="651" t="s">
        <v>1615</v>
      </c>
      <c r="L312" s="653">
        <v>26.060000000000006</v>
      </c>
      <c r="M312" s="653">
        <v>1</v>
      </c>
      <c r="N312" s="654">
        <v>26.060000000000006</v>
      </c>
    </row>
    <row r="313" spans="1:14" ht="14.4" customHeight="1" x14ac:dyDescent="0.3">
      <c r="A313" s="649" t="s">
        <v>566</v>
      </c>
      <c r="B313" s="650" t="s">
        <v>2234</v>
      </c>
      <c r="C313" s="651" t="s">
        <v>576</v>
      </c>
      <c r="D313" s="652" t="s">
        <v>2236</v>
      </c>
      <c r="E313" s="651" t="s">
        <v>594</v>
      </c>
      <c r="F313" s="652" t="s">
        <v>2241</v>
      </c>
      <c r="G313" s="651" t="s">
        <v>629</v>
      </c>
      <c r="H313" s="651" t="s">
        <v>1616</v>
      </c>
      <c r="I313" s="651" t="s">
        <v>1617</v>
      </c>
      <c r="J313" s="651" t="s">
        <v>1618</v>
      </c>
      <c r="K313" s="651" t="s">
        <v>1460</v>
      </c>
      <c r="L313" s="653">
        <v>472.94513665714544</v>
      </c>
      <c r="M313" s="653">
        <v>87</v>
      </c>
      <c r="N313" s="654">
        <v>41146.226889171652</v>
      </c>
    </row>
    <row r="314" spans="1:14" ht="14.4" customHeight="1" x14ac:dyDescent="0.3">
      <c r="A314" s="649" t="s">
        <v>566</v>
      </c>
      <c r="B314" s="650" t="s">
        <v>2234</v>
      </c>
      <c r="C314" s="651" t="s">
        <v>576</v>
      </c>
      <c r="D314" s="652" t="s">
        <v>2236</v>
      </c>
      <c r="E314" s="651" t="s">
        <v>594</v>
      </c>
      <c r="F314" s="652" t="s">
        <v>2241</v>
      </c>
      <c r="G314" s="651" t="s">
        <v>629</v>
      </c>
      <c r="H314" s="651" t="s">
        <v>1619</v>
      </c>
      <c r="I314" s="651" t="s">
        <v>1620</v>
      </c>
      <c r="J314" s="651" t="s">
        <v>1591</v>
      </c>
      <c r="K314" s="651" t="s">
        <v>1621</v>
      </c>
      <c r="L314" s="653">
        <v>73.919655657772097</v>
      </c>
      <c r="M314" s="653">
        <v>35</v>
      </c>
      <c r="N314" s="654">
        <v>2587.1879480220232</v>
      </c>
    </row>
    <row r="315" spans="1:14" ht="14.4" customHeight="1" x14ac:dyDescent="0.3">
      <c r="A315" s="649" t="s">
        <v>566</v>
      </c>
      <c r="B315" s="650" t="s">
        <v>2234</v>
      </c>
      <c r="C315" s="651" t="s">
        <v>576</v>
      </c>
      <c r="D315" s="652" t="s">
        <v>2236</v>
      </c>
      <c r="E315" s="651" t="s">
        <v>594</v>
      </c>
      <c r="F315" s="652" t="s">
        <v>2241</v>
      </c>
      <c r="G315" s="651" t="s">
        <v>629</v>
      </c>
      <c r="H315" s="651" t="s">
        <v>1622</v>
      </c>
      <c r="I315" s="651" t="s">
        <v>1623</v>
      </c>
      <c r="J315" s="651" t="s">
        <v>1624</v>
      </c>
      <c r="K315" s="651" t="s">
        <v>1625</v>
      </c>
      <c r="L315" s="653">
        <v>70.94584991696685</v>
      </c>
      <c r="M315" s="653">
        <v>1600</v>
      </c>
      <c r="N315" s="654">
        <v>113513.35986714697</v>
      </c>
    </row>
    <row r="316" spans="1:14" ht="14.4" customHeight="1" x14ac:dyDescent="0.3">
      <c r="A316" s="649" t="s">
        <v>566</v>
      </c>
      <c r="B316" s="650" t="s">
        <v>2234</v>
      </c>
      <c r="C316" s="651" t="s">
        <v>576</v>
      </c>
      <c r="D316" s="652" t="s">
        <v>2236</v>
      </c>
      <c r="E316" s="651" t="s">
        <v>594</v>
      </c>
      <c r="F316" s="652" t="s">
        <v>2241</v>
      </c>
      <c r="G316" s="651" t="s">
        <v>629</v>
      </c>
      <c r="H316" s="651" t="s">
        <v>1626</v>
      </c>
      <c r="I316" s="651" t="s">
        <v>1627</v>
      </c>
      <c r="J316" s="651" t="s">
        <v>1628</v>
      </c>
      <c r="K316" s="651" t="s">
        <v>1629</v>
      </c>
      <c r="L316" s="653">
        <v>890.09991767804308</v>
      </c>
      <c r="M316" s="653">
        <v>98</v>
      </c>
      <c r="N316" s="654">
        <v>87229.791932448221</v>
      </c>
    </row>
    <row r="317" spans="1:14" ht="14.4" customHeight="1" x14ac:dyDescent="0.3">
      <c r="A317" s="649" t="s">
        <v>566</v>
      </c>
      <c r="B317" s="650" t="s">
        <v>2234</v>
      </c>
      <c r="C317" s="651" t="s">
        <v>576</v>
      </c>
      <c r="D317" s="652" t="s">
        <v>2236</v>
      </c>
      <c r="E317" s="651" t="s">
        <v>594</v>
      </c>
      <c r="F317" s="652" t="s">
        <v>2241</v>
      </c>
      <c r="G317" s="651" t="s">
        <v>629</v>
      </c>
      <c r="H317" s="651" t="s">
        <v>1630</v>
      </c>
      <c r="I317" s="651" t="s">
        <v>1631</v>
      </c>
      <c r="J317" s="651" t="s">
        <v>647</v>
      </c>
      <c r="K317" s="651" t="s">
        <v>1632</v>
      </c>
      <c r="L317" s="653">
        <v>147.42989958474539</v>
      </c>
      <c r="M317" s="653">
        <v>2</v>
      </c>
      <c r="N317" s="654">
        <v>294.85979916949077</v>
      </c>
    </row>
    <row r="318" spans="1:14" ht="14.4" customHeight="1" x14ac:dyDescent="0.3">
      <c r="A318" s="649" t="s">
        <v>566</v>
      </c>
      <c r="B318" s="650" t="s">
        <v>2234</v>
      </c>
      <c r="C318" s="651" t="s">
        <v>576</v>
      </c>
      <c r="D318" s="652" t="s">
        <v>2236</v>
      </c>
      <c r="E318" s="651" t="s">
        <v>594</v>
      </c>
      <c r="F318" s="652" t="s">
        <v>2241</v>
      </c>
      <c r="G318" s="651" t="s">
        <v>629</v>
      </c>
      <c r="H318" s="651" t="s">
        <v>630</v>
      </c>
      <c r="I318" s="651" t="s">
        <v>631</v>
      </c>
      <c r="J318" s="651" t="s">
        <v>632</v>
      </c>
      <c r="K318" s="651" t="s">
        <v>633</v>
      </c>
      <c r="L318" s="653">
        <v>139.66749999999999</v>
      </c>
      <c r="M318" s="653">
        <v>3</v>
      </c>
      <c r="N318" s="654">
        <v>419.00249999999994</v>
      </c>
    </row>
    <row r="319" spans="1:14" ht="14.4" customHeight="1" x14ac:dyDescent="0.3">
      <c r="A319" s="649" t="s">
        <v>566</v>
      </c>
      <c r="B319" s="650" t="s">
        <v>2234</v>
      </c>
      <c r="C319" s="651" t="s">
        <v>576</v>
      </c>
      <c r="D319" s="652" t="s">
        <v>2236</v>
      </c>
      <c r="E319" s="651" t="s">
        <v>594</v>
      </c>
      <c r="F319" s="652" t="s">
        <v>2241</v>
      </c>
      <c r="G319" s="651" t="s">
        <v>629</v>
      </c>
      <c r="H319" s="651" t="s">
        <v>1633</v>
      </c>
      <c r="I319" s="651" t="s">
        <v>1634</v>
      </c>
      <c r="J319" s="651" t="s">
        <v>1579</v>
      </c>
      <c r="K319" s="651" t="s">
        <v>1635</v>
      </c>
      <c r="L319" s="653">
        <v>224.46</v>
      </c>
      <c r="M319" s="653">
        <v>8</v>
      </c>
      <c r="N319" s="654">
        <v>1795.68</v>
      </c>
    </row>
    <row r="320" spans="1:14" ht="14.4" customHeight="1" x14ac:dyDescent="0.3">
      <c r="A320" s="649" t="s">
        <v>566</v>
      </c>
      <c r="B320" s="650" t="s">
        <v>2234</v>
      </c>
      <c r="C320" s="651" t="s">
        <v>576</v>
      </c>
      <c r="D320" s="652" t="s">
        <v>2236</v>
      </c>
      <c r="E320" s="651" t="s">
        <v>594</v>
      </c>
      <c r="F320" s="652" t="s">
        <v>2241</v>
      </c>
      <c r="G320" s="651" t="s">
        <v>629</v>
      </c>
      <c r="H320" s="651" t="s">
        <v>1636</v>
      </c>
      <c r="I320" s="651" t="s">
        <v>1637</v>
      </c>
      <c r="J320" s="651" t="s">
        <v>1638</v>
      </c>
      <c r="K320" s="651" t="s">
        <v>1639</v>
      </c>
      <c r="L320" s="653">
        <v>653.25999999999988</v>
      </c>
      <c r="M320" s="653">
        <v>1</v>
      </c>
      <c r="N320" s="654">
        <v>653.25999999999988</v>
      </c>
    </row>
    <row r="321" spans="1:14" ht="14.4" customHeight="1" x14ac:dyDescent="0.3">
      <c r="A321" s="649" t="s">
        <v>566</v>
      </c>
      <c r="B321" s="650" t="s">
        <v>2234</v>
      </c>
      <c r="C321" s="651" t="s">
        <v>576</v>
      </c>
      <c r="D321" s="652" t="s">
        <v>2236</v>
      </c>
      <c r="E321" s="651" t="s">
        <v>594</v>
      </c>
      <c r="F321" s="652" t="s">
        <v>2241</v>
      </c>
      <c r="G321" s="651" t="s">
        <v>629</v>
      </c>
      <c r="H321" s="651" t="s">
        <v>1640</v>
      </c>
      <c r="I321" s="651" t="s">
        <v>1641</v>
      </c>
      <c r="J321" s="651" t="s">
        <v>1642</v>
      </c>
      <c r="K321" s="651" t="s">
        <v>1639</v>
      </c>
      <c r="L321" s="653">
        <v>824.92495487845281</v>
      </c>
      <c r="M321" s="653">
        <v>6</v>
      </c>
      <c r="N321" s="654">
        <v>4949.5497292707169</v>
      </c>
    </row>
    <row r="322" spans="1:14" ht="14.4" customHeight="1" x14ac:dyDescent="0.3">
      <c r="A322" s="649" t="s">
        <v>566</v>
      </c>
      <c r="B322" s="650" t="s">
        <v>2234</v>
      </c>
      <c r="C322" s="651" t="s">
        <v>576</v>
      </c>
      <c r="D322" s="652" t="s">
        <v>2236</v>
      </c>
      <c r="E322" s="651" t="s">
        <v>594</v>
      </c>
      <c r="F322" s="652" t="s">
        <v>2241</v>
      </c>
      <c r="G322" s="651" t="s">
        <v>629</v>
      </c>
      <c r="H322" s="651" t="s">
        <v>1643</v>
      </c>
      <c r="I322" s="651" t="s">
        <v>1644</v>
      </c>
      <c r="J322" s="651" t="s">
        <v>1645</v>
      </c>
      <c r="K322" s="651" t="s">
        <v>1646</v>
      </c>
      <c r="L322" s="653">
        <v>380.52052912501796</v>
      </c>
      <c r="M322" s="653">
        <v>2</v>
      </c>
      <c r="N322" s="654">
        <v>761.04105825003592</v>
      </c>
    </row>
    <row r="323" spans="1:14" ht="14.4" customHeight="1" x14ac:dyDescent="0.3">
      <c r="A323" s="649" t="s">
        <v>566</v>
      </c>
      <c r="B323" s="650" t="s">
        <v>2234</v>
      </c>
      <c r="C323" s="651" t="s">
        <v>576</v>
      </c>
      <c r="D323" s="652" t="s">
        <v>2236</v>
      </c>
      <c r="E323" s="651" t="s">
        <v>594</v>
      </c>
      <c r="F323" s="652" t="s">
        <v>2241</v>
      </c>
      <c r="G323" s="651" t="s">
        <v>629</v>
      </c>
      <c r="H323" s="651" t="s">
        <v>1647</v>
      </c>
      <c r="I323" s="651" t="s">
        <v>1648</v>
      </c>
      <c r="J323" s="651" t="s">
        <v>1649</v>
      </c>
      <c r="K323" s="651" t="s">
        <v>1650</v>
      </c>
      <c r="L323" s="653">
        <v>62.009999999999977</v>
      </c>
      <c r="M323" s="653">
        <v>1</v>
      </c>
      <c r="N323" s="654">
        <v>62.009999999999977</v>
      </c>
    </row>
    <row r="324" spans="1:14" ht="14.4" customHeight="1" x14ac:dyDescent="0.3">
      <c r="A324" s="649" t="s">
        <v>566</v>
      </c>
      <c r="B324" s="650" t="s">
        <v>2234</v>
      </c>
      <c r="C324" s="651" t="s">
        <v>576</v>
      </c>
      <c r="D324" s="652" t="s">
        <v>2236</v>
      </c>
      <c r="E324" s="651" t="s">
        <v>594</v>
      </c>
      <c r="F324" s="652" t="s">
        <v>2241</v>
      </c>
      <c r="G324" s="651" t="s">
        <v>629</v>
      </c>
      <c r="H324" s="651" t="s">
        <v>1651</v>
      </c>
      <c r="I324" s="651" t="s">
        <v>1652</v>
      </c>
      <c r="J324" s="651" t="s">
        <v>1579</v>
      </c>
      <c r="K324" s="651" t="s">
        <v>1653</v>
      </c>
      <c r="L324" s="653">
        <v>371.50999665062648</v>
      </c>
      <c r="M324" s="653">
        <v>8</v>
      </c>
      <c r="N324" s="654">
        <v>2972.0799732050118</v>
      </c>
    </row>
    <row r="325" spans="1:14" ht="14.4" customHeight="1" x14ac:dyDescent="0.3">
      <c r="A325" s="649" t="s">
        <v>566</v>
      </c>
      <c r="B325" s="650" t="s">
        <v>2234</v>
      </c>
      <c r="C325" s="651" t="s">
        <v>576</v>
      </c>
      <c r="D325" s="652" t="s">
        <v>2236</v>
      </c>
      <c r="E325" s="651" t="s">
        <v>594</v>
      </c>
      <c r="F325" s="652" t="s">
        <v>2241</v>
      </c>
      <c r="G325" s="651" t="s">
        <v>629</v>
      </c>
      <c r="H325" s="651" t="s">
        <v>1654</v>
      </c>
      <c r="I325" s="651" t="s">
        <v>1655</v>
      </c>
      <c r="J325" s="651" t="s">
        <v>1656</v>
      </c>
      <c r="K325" s="651" t="s">
        <v>1657</v>
      </c>
      <c r="L325" s="653">
        <v>136.54</v>
      </c>
      <c r="M325" s="653">
        <v>2</v>
      </c>
      <c r="N325" s="654">
        <v>273.08</v>
      </c>
    </row>
    <row r="326" spans="1:14" ht="14.4" customHeight="1" x14ac:dyDescent="0.3">
      <c r="A326" s="649" t="s">
        <v>566</v>
      </c>
      <c r="B326" s="650" t="s">
        <v>2234</v>
      </c>
      <c r="C326" s="651" t="s">
        <v>576</v>
      </c>
      <c r="D326" s="652" t="s">
        <v>2236</v>
      </c>
      <c r="E326" s="651" t="s">
        <v>594</v>
      </c>
      <c r="F326" s="652" t="s">
        <v>2241</v>
      </c>
      <c r="G326" s="651" t="s">
        <v>629</v>
      </c>
      <c r="H326" s="651" t="s">
        <v>1658</v>
      </c>
      <c r="I326" s="651" t="s">
        <v>1659</v>
      </c>
      <c r="J326" s="651" t="s">
        <v>1660</v>
      </c>
      <c r="K326" s="651" t="s">
        <v>1661</v>
      </c>
      <c r="L326" s="653">
        <v>96.549999999999969</v>
      </c>
      <c r="M326" s="653">
        <v>1</v>
      </c>
      <c r="N326" s="654">
        <v>96.549999999999969</v>
      </c>
    </row>
    <row r="327" spans="1:14" ht="14.4" customHeight="1" x14ac:dyDescent="0.3">
      <c r="A327" s="649" t="s">
        <v>566</v>
      </c>
      <c r="B327" s="650" t="s">
        <v>2234</v>
      </c>
      <c r="C327" s="651" t="s">
        <v>576</v>
      </c>
      <c r="D327" s="652" t="s">
        <v>2236</v>
      </c>
      <c r="E327" s="651" t="s">
        <v>594</v>
      </c>
      <c r="F327" s="652" t="s">
        <v>2241</v>
      </c>
      <c r="G327" s="651" t="s">
        <v>629</v>
      </c>
      <c r="H327" s="651" t="s">
        <v>1662</v>
      </c>
      <c r="I327" s="651" t="s">
        <v>1663</v>
      </c>
      <c r="J327" s="651" t="s">
        <v>632</v>
      </c>
      <c r="K327" s="651" t="s">
        <v>1664</v>
      </c>
      <c r="L327" s="653">
        <v>177.97</v>
      </c>
      <c r="M327" s="653">
        <v>3</v>
      </c>
      <c r="N327" s="654">
        <v>533.91</v>
      </c>
    </row>
    <row r="328" spans="1:14" ht="14.4" customHeight="1" x14ac:dyDescent="0.3">
      <c r="A328" s="649" t="s">
        <v>566</v>
      </c>
      <c r="B328" s="650" t="s">
        <v>2234</v>
      </c>
      <c r="C328" s="651" t="s">
        <v>576</v>
      </c>
      <c r="D328" s="652" t="s">
        <v>2236</v>
      </c>
      <c r="E328" s="651" t="s">
        <v>594</v>
      </c>
      <c r="F328" s="652" t="s">
        <v>2241</v>
      </c>
      <c r="G328" s="651" t="s">
        <v>629</v>
      </c>
      <c r="H328" s="651" t="s">
        <v>1665</v>
      </c>
      <c r="I328" s="651" t="s">
        <v>1666</v>
      </c>
      <c r="J328" s="651" t="s">
        <v>1667</v>
      </c>
      <c r="K328" s="651" t="s">
        <v>1668</v>
      </c>
      <c r="L328" s="653">
        <v>531.36000000000013</v>
      </c>
      <c r="M328" s="653">
        <v>1</v>
      </c>
      <c r="N328" s="654">
        <v>531.36000000000013</v>
      </c>
    </row>
    <row r="329" spans="1:14" ht="14.4" customHeight="1" x14ac:dyDescent="0.3">
      <c r="A329" s="649" t="s">
        <v>566</v>
      </c>
      <c r="B329" s="650" t="s">
        <v>2234</v>
      </c>
      <c r="C329" s="651" t="s">
        <v>576</v>
      </c>
      <c r="D329" s="652" t="s">
        <v>2236</v>
      </c>
      <c r="E329" s="651" t="s">
        <v>594</v>
      </c>
      <c r="F329" s="652" t="s">
        <v>2241</v>
      </c>
      <c r="G329" s="651" t="s">
        <v>629</v>
      </c>
      <c r="H329" s="651" t="s">
        <v>1669</v>
      </c>
      <c r="I329" s="651" t="s">
        <v>1670</v>
      </c>
      <c r="J329" s="651" t="s">
        <v>1671</v>
      </c>
      <c r="K329" s="651" t="s">
        <v>1672</v>
      </c>
      <c r="L329" s="653">
        <v>192.28</v>
      </c>
      <c r="M329" s="653">
        <v>40</v>
      </c>
      <c r="N329" s="654">
        <v>7691.2</v>
      </c>
    </row>
    <row r="330" spans="1:14" ht="14.4" customHeight="1" x14ac:dyDescent="0.3">
      <c r="A330" s="649" t="s">
        <v>566</v>
      </c>
      <c r="B330" s="650" t="s">
        <v>2234</v>
      </c>
      <c r="C330" s="651" t="s">
        <v>576</v>
      </c>
      <c r="D330" s="652" t="s">
        <v>2236</v>
      </c>
      <c r="E330" s="651" t="s">
        <v>594</v>
      </c>
      <c r="F330" s="652" t="s">
        <v>2241</v>
      </c>
      <c r="G330" s="651" t="s">
        <v>629</v>
      </c>
      <c r="H330" s="651" t="s">
        <v>1673</v>
      </c>
      <c r="I330" s="651" t="s">
        <v>1674</v>
      </c>
      <c r="J330" s="651" t="s">
        <v>1675</v>
      </c>
      <c r="K330" s="651" t="s">
        <v>1676</v>
      </c>
      <c r="L330" s="653">
        <v>1463.3781960526046</v>
      </c>
      <c r="M330" s="653">
        <v>7</v>
      </c>
      <c r="N330" s="654">
        <v>10243.647372368232</v>
      </c>
    </row>
    <row r="331" spans="1:14" ht="14.4" customHeight="1" x14ac:dyDescent="0.3">
      <c r="A331" s="649" t="s">
        <v>566</v>
      </c>
      <c r="B331" s="650" t="s">
        <v>2234</v>
      </c>
      <c r="C331" s="651" t="s">
        <v>576</v>
      </c>
      <c r="D331" s="652" t="s">
        <v>2236</v>
      </c>
      <c r="E331" s="651" t="s">
        <v>594</v>
      </c>
      <c r="F331" s="652" t="s">
        <v>2241</v>
      </c>
      <c r="G331" s="651" t="s">
        <v>629</v>
      </c>
      <c r="H331" s="651" t="s">
        <v>1677</v>
      </c>
      <c r="I331" s="651" t="s">
        <v>1678</v>
      </c>
      <c r="J331" s="651" t="s">
        <v>1679</v>
      </c>
      <c r="K331" s="651" t="s">
        <v>1680</v>
      </c>
      <c r="L331" s="653">
        <v>722.87887726946008</v>
      </c>
      <c r="M331" s="653">
        <v>270</v>
      </c>
      <c r="N331" s="654">
        <v>195177.29686275421</v>
      </c>
    </row>
    <row r="332" spans="1:14" ht="14.4" customHeight="1" x14ac:dyDescent="0.3">
      <c r="A332" s="649" t="s">
        <v>566</v>
      </c>
      <c r="B332" s="650" t="s">
        <v>2234</v>
      </c>
      <c r="C332" s="651" t="s">
        <v>576</v>
      </c>
      <c r="D332" s="652" t="s">
        <v>2236</v>
      </c>
      <c r="E332" s="651" t="s">
        <v>594</v>
      </c>
      <c r="F332" s="652" t="s">
        <v>2241</v>
      </c>
      <c r="G332" s="651" t="s">
        <v>629</v>
      </c>
      <c r="H332" s="651" t="s">
        <v>1681</v>
      </c>
      <c r="I332" s="651" t="s">
        <v>1682</v>
      </c>
      <c r="J332" s="651" t="s">
        <v>1683</v>
      </c>
      <c r="K332" s="651" t="s">
        <v>1684</v>
      </c>
      <c r="L332" s="653">
        <v>1004.5487504535711</v>
      </c>
      <c r="M332" s="653">
        <v>119</v>
      </c>
      <c r="N332" s="654">
        <v>119541.30130397496</v>
      </c>
    </row>
    <row r="333" spans="1:14" ht="14.4" customHeight="1" x14ac:dyDescent="0.3">
      <c r="A333" s="649" t="s">
        <v>566</v>
      </c>
      <c r="B333" s="650" t="s">
        <v>2234</v>
      </c>
      <c r="C333" s="651" t="s">
        <v>576</v>
      </c>
      <c r="D333" s="652" t="s">
        <v>2236</v>
      </c>
      <c r="E333" s="651" t="s">
        <v>594</v>
      </c>
      <c r="F333" s="652" t="s">
        <v>2241</v>
      </c>
      <c r="G333" s="651" t="s">
        <v>629</v>
      </c>
      <c r="H333" s="651" t="s">
        <v>1685</v>
      </c>
      <c r="I333" s="651" t="s">
        <v>1686</v>
      </c>
      <c r="J333" s="651" t="s">
        <v>1687</v>
      </c>
      <c r="K333" s="651" t="s">
        <v>1688</v>
      </c>
      <c r="L333" s="653">
        <v>1040.1602614897593</v>
      </c>
      <c r="M333" s="653">
        <v>8</v>
      </c>
      <c r="N333" s="654">
        <v>8321.282091918074</v>
      </c>
    </row>
    <row r="334" spans="1:14" ht="14.4" customHeight="1" x14ac:dyDescent="0.3">
      <c r="A334" s="649" t="s">
        <v>566</v>
      </c>
      <c r="B334" s="650" t="s">
        <v>2234</v>
      </c>
      <c r="C334" s="651" t="s">
        <v>576</v>
      </c>
      <c r="D334" s="652" t="s">
        <v>2236</v>
      </c>
      <c r="E334" s="651" t="s">
        <v>594</v>
      </c>
      <c r="F334" s="652" t="s">
        <v>2241</v>
      </c>
      <c r="G334" s="651" t="s">
        <v>629</v>
      </c>
      <c r="H334" s="651" t="s">
        <v>1689</v>
      </c>
      <c r="I334" s="651" t="s">
        <v>1690</v>
      </c>
      <c r="J334" s="651" t="s">
        <v>1691</v>
      </c>
      <c r="K334" s="651" t="s">
        <v>1692</v>
      </c>
      <c r="L334" s="653">
        <v>337.43</v>
      </c>
      <c r="M334" s="653">
        <v>2</v>
      </c>
      <c r="N334" s="654">
        <v>674.86</v>
      </c>
    </row>
    <row r="335" spans="1:14" ht="14.4" customHeight="1" x14ac:dyDescent="0.3">
      <c r="A335" s="649" t="s">
        <v>566</v>
      </c>
      <c r="B335" s="650" t="s">
        <v>2234</v>
      </c>
      <c r="C335" s="651" t="s">
        <v>576</v>
      </c>
      <c r="D335" s="652" t="s">
        <v>2236</v>
      </c>
      <c r="E335" s="651" t="s">
        <v>594</v>
      </c>
      <c r="F335" s="652" t="s">
        <v>2241</v>
      </c>
      <c r="G335" s="651" t="s">
        <v>629</v>
      </c>
      <c r="H335" s="651" t="s">
        <v>1693</v>
      </c>
      <c r="I335" s="651" t="s">
        <v>1694</v>
      </c>
      <c r="J335" s="651" t="s">
        <v>1695</v>
      </c>
      <c r="K335" s="651" t="s">
        <v>1696</v>
      </c>
      <c r="L335" s="653">
        <v>1062.7399999999998</v>
      </c>
      <c r="M335" s="653">
        <v>1</v>
      </c>
      <c r="N335" s="654">
        <v>1062.7399999999998</v>
      </c>
    </row>
    <row r="336" spans="1:14" ht="14.4" customHeight="1" x14ac:dyDescent="0.3">
      <c r="A336" s="649" t="s">
        <v>566</v>
      </c>
      <c r="B336" s="650" t="s">
        <v>2234</v>
      </c>
      <c r="C336" s="651" t="s">
        <v>576</v>
      </c>
      <c r="D336" s="652" t="s">
        <v>2236</v>
      </c>
      <c r="E336" s="651" t="s">
        <v>594</v>
      </c>
      <c r="F336" s="652" t="s">
        <v>2241</v>
      </c>
      <c r="G336" s="651" t="s">
        <v>629</v>
      </c>
      <c r="H336" s="651" t="s">
        <v>1697</v>
      </c>
      <c r="I336" s="651" t="s">
        <v>1698</v>
      </c>
      <c r="J336" s="651" t="s">
        <v>1699</v>
      </c>
      <c r="K336" s="651" t="s">
        <v>1700</v>
      </c>
      <c r="L336" s="653">
        <v>71.300135016665379</v>
      </c>
      <c r="M336" s="653">
        <v>1</v>
      </c>
      <c r="N336" s="654">
        <v>71.300135016665379</v>
      </c>
    </row>
    <row r="337" spans="1:14" ht="14.4" customHeight="1" x14ac:dyDescent="0.3">
      <c r="A337" s="649" t="s">
        <v>566</v>
      </c>
      <c r="B337" s="650" t="s">
        <v>2234</v>
      </c>
      <c r="C337" s="651" t="s">
        <v>576</v>
      </c>
      <c r="D337" s="652" t="s">
        <v>2236</v>
      </c>
      <c r="E337" s="651" t="s">
        <v>594</v>
      </c>
      <c r="F337" s="652" t="s">
        <v>2241</v>
      </c>
      <c r="G337" s="651" t="s">
        <v>629</v>
      </c>
      <c r="H337" s="651" t="s">
        <v>1701</v>
      </c>
      <c r="I337" s="651" t="s">
        <v>1701</v>
      </c>
      <c r="J337" s="651" t="s">
        <v>1702</v>
      </c>
      <c r="K337" s="651" t="s">
        <v>1703</v>
      </c>
      <c r="L337" s="653">
        <v>32293.805</v>
      </c>
      <c r="M337" s="653">
        <v>14</v>
      </c>
      <c r="N337" s="654">
        <v>452113.27</v>
      </c>
    </row>
    <row r="338" spans="1:14" ht="14.4" customHeight="1" x14ac:dyDescent="0.3">
      <c r="A338" s="649" t="s">
        <v>566</v>
      </c>
      <c r="B338" s="650" t="s">
        <v>2234</v>
      </c>
      <c r="C338" s="651" t="s">
        <v>576</v>
      </c>
      <c r="D338" s="652" t="s">
        <v>2236</v>
      </c>
      <c r="E338" s="651" t="s">
        <v>1704</v>
      </c>
      <c r="F338" s="652" t="s">
        <v>2242</v>
      </c>
      <c r="G338" s="651"/>
      <c r="H338" s="651" t="s">
        <v>1705</v>
      </c>
      <c r="I338" s="651" t="s">
        <v>1705</v>
      </c>
      <c r="J338" s="651" t="s">
        <v>1706</v>
      </c>
      <c r="K338" s="651" t="s">
        <v>1707</v>
      </c>
      <c r="L338" s="653">
        <v>151.46999999999997</v>
      </c>
      <c r="M338" s="653">
        <v>20</v>
      </c>
      <c r="N338" s="654">
        <v>3029.3999999999996</v>
      </c>
    </row>
    <row r="339" spans="1:14" ht="14.4" customHeight="1" x14ac:dyDescent="0.3">
      <c r="A339" s="649" t="s">
        <v>566</v>
      </c>
      <c r="B339" s="650" t="s">
        <v>2234</v>
      </c>
      <c r="C339" s="651" t="s">
        <v>576</v>
      </c>
      <c r="D339" s="652" t="s">
        <v>2236</v>
      </c>
      <c r="E339" s="651" t="s">
        <v>1704</v>
      </c>
      <c r="F339" s="652" t="s">
        <v>2242</v>
      </c>
      <c r="G339" s="651"/>
      <c r="H339" s="651" t="s">
        <v>1708</v>
      </c>
      <c r="I339" s="651" t="s">
        <v>1708</v>
      </c>
      <c r="J339" s="651" t="s">
        <v>1709</v>
      </c>
      <c r="K339" s="651" t="s">
        <v>640</v>
      </c>
      <c r="L339" s="653">
        <v>112.59</v>
      </c>
      <c r="M339" s="653">
        <v>130</v>
      </c>
      <c r="N339" s="654">
        <v>14636.7</v>
      </c>
    </row>
    <row r="340" spans="1:14" ht="14.4" customHeight="1" x14ac:dyDescent="0.3">
      <c r="A340" s="649" t="s">
        <v>566</v>
      </c>
      <c r="B340" s="650" t="s">
        <v>2234</v>
      </c>
      <c r="C340" s="651" t="s">
        <v>576</v>
      </c>
      <c r="D340" s="652" t="s">
        <v>2236</v>
      </c>
      <c r="E340" s="651" t="s">
        <v>1704</v>
      </c>
      <c r="F340" s="652" t="s">
        <v>2242</v>
      </c>
      <c r="G340" s="651"/>
      <c r="H340" s="651" t="s">
        <v>1710</v>
      </c>
      <c r="I340" s="651" t="s">
        <v>1710</v>
      </c>
      <c r="J340" s="651" t="s">
        <v>1711</v>
      </c>
      <c r="K340" s="651" t="s">
        <v>640</v>
      </c>
      <c r="L340" s="653">
        <v>157.52000000000001</v>
      </c>
      <c r="M340" s="653">
        <v>30</v>
      </c>
      <c r="N340" s="654">
        <v>4725.6000000000004</v>
      </c>
    </row>
    <row r="341" spans="1:14" ht="14.4" customHeight="1" x14ac:dyDescent="0.3">
      <c r="A341" s="649" t="s">
        <v>566</v>
      </c>
      <c r="B341" s="650" t="s">
        <v>2234</v>
      </c>
      <c r="C341" s="651" t="s">
        <v>576</v>
      </c>
      <c r="D341" s="652" t="s">
        <v>2236</v>
      </c>
      <c r="E341" s="651" t="s">
        <v>1704</v>
      </c>
      <c r="F341" s="652" t="s">
        <v>2242</v>
      </c>
      <c r="G341" s="651"/>
      <c r="H341" s="651" t="s">
        <v>1712</v>
      </c>
      <c r="I341" s="651" t="s">
        <v>1713</v>
      </c>
      <c r="J341" s="651" t="s">
        <v>1714</v>
      </c>
      <c r="K341" s="651" t="s">
        <v>640</v>
      </c>
      <c r="L341" s="653">
        <v>1133.52</v>
      </c>
      <c r="M341" s="653">
        <v>7</v>
      </c>
      <c r="N341" s="654">
        <v>7934.6399999999994</v>
      </c>
    </row>
    <row r="342" spans="1:14" ht="14.4" customHeight="1" x14ac:dyDescent="0.3">
      <c r="A342" s="649" t="s">
        <v>566</v>
      </c>
      <c r="B342" s="650" t="s">
        <v>2234</v>
      </c>
      <c r="C342" s="651" t="s">
        <v>576</v>
      </c>
      <c r="D342" s="652" t="s">
        <v>2236</v>
      </c>
      <c r="E342" s="651" t="s">
        <v>1704</v>
      </c>
      <c r="F342" s="652" t="s">
        <v>2242</v>
      </c>
      <c r="G342" s="651"/>
      <c r="H342" s="651" t="s">
        <v>1715</v>
      </c>
      <c r="I342" s="651" t="s">
        <v>1715</v>
      </c>
      <c r="J342" s="651" t="s">
        <v>1716</v>
      </c>
      <c r="K342" s="651" t="s">
        <v>640</v>
      </c>
      <c r="L342" s="653">
        <v>442.78</v>
      </c>
      <c r="M342" s="653">
        <v>50</v>
      </c>
      <c r="N342" s="654">
        <v>22139</v>
      </c>
    </row>
    <row r="343" spans="1:14" ht="14.4" customHeight="1" x14ac:dyDescent="0.3">
      <c r="A343" s="649" t="s">
        <v>566</v>
      </c>
      <c r="B343" s="650" t="s">
        <v>2234</v>
      </c>
      <c r="C343" s="651" t="s">
        <v>576</v>
      </c>
      <c r="D343" s="652" t="s">
        <v>2236</v>
      </c>
      <c r="E343" s="651" t="s">
        <v>1704</v>
      </c>
      <c r="F343" s="652" t="s">
        <v>2242</v>
      </c>
      <c r="G343" s="651"/>
      <c r="H343" s="651" t="s">
        <v>1717</v>
      </c>
      <c r="I343" s="651" t="s">
        <v>1717</v>
      </c>
      <c r="J343" s="651" t="s">
        <v>1718</v>
      </c>
      <c r="K343" s="651" t="s">
        <v>640</v>
      </c>
      <c r="L343" s="653">
        <v>128.97999999999999</v>
      </c>
      <c r="M343" s="653">
        <v>50</v>
      </c>
      <c r="N343" s="654">
        <v>6449</v>
      </c>
    </row>
    <row r="344" spans="1:14" ht="14.4" customHeight="1" x14ac:dyDescent="0.3">
      <c r="A344" s="649" t="s">
        <v>566</v>
      </c>
      <c r="B344" s="650" t="s">
        <v>2234</v>
      </c>
      <c r="C344" s="651" t="s">
        <v>576</v>
      </c>
      <c r="D344" s="652" t="s">
        <v>2236</v>
      </c>
      <c r="E344" s="651" t="s">
        <v>1704</v>
      </c>
      <c r="F344" s="652" t="s">
        <v>2242</v>
      </c>
      <c r="G344" s="651" t="s">
        <v>595</v>
      </c>
      <c r="H344" s="651" t="s">
        <v>1719</v>
      </c>
      <c r="I344" s="651" t="s">
        <v>1720</v>
      </c>
      <c r="J344" s="651" t="s">
        <v>1721</v>
      </c>
      <c r="K344" s="651" t="s">
        <v>1722</v>
      </c>
      <c r="L344" s="653">
        <v>2369.1916325125508</v>
      </c>
      <c r="M344" s="653">
        <v>5</v>
      </c>
      <c r="N344" s="654">
        <v>11845.958162562754</v>
      </c>
    </row>
    <row r="345" spans="1:14" ht="14.4" customHeight="1" x14ac:dyDescent="0.3">
      <c r="A345" s="649" t="s">
        <v>566</v>
      </c>
      <c r="B345" s="650" t="s">
        <v>2234</v>
      </c>
      <c r="C345" s="651" t="s">
        <v>576</v>
      </c>
      <c r="D345" s="652" t="s">
        <v>2236</v>
      </c>
      <c r="E345" s="651" t="s">
        <v>1704</v>
      </c>
      <c r="F345" s="652" t="s">
        <v>2242</v>
      </c>
      <c r="G345" s="651" t="s">
        <v>595</v>
      </c>
      <c r="H345" s="651" t="s">
        <v>1723</v>
      </c>
      <c r="I345" s="651" t="s">
        <v>1724</v>
      </c>
      <c r="J345" s="651" t="s">
        <v>1725</v>
      </c>
      <c r="K345" s="651" t="s">
        <v>1726</v>
      </c>
      <c r="L345" s="653">
        <v>3959.31</v>
      </c>
      <c r="M345" s="653">
        <v>10</v>
      </c>
      <c r="N345" s="654">
        <v>39593.1</v>
      </c>
    </row>
    <row r="346" spans="1:14" ht="14.4" customHeight="1" x14ac:dyDescent="0.3">
      <c r="A346" s="649" t="s">
        <v>566</v>
      </c>
      <c r="B346" s="650" t="s">
        <v>2234</v>
      </c>
      <c r="C346" s="651" t="s">
        <v>576</v>
      </c>
      <c r="D346" s="652" t="s">
        <v>2236</v>
      </c>
      <c r="E346" s="651" t="s">
        <v>1704</v>
      </c>
      <c r="F346" s="652" t="s">
        <v>2242</v>
      </c>
      <c r="G346" s="651" t="s">
        <v>595</v>
      </c>
      <c r="H346" s="651" t="s">
        <v>1727</v>
      </c>
      <c r="I346" s="651" t="s">
        <v>1728</v>
      </c>
      <c r="J346" s="651" t="s">
        <v>1729</v>
      </c>
      <c r="K346" s="651" t="s">
        <v>1730</v>
      </c>
      <c r="L346" s="653">
        <v>2175.8000000000002</v>
      </c>
      <c r="M346" s="653">
        <v>14</v>
      </c>
      <c r="N346" s="654">
        <v>30461.200000000004</v>
      </c>
    </row>
    <row r="347" spans="1:14" ht="14.4" customHeight="1" x14ac:dyDescent="0.3">
      <c r="A347" s="649" t="s">
        <v>566</v>
      </c>
      <c r="B347" s="650" t="s">
        <v>2234</v>
      </c>
      <c r="C347" s="651" t="s">
        <v>576</v>
      </c>
      <c r="D347" s="652" t="s">
        <v>2236</v>
      </c>
      <c r="E347" s="651" t="s">
        <v>1704</v>
      </c>
      <c r="F347" s="652" t="s">
        <v>2242</v>
      </c>
      <c r="G347" s="651" t="s">
        <v>595</v>
      </c>
      <c r="H347" s="651" t="s">
        <v>1731</v>
      </c>
      <c r="I347" s="651" t="s">
        <v>1732</v>
      </c>
      <c r="J347" s="651" t="s">
        <v>1733</v>
      </c>
      <c r="K347" s="651" t="s">
        <v>1114</v>
      </c>
      <c r="L347" s="653">
        <v>323.98</v>
      </c>
      <c r="M347" s="653">
        <v>70</v>
      </c>
      <c r="N347" s="654">
        <v>22678.600000000002</v>
      </c>
    </row>
    <row r="348" spans="1:14" ht="14.4" customHeight="1" x14ac:dyDescent="0.3">
      <c r="A348" s="649" t="s">
        <v>566</v>
      </c>
      <c r="B348" s="650" t="s">
        <v>2234</v>
      </c>
      <c r="C348" s="651" t="s">
        <v>576</v>
      </c>
      <c r="D348" s="652" t="s">
        <v>2236</v>
      </c>
      <c r="E348" s="651" t="s">
        <v>1704</v>
      </c>
      <c r="F348" s="652" t="s">
        <v>2242</v>
      </c>
      <c r="G348" s="651" t="s">
        <v>595</v>
      </c>
      <c r="H348" s="651" t="s">
        <v>1734</v>
      </c>
      <c r="I348" s="651" t="s">
        <v>237</v>
      </c>
      <c r="J348" s="651" t="s">
        <v>1735</v>
      </c>
      <c r="K348" s="651"/>
      <c r="L348" s="653">
        <v>1161.1249773091906</v>
      </c>
      <c r="M348" s="653">
        <v>7.9988333333333355</v>
      </c>
      <c r="N348" s="654">
        <v>9287.6451726666673</v>
      </c>
    </row>
    <row r="349" spans="1:14" ht="14.4" customHeight="1" x14ac:dyDescent="0.3">
      <c r="A349" s="649" t="s">
        <v>566</v>
      </c>
      <c r="B349" s="650" t="s">
        <v>2234</v>
      </c>
      <c r="C349" s="651" t="s">
        <v>576</v>
      </c>
      <c r="D349" s="652" t="s">
        <v>2236</v>
      </c>
      <c r="E349" s="651" t="s">
        <v>1704</v>
      </c>
      <c r="F349" s="652" t="s">
        <v>2242</v>
      </c>
      <c r="G349" s="651" t="s">
        <v>595</v>
      </c>
      <c r="H349" s="651" t="s">
        <v>1736</v>
      </c>
      <c r="I349" s="651" t="s">
        <v>237</v>
      </c>
      <c r="J349" s="651" t="s">
        <v>1737</v>
      </c>
      <c r="K349" s="651" t="s">
        <v>1738</v>
      </c>
      <c r="L349" s="653">
        <v>211.91999096713084</v>
      </c>
      <c r="M349" s="653">
        <v>93</v>
      </c>
      <c r="N349" s="654">
        <v>19708.559159943168</v>
      </c>
    </row>
    <row r="350" spans="1:14" ht="14.4" customHeight="1" x14ac:dyDescent="0.3">
      <c r="A350" s="649" t="s">
        <v>566</v>
      </c>
      <c r="B350" s="650" t="s">
        <v>2234</v>
      </c>
      <c r="C350" s="651" t="s">
        <v>576</v>
      </c>
      <c r="D350" s="652" t="s">
        <v>2236</v>
      </c>
      <c r="E350" s="651" t="s">
        <v>1704</v>
      </c>
      <c r="F350" s="652" t="s">
        <v>2242</v>
      </c>
      <c r="G350" s="651" t="s">
        <v>595</v>
      </c>
      <c r="H350" s="651" t="s">
        <v>1739</v>
      </c>
      <c r="I350" s="651" t="s">
        <v>1740</v>
      </c>
      <c r="J350" s="651" t="s">
        <v>1741</v>
      </c>
      <c r="K350" s="651" t="s">
        <v>1742</v>
      </c>
      <c r="L350" s="653">
        <v>1435.000440977293</v>
      </c>
      <c r="M350" s="653">
        <v>10</v>
      </c>
      <c r="N350" s="654">
        <v>14350.00440977293</v>
      </c>
    </row>
    <row r="351" spans="1:14" ht="14.4" customHeight="1" x14ac:dyDescent="0.3">
      <c r="A351" s="649" t="s">
        <v>566</v>
      </c>
      <c r="B351" s="650" t="s">
        <v>2234</v>
      </c>
      <c r="C351" s="651" t="s">
        <v>576</v>
      </c>
      <c r="D351" s="652" t="s">
        <v>2236</v>
      </c>
      <c r="E351" s="651" t="s">
        <v>1704</v>
      </c>
      <c r="F351" s="652" t="s">
        <v>2242</v>
      </c>
      <c r="G351" s="651" t="s">
        <v>595</v>
      </c>
      <c r="H351" s="651" t="s">
        <v>1743</v>
      </c>
      <c r="I351" s="651" t="s">
        <v>1744</v>
      </c>
      <c r="J351" s="651" t="s">
        <v>1745</v>
      </c>
      <c r="K351" s="651" t="s">
        <v>1742</v>
      </c>
      <c r="L351" s="653">
        <v>1827.3377036498598</v>
      </c>
      <c r="M351" s="653">
        <v>16.8</v>
      </c>
      <c r="N351" s="654">
        <v>30699.273421317645</v>
      </c>
    </row>
    <row r="352" spans="1:14" ht="14.4" customHeight="1" x14ac:dyDescent="0.3">
      <c r="A352" s="649" t="s">
        <v>566</v>
      </c>
      <c r="B352" s="650" t="s">
        <v>2234</v>
      </c>
      <c r="C352" s="651" t="s">
        <v>576</v>
      </c>
      <c r="D352" s="652" t="s">
        <v>2236</v>
      </c>
      <c r="E352" s="651" t="s">
        <v>1704</v>
      </c>
      <c r="F352" s="652" t="s">
        <v>2242</v>
      </c>
      <c r="G352" s="651" t="s">
        <v>595</v>
      </c>
      <c r="H352" s="651" t="s">
        <v>1746</v>
      </c>
      <c r="I352" s="651" t="s">
        <v>1747</v>
      </c>
      <c r="J352" s="651" t="s">
        <v>1748</v>
      </c>
      <c r="K352" s="651" t="s">
        <v>1742</v>
      </c>
      <c r="L352" s="653">
        <v>2368.0025000000001</v>
      </c>
      <c r="M352" s="653">
        <v>12</v>
      </c>
      <c r="N352" s="654">
        <v>28416.030000000002</v>
      </c>
    </row>
    <row r="353" spans="1:14" ht="14.4" customHeight="1" x14ac:dyDescent="0.3">
      <c r="A353" s="649" t="s">
        <v>566</v>
      </c>
      <c r="B353" s="650" t="s">
        <v>2234</v>
      </c>
      <c r="C353" s="651" t="s">
        <v>576</v>
      </c>
      <c r="D353" s="652" t="s">
        <v>2236</v>
      </c>
      <c r="E353" s="651" t="s">
        <v>1704</v>
      </c>
      <c r="F353" s="652" t="s">
        <v>2242</v>
      </c>
      <c r="G353" s="651" t="s">
        <v>595</v>
      </c>
      <c r="H353" s="651" t="s">
        <v>1749</v>
      </c>
      <c r="I353" s="651" t="s">
        <v>1749</v>
      </c>
      <c r="J353" s="651" t="s">
        <v>1750</v>
      </c>
      <c r="K353" s="651" t="s">
        <v>1751</v>
      </c>
      <c r="L353" s="653">
        <v>3681.0105728630247</v>
      </c>
      <c r="M353" s="653">
        <v>42</v>
      </c>
      <c r="N353" s="654">
        <v>154602.44406024704</v>
      </c>
    </row>
    <row r="354" spans="1:14" ht="14.4" customHeight="1" x14ac:dyDescent="0.3">
      <c r="A354" s="649" t="s">
        <v>566</v>
      </c>
      <c r="B354" s="650" t="s">
        <v>2234</v>
      </c>
      <c r="C354" s="651" t="s">
        <v>576</v>
      </c>
      <c r="D354" s="652" t="s">
        <v>2236</v>
      </c>
      <c r="E354" s="651" t="s">
        <v>1704</v>
      </c>
      <c r="F354" s="652" t="s">
        <v>2242</v>
      </c>
      <c r="G354" s="651" t="s">
        <v>595</v>
      </c>
      <c r="H354" s="651" t="s">
        <v>1752</v>
      </c>
      <c r="I354" s="651" t="s">
        <v>1753</v>
      </c>
      <c r="J354" s="651" t="s">
        <v>1754</v>
      </c>
      <c r="K354" s="651" t="s">
        <v>1114</v>
      </c>
      <c r="L354" s="653">
        <v>2322.31</v>
      </c>
      <c r="M354" s="653">
        <v>5</v>
      </c>
      <c r="N354" s="654">
        <v>11611.55</v>
      </c>
    </row>
    <row r="355" spans="1:14" ht="14.4" customHeight="1" x14ac:dyDescent="0.3">
      <c r="A355" s="649" t="s">
        <v>566</v>
      </c>
      <c r="B355" s="650" t="s">
        <v>2234</v>
      </c>
      <c r="C355" s="651" t="s">
        <v>576</v>
      </c>
      <c r="D355" s="652" t="s">
        <v>2236</v>
      </c>
      <c r="E355" s="651" t="s">
        <v>1704</v>
      </c>
      <c r="F355" s="652" t="s">
        <v>2242</v>
      </c>
      <c r="G355" s="651" t="s">
        <v>595</v>
      </c>
      <c r="H355" s="651" t="s">
        <v>1755</v>
      </c>
      <c r="I355" s="651" t="s">
        <v>1756</v>
      </c>
      <c r="J355" s="651" t="s">
        <v>1757</v>
      </c>
      <c r="K355" s="651" t="s">
        <v>1758</v>
      </c>
      <c r="L355" s="653">
        <v>2206.31</v>
      </c>
      <c r="M355" s="653">
        <v>2</v>
      </c>
      <c r="N355" s="654">
        <v>4412.62</v>
      </c>
    </row>
    <row r="356" spans="1:14" ht="14.4" customHeight="1" x14ac:dyDescent="0.3">
      <c r="A356" s="649" t="s">
        <v>566</v>
      </c>
      <c r="B356" s="650" t="s">
        <v>2234</v>
      </c>
      <c r="C356" s="651" t="s">
        <v>576</v>
      </c>
      <c r="D356" s="652" t="s">
        <v>2236</v>
      </c>
      <c r="E356" s="651" t="s">
        <v>1704</v>
      </c>
      <c r="F356" s="652" t="s">
        <v>2242</v>
      </c>
      <c r="G356" s="651" t="s">
        <v>595</v>
      </c>
      <c r="H356" s="651" t="s">
        <v>1759</v>
      </c>
      <c r="I356" s="651" t="s">
        <v>1760</v>
      </c>
      <c r="J356" s="651" t="s">
        <v>1761</v>
      </c>
      <c r="K356" s="651" t="s">
        <v>1762</v>
      </c>
      <c r="L356" s="653">
        <v>2661.2485714285713</v>
      </c>
      <c r="M356" s="653">
        <v>14</v>
      </c>
      <c r="N356" s="654">
        <v>37257.479999999996</v>
      </c>
    </row>
    <row r="357" spans="1:14" ht="14.4" customHeight="1" x14ac:dyDescent="0.3">
      <c r="A357" s="649" t="s">
        <v>566</v>
      </c>
      <c r="B357" s="650" t="s">
        <v>2234</v>
      </c>
      <c r="C357" s="651" t="s">
        <v>576</v>
      </c>
      <c r="D357" s="652" t="s">
        <v>2236</v>
      </c>
      <c r="E357" s="651" t="s">
        <v>1704</v>
      </c>
      <c r="F357" s="652" t="s">
        <v>2242</v>
      </c>
      <c r="G357" s="651" t="s">
        <v>595</v>
      </c>
      <c r="H357" s="651" t="s">
        <v>1763</v>
      </c>
      <c r="I357" s="651" t="s">
        <v>1764</v>
      </c>
      <c r="J357" s="651" t="s">
        <v>1765</v>
      </c>
      <c r="K357" s="651" t="s">
        <v>1722</v>
      </c>
      <c r="L357" s="653">
        <v>2261.8583310396098</v>
      </c>
      <c r="M357" s="653">
        <v>5</v>
      </c>
      <c r="N357" s="654">
        <v>11309.291655198049</v>
      </c>
    </row>
    <row r="358" spans="1:14" ht="14.4" customHeight="1" x14ac:dyDescent="0.3">
      <c r="A358" s="649" t="s">
        <v>566</v>
      </c>
      <c r="B358" s="650" t="s">
        <v>2234</v>
      </c>
      <c r="C358" s="651" t="s">
        <v>576</v>
      </c>
      <c r="D358" s="652" t="s">
        <v>2236</v>
      </c>
      <c r="E358" s="651" t="s">
        <v>1704</v>
      </c>
      <c r="F358" s="652" t="s">
        <v>2242</v>
      </c>
      <c r="G358" s="651" t="s">
        <v>595</v>
      </c>
      <c r="H358" s="651" t="s">
        <v>1766</v>
      </c>
      <c r="I358" s="651" t="s">
        <v>1767</v>
      </c>
      <c r="J358" s="651" t="s">
        <v>1754</v>
      </c>
      <c r="K358" s="651" t="s">
        <v>1768</v>
      </c>
      <c r="L358" s="653">
        <v>2322.3083479703582</v>
      </c>
      <c r="M358" s="653">
        <v>19</v>
      </c>
      <c r="N358" s="654">
        <v>44123.858611436808</v>
      </c>
    </row>
    <row r="359" spans="1:14" ht="14.4" customHeight="1" x14ac:dyDescent="0.3">
      <c r="A359" s="649" t="s">
        <v>566</v>
      </c>
      <c r="B359" s="650" t="s">
        <v>2234</v>
      </c>
      <c r="C359" s="651" t="s">
        <v>576</v>
      </c>
      <c r="D359" s="652" t="s">
        <v>2236</v>
      </c>
      <c r="E359" s="651" t="s">
        <v>1704</v>
      </c>
      <c r="F359" s="652" t="s">
        <v>2242</v>
      </c>
      <c r="G359" s="651" t="s">
        <v>595</v>
      </c>
      <c r="H359" s="651" t="s">
        <v>1769</v>
      </c>
      <c r="I359" s="651" t="s">
        <v>1770</v>
      </c>
      <c r="J359" s="651" t="s">
        <v>1771</v>
      </c>
      <c r="K359" s="651" t="s">
        <v>1772</v>
      </c>
      <c r="L359" s="653">
        <v>1214.6299999999999</v>
      </c>
      <c r="M359" s="653">
        <v>10</v>
      </c>
      <c r="N359" s="654">
        <v>12146.3</v>
      </c>
    </row>
    <row r="360" spans="1:14" ht="14.4" customHeight="1" x14ac:dyDescent="0.3">
      <c r="A360" s="649" t="s">
        <v>566</v>
      </c>
      <c r="B360" s="650" t="s">
        <v>2234</v>
      </c>
      <c r="C360" s="651" t="s">
        <v>576</v>
      </c>
      <c r="D360" s="652" t="s">
        <v>2236</v>
      </c>
      <c r="E360" s="651" t="s">
        <v>1704</v>
      </c>
      <c r="F360" s="652" t="s">
        <v>2242</v>
      </c>
      <c r="G360" s="651" t="s">
        <v>595</v>
      </c>
      <c r="H360" s="651" t="s">
        <v>1773</v>
      </c>
      <c r="I360" s="651" t="s">
        <v>1774</v>
      </c>
      <c r="J360" s="651" t="s">
        <v>1775</v>
      </c>
      <c r="K360" s="651" t="s">
        <v>1776</v>
      </c>
      <c r="L360" s="653">
        <v>2926.6762860856297</v>
      </c>
      <c r="M360" s="653">
        <v>13</v>
      </c>
      <c r="N360" s="654">
        <v>38046.791719113186</v>
      </c>
    </row>
    <row r="361" spans="1:14" ht="14.4" customHeight="1" x14ac:dyDescent="0.3">
      <c r="A361" s="649" t="s">
        <v>566</v>
      </c>
      <c r="B361" s="650" t="s">
        <v>2234</v>
      </c>
      <c r="C361" s="651" t="s">
        <v>576</v>
      </c>
      <c r="D361" s="652" t="s">
        <v>2236</v>
      </c>
      <c r="E361" s="651" t="s">
        <v>1704</v>
      </c>
      <c r="F361" s="652" t="s">
        <v>2242</v>
      </c>
      <c r="G361" s="651" t="s">
        <v>595</v>
      </c>
      <c r="H361" s="651" t="s">
        <v>1777</v>
      </c>
      <c r="I361" s="651" t="s">
        <v>1778</v>
      </c>
      <c r="J361" s="651" t="s">
        <v>1779</v>
      </c>
      <c r="K361" s="651" t="s">
        <v>1780</v>
      </c>
      <c r="L361" s="653">
        <v>3450</v>
      </c>
      <c r="M361" s="653">
        <v>1</v>
      </c>
      <c r="N361" s="654">
        <v>3450</v>
      </c>
    </row>
    <row r="362" spans="1:14" ht="14.4" customHeight="1" x14ac:dyDescent="0.3">
      <c r="A362" s="649" t="s">
        <v>566</v>
      </c>
      <c r="B362" s="650" t="s">
        <v>2234</v>
      </c>
      <c r="C362" s="651" t="s">
        <v>576</v>
      </c>
      <c r="D362" s="652" t="s">
        <v>2236</v>
      </c>
      <c r="E362" s="651" t="s">
        <v>1704</v>
      </c>
      <c r="F362" s="652" t="s">
        <v>2242</v>
      </c>
      <c r="G362" s="651" t="s">
        <v>629</v>
      </c>
      <c r="H362" s="651" t="s">
        <v>1781</v>
      </c>
      <c r="I362" s="651" t="s">
        <v>1781</v>
      </c>
      <c r="J362" s="651" t="s">
        <v>1782</v>
      </c>
      <c r="K362" s="651" t="s">
        <v>1783</v>
      </c>
      <c r="L362" s="653">
        <v>135.36000000000004</v>
      </c>
      <c r="M362" s="653">
        <v>1</v>
      </c>
      <c r="N362" s="654">
        <v>135.36000000000004</v>
      </c>
    </row>
    <row r="363" spans="1:14" ht="14.4" customHeight="1" x14ac:dyDescent="0.3">
      <c r="A363" s="649" t="s">
        <v>566</v>
      </c>
      <c r="B363" s="650" t="s">
        <v>2234</v>
      </c>
      <c r="C363" s="651" t="s">
        <v>576</v>
      </c>
      <c r="D363" s="652" t="s">
        <v>2236</v>
      </c>
      <c r="E363" s="651" t="s">
        <v>1704</v>
      </c>
      <c r="F363" s="652" t="s">
        <v>2242</v>
      </c>
      <c r="G363" s="651" t="s">
        <v>629</v>
      </c>
      <c r="H363" s="651" t="s">
        <v>1784</v>
      </c>
      <c r="I363" s="651" t="s">
        <v>1784</v>
      </c>
      <c r="J363" s="651" t="s">
        <v>1785</v>
      </c>
      <c r="K363" s="651" t="s">
        <v>1707</v>
      </c>
      <c r="L363" s="653">
        <v>252.96975762832369</v>
      </c>
      <c r="M363" s="653">
        <v>58</v>
      </c>
      <c r="N363" s="654">
        <v>14672.245942442774</v>
      </c>
    </row>
    <row r="364" spans="1:14" ht="14.4" customHeight="1" x14ac:dyDescent="0.3">
      <c r="A364" s="649" t="s">
        <v>566</v>
      </c>
      <c r="B364" s="650" t="s">
        <v>2234</v>
      </c>
      <c r="C364" s="651" t="s">
        <v>576</v>
      </c>
      <c r="D364" s="652" t="s">
        <v>2236</v>
      </c>
      <c r="E364" s="651" t="s">
        <v>1704</v>
      </c>
      <c r="F364" s="652" t="s">
        <v>2242</v>
      </c>
      <c r="G364" s="651" t="s">
        <v>629</v>
      </c>
      <c r="H364" s="651" t="s">
        <v>1786</v>
      </c>
      <c r="I364" s="651" t="s">
        <v>1787</v>
      </c>
      <c r="J364" s="651" t="s">
        <v>1788</v>
      </c>
      <c r="K364" s="651" t="s">
        <v>1789</v>
      </c>
      <c r="L364" s="653">
        <v>206.99980054134159</v>
      </c>
      <c r="M364" s="653">
        <v>70</v>
      </c>
      <c r="N364" s="654">
        <v>14489.98603789391</v>
      </c>
    </row>
    <row r="365" spans="1:14" ht="14.4" customHeight="1" x14ac:dyDescent="0.3">
      <c r="A365" s="649" t="s">
        <v>566</v>
      </c>
      <c r="B365" s="650" t="s">
        <v>2234</v>
      </c>
      <c r="C365" s="651" t="s">
        <v>576</v>
      </c>
      <c r="D365" s="652" t="s">
        <v>2236</v>
      </c>
      <c r="E365" s="651" t="s">
        <v>1704</v>
      </c>
      <c r="F365" s="652" t="s">
        <v>2242</v>
      </c>
      <c r="G365" s="651" t="s">
        <v>629</v>
      </c>
      <c r="H365" s="651" t="s">
        <v>1790</v>
      </c>
      <c r="I365" s="651" t="s">
        <v>1791</v>
      </c>
      <c r="J365" s="651" t="s">
        <v>1792</v>
      </c>
      <c r="K365" s="651" t="s">
        <v>1793</v>
      </c>
      <c r="L365" s="653">
        <v>216.21980504420182</v>
      </c>
      <c r="M365" s="653">
        <v>42</v>
      </c>
      <c r="N365" s="654">
        <v>9081.2318118564763</v>
      </c>
    </row>
    <row r="366" spans="1:14" ht="14.4" customHeight="1" x14ac:dyDescent="0.3">
      <c r="A366" s="649" t="s">
        <v>566</v>
      </c>
      <c r="B366" s="650" t="s">
        <v>2234</v>
      </c>
      <c r="C366" s="651" t="s">
        <v>576</v>
      </c>
      <c r="D366" s="652" t="s">
        <v>2236</v>
      </c>
      <c r="E366" s="651" t="s">
        <v>1704</v>
      </c>
      <c r="F366" s="652" t="s">
        <v>2242</v>
      </c>
      <c r="G366" s="651" t="s">
        <v>629</v>
      </c>
      <c r="H366" s="651" t="s">
        <v>1794</v>
      </c>
      <c r="I366" s="651" t="s">
        <v>1795</v>
      </c>
      <c r="J366" s="651" t="s">
        <v>1796</v>
      </c>
      <c r="K366" s="651" t="s">
        <v>1797</v>
      </c>
      <c r="L366" s="653">
        <v>198.26001244088451</v>
      </c>
      <c r="M366" s="653">
        <v>2</v>
      </c>
      <c r="N366" s="654">
        <v>396.52002488176902</v>
      </c>
    </row>
    <row r="367" spans="1:14" ht="14.4" customHeight="1" x14ac:dyDescent="0.3">
      <c r="A367" s="649" t="s">
        <v>566</v>
      </c>
      <c r="B367" s="650" t="s">
        <v>2234</v>
      </c>
      <c r="C367" s="651" t="s">
        <v>576</v>
      </c>
      <c r="D367" s="652" t="s">
        <v>2236</v>
      </c>
      <c r="E367" s="651" t="s">
        <v>1704</v>
      </c>
      <c r="F367" s="652" t="s">
        <v>2242</v>
      </c>
      <c r="G367" s="651" t="s">
        <v>629</v>
      </c>
      <c r="H367" s="651" t="s">
        <v>1798</v>
      </c>
      <c r="I367" s="651" t="s">
        <v>1798</v>
      </c>
      <c r="J367" s="651" t="s">
        <v>1799</v>
      </c>
      <c r="K367" s="651" t="s">
        <v>1707</v>
      </c>
      <c r="L367" s="653">
        <v>424.97997872276147</v>
      </c>
      <c r="M367" s="653">
        <v>40</v>
      </c>
      <c r="N367" s="654">
        <v>16999.199148910458</v>
      </c>
    </row>
    <row r="368" spans="1:14" ht="14.4" customHeight="1" x14ac:dyDescent="0.3">
      <c r="A368" s="649" t="s">
        <v>566</v>
      </c>
      <c r="B368" s="650" t="s">
        <v>2234</v>
      </c>
      <c r="C368" s="651" t="s">
        <v>576</v>
      </c>
      <c r="D368" s="652" t="s">
        <v>2236</v>
      </c>
      <c r="E368" s="651" t="s">
        <v>1704</v>
      </c>
      <c r="F368" s="652" t="s">
        <v>2242</v>
      </c>
      <c r="G368" s="651" t="s">
        <v>629</v>
      </c>
      <c r="H368" s="651" t="s">
        <v>1800</v>
      </c>
      <c r="I368" s="651" t="s">
        <v>1800</v>
      </c>
      <c r="J368" s="651" t="s">
        <v>1801</v>
      </c>
      <c r="K368" s="651" t="s">
        <v>1707</v>
      </c>
      <c r="L368" s="653">
        <v>183.36995302077696</v>
      </c>
      <c r="M368" s="653">
        <v>149</v>
      </c>
      <c r="N368" s="654">
        <v>27322.123000095766</v>
      </c>
    </row>
    <row r="369" spans="1:14" ht="14.4" customHeight="1" x14ac:dyDescent="0.3">
      <c r="A369" s="649" t="s">
        <v>566</v>
      </c>
      <c r="B369" s="650" t="s">
        <v>2234</v>
      </c>
      <c r="C369" s="651" t="s">
        <v>576</v>
      </c>
      <c r="D369" s="652" t="s">
        <v>2236</v>
      </c>
      <c r="E369" s="651" t="s">
        <v>1704</v>
      </c>
      <c r="F369" s="652" t="s">
        <v>2242</v>
      </c>
      <c r="G369" s="651" t="s">
        <v>629</v>
      </c>
      <c r="H369" s="651" t="s">
        <v>1802</v>
      </c>
      <c r="I369" s="651" t="s">
        <v>1803</v>
      </c>
      <c r="J369" s="651" t="s">
        <v>1804</v>
      </c>
      <c r="K369" s="651" t="s">
        <v>1805</v>
      </c>
      <c r="L369" s="653">
        <v>217.49979824580049</v>
      </c>
      <c r="M369" s="653">
        <v>94</v>
      </c>
      <c r="N369" s="654">
        <v>20444.981035105247</v>
      </c>
    </row>
    <row r="370" spans="1:14" ht="14.4" customHeight="1" x14ac:dyDescent="0.3">
      <c r="A370" s="649" t="s">
        <v>566</v>
      </c>
      <c r="B370" s="650" t="s">
        <v>2234</v>
      </c>
      <c r="C370" s="651" t="s">
        <v>576</v>
      </c>
      <c r="D370" s="652" t="s">
        <v>2236</v>
      </c>
      <c r="E370" s="651" t="s">
        <v>1704</v>
      </c>
      <c r="F370" s="652" t="s">
        <v>2242</v>
      </c>
      <c r="G370" s="651" t="s">
        <v>629</v>
      </c>
      <c r="H370" s="651" t="s">
        <v>1806</v>
      </c>
      <c r="I370" s="651" t="s">
        <v>1807</v>
      </c>
      <c r="J370" s="651" t="s">
        <v>1808</v>
      </c>
      <c r="K370" s="651" t="s">
        <v>1809</v>
      </c>
      <c r="L370" s="653">
        <v>390.47016484751782</v>
      </c>
      <c r="M370" s="653">
        <v>120</v>
      </c>
      <c r="N370" s="654">
        <v>46856.419781702141</v>
      </c>
    </row>
    <row r="371" spans="1:14" ht="14.4" customHeight="1" x14ac:dyDescent="0.3">
      <c r="A371" s="649" t="s">
        <v>566</v>
      </c>
      <c r="B371" s="650" t="s">
        <v>2234</v>
      </c>
      <c r="C371" s="651" t="s">
        <v>576</v>
      </c>
      <c r="D371" s="652" t="s">
        <v>2236</v>
      </c>
      <c r="E371" s="651" t="s">
        <v>1704</v>
      </c>
      <c r="F371" s="652" t="s">
        <v>2242</v>
      </c>
      <c r="G371" s="651" t="s">
        <v>629</v>
      </c>
      <c r="H371" s="651" t="s">
        <v>1810</v>
      </c>
      <c r="I371" s="651" t="s">
        <v>1811</v>
      </c>
      <c r="J371" s="651" t="s">
        <v>1812</v>
      </c>
      <c r="K371" s="651" t="s">
        <v>1813</v>
      </c>
      <c r="L371" s="653">
        <v>40.569997331963307</v>
      </c>
      <c r="M371" s="653">
        <v>20</v>
      </c>
      <c r="N371" s="654">
        <v>811.3999466392662</v>
      </c>
    </row>
    <row r="372" spans="1:14" ht="14.4" customHeight="1" x14ac:dyDescent="0.3">
      <c r="A372" s="649" t="s">
        <v>566</v>
      </c>
      <c r="B372" s="650" t="s">
        <v>2234</v>
      </c>
      <c r="C372" s="651" t="s">
        <v>576</v>
      </c>
      <c r="D372" s="652" t="s">
        <v>2236</v>
      </c>
      <c r="E372" s="651" t="s">
        <v>1704</v>
      </c>
      <c r="F372" s="652" t="s">
        <v>2242</v>
      </c>
      <c r="G372" s="651" t="s">
        <v>629</v>
      </c>
      <c r="H372" s="651" t="s">
        <v>1814</v>
      </c>
      <c r="I372" s="651" t="s">
        <v>1815</v>
      </c>
      <c r="J372" s="651" t="s">
        <v>1816</v>
      </c>
      <c r="K372" s="651" t="s">
        <v>1813</v>
      </c>
      <c r="L372" s="653">
        <v>49.250000000000014</v>
      </c>
      <c r="M372" s="653">
        <v>10</v>
      </c>
      <c r="N372" s="654">
        <v>492.50000000000017</v>
      </c>
    </row>
    <row r="373" spans="1:14" ht="14.4" customHeight="1" x14ac:dyDescent="0.3">
      <c r="A373" s="649" t="s">
        <v>566</v>
      </c>
      <c r="B373" s="650" t="s">
        <v>2234</v>
      </c>
      <c r="C373" s="651" t="s">
        <v>576</v>
      </c>
      <c r="D373" s="652" t="s">
        <v>2236</v>
      </c>
      <c r="E373" s="651" t="s">
        <v>1704</v>
      </c>
      <c r="F373" s="652" t="s">
        <v>2242</v>
      </c>
      <c r="G373" s="651" t="s">
        <v>629</v>
      </c>
      <c r="H373" s="651" t="s">
        <v>1817</v>
      </c>
      <c r="I373" s="651" t="s">
        <v>1818</v>
      </c>
      <c r="J373" s="651" t="s">
        <v>1819</v>
      </c>
      <c r="K373" s="651" t="s">
        <v>1783</v>
      </c>
      <c r="L373" s="653">
        <v>179.37000000000003</v>
      </c>
      <c r="M373" s="653">
        <v>2</v>
      </c>
      <c r="N373" s="654">
        <v>358.74000000000007</v>
      </c>
    </row>
    <row r="374" spans="1:14" ht="14.4" customHeight="1" x14ac:dyDescent="0.3">
      <c r="A374" s="649" t="s">
        <v>566</v>
      </c>
      <c r="B374" s="650" t="s">
        <v>2234</v>
      </c>
      <c r="C374" s="651" t="s">
        <v>576</v>
      </c>
      <c r="D374" s="652" t="s">
        <v>2236</v>
      </c>
      <c r="E374" s="651" t="s">
        <v>1704</v>
      </c>
      <c r="F374" s="652" t="s">
        <v>2242</v>
      </c>
      <c r="G374" s="651" t="s">
        <v>629</v>
      </c>
      <c r="H374" s="651" t="s">
        <v>1820</v>
      </c>
      <c r="I374" s="651" t="s">
        <v>1820</v>
      </c>
      <c r="J374" s="651" t="s">
        <v>1785</v>
      </c>
      <c r="K374" s="651" t="s">
        <v>1821</v>
      </c>
      <c r="L374" s="653">
        <v>277.64000000000004</v>
      </c>
      <c r="M374" s="653">
        <v>8</v>
      </c>
      <c r="N374" s="654">
        <v>2221.1200000000003</v>
      </c>
    </row>
    <row r="375" spans="1:14" ht="14.4" customHeight="1" x14ac:dyDescent="0.3">
      <c r="A375" s="649" t="s">
        <v>566</v>
      </c>
      <c r="B375" s="650" t="s">
        <v>2234</v>
      </c>
      <c r="C375" s="651" t="s">
        <v>576</v>
      </c>
      <c r="D375" s="652" t="s">
        <v>2236</v>
      </c>
      <c r="E375" s="651" t="s">
        <v>1822</v>
      </c>
      <c r="F375" s="652" t="s">
        <v>2243</v>
      </c>
      <c r="G375" s="651" t="s">
        <v>595</v>
      </c>
      <c r="H375" s="651" t="s">
        <v>1823</v>
      </c>
      <c r="I375" s="651" t="s">
        <v>1823</v>
      </c>
      <c r="J375" s="651" t="s">
        <v>1824</v>
      </c>
      <c r="K375" s="651" t="s">
        <v>1825</v>
      </c>
      <c r="L375" s="653">
        <v>10234.999999999998</v>
      </c>
      <c r="M375" s="653">
        <v>4</v>
      </c>
      <c r="N375" s="654">
        <v>40939.999999999993</v>
      </c>
    </row>
    <row r="376" spans="1:14" ht="14.4" customHeight="1" x14ac:dyDescent="0.3">
      <c r="A376" s="649" t="s">
        <v>566</v>
      </c>
      <c r="B376" s="650" t="s">
        <v>2234</v>
      </c>
      <c r="C376" s="651" t="s">
        <v>576</v>
      </c>
      <c r="D376" s="652" t="s">
        <v>2236</v>
      </c>
      <c r="E376" s="651" t="s">
        <v>1826</v>
      </c>
      <c r="F376" s="652" t="s">
        <v>2244</v>
      </c>
      <c r="G376" s="651" t="s">
        <v>595</v>
      </c>
      <c r="H376" s="651" t="s">
        <v>1827</v>
      </c>
      <c r="I376" s="651" t="s">
        <v>1828</v>
      </c>
      <c r="J376" s="651" t="s">
        <v>1829</v>
      </c>
      <c r="K376" s="651" t="s">
        <v>1830</v>
      </c>
      <c r="L376" s="653">
        <v>10869.17818951468</v>
      </c>
      <c r="M376" s="653">
        <v>2</v>
      </c>
      <c r="N376" s="654">
        <v>21738.356379029359</v>
      </c>
    </row>
    <row r="377" spans="1:14" ht="14.4" customHeight="1" x14ac:dyDescent="0.3">
      <c r="A377" s="649" t="s">
        <v>566</v>
      </c>
      <c r="B377" s="650" t="s">
        <v>2234</v>
      </c>
      <c r="C377" s="651" t="s">
        <v>576</v>
      </c>
      <c r="D377" s="652" t="s">
        <v>2236</v>
      </c>
      <c r="E377" s="651" t="s">
        <v>1831</v>
      </c>
      <c r="F377" s="652" t="s">
        <v>2245</v>
      </c>
      <c r="G377" s="651" t="s">
        <v>595</v>
      </c>
      <c r="H377" s="651" t="s">
        <v>1832</v>
      </c>
      <c r="I377" s="651" t="s">
        <v>1833</v>
      </c>
      <c r="J377" s="651" t="s">
        <v>1834</v>
      </c>
      <c r="K377" s="651" t="s">
        <v>1404</v>
      </c>
      <c r="L377" s="653">
        <v>35.260000000000005</v>
      </c>
      <c r="M377" s="653">
        <v>40</v>
      </c>
      <c r="N377" s="654">
        <v>1410.4</v>
      </c>
    </row>
    <row r="378" spans="1:14" ht="14.4" customHeight="1" x14ac:dyDescent="0.3">
      <c r="A378" s="649" t="s">
        <v>566</v>
      </c>
      <c r="B378" s="650" t="s">
        <v>2234</v>
      </c>
      <c r="C378" s="651" t="s">
        <v>576</v>
      </c>
      <c r="D378" s="652" t="s">
        <v>2236</v>
      </c>
      <c r="E378" s="651" t="s">
        <v>1831</v>
      </c>
      <c r="F378" s="652" t="s">
        <v>2245</v>
      </c>
      <c r="G378" s="651" t="s">
        <v>595</v>
      </c>
      <c r="H378" s="651" t="s">
        <v>1835</v>
      </c>
      <c r="I378" s="651" t="s">
        <v>1835</v>
      </c>
      <c r="J378" s="651" t="s">
        <v>1836</v>
      </c>
      <c r="K378" s="651" t="s">
        <v>1837</v>
      </c>
      <c r="L378" s="653">
        <v>72.840030664568246</v>
      </c>
      <c r="M378" s="653">
        <v>13</v>
      </c>
      <c r="N378" s="654">
        <v>946.92039863938714</v>
      </c>
    </row>
    <row r="379" spans="1:14" ht="14.4" customHeight="1" x14ac:dyDescent="0.3">
      <c r="A379" s="649" t="s">
        <v>566</v>
      </c>
      <c r="B379" s="650" t="s">
        <v>2234</v>
      </c>
      <c r="C379" s="651" t="s">
        <v>576</v>
      </c>
      <c r="D379" s="652" t="s">
        <v>2236</v>
      </c>
      <c r="E379" s="651" t="s">
        <v>1831</v>
      </c>
      <c r="F379" s="652" t="s">
        <v>2245</v>
      </c>
      <c r="G379" s="651" t="s">
        <v>595</v>
      </c>
      <c r="H379" s="651" t="s">
        <v>1838</v>
      </c>
      <c r="I379" s="651" t="s">
        <v>1839</v>
      </c>
      <c r="J379" s="651" t="s">
        <v>1840</v>
      </c>
      <c r="K379" s="651" t="s">
        <v>1841</v>
      </c>
      <c r="L379" s="653">
        <v>39.350049762069197</v>
      </c>
      <c r="M379" s="653">
        <v>2</v>
      </c>
      <c r="N379" s="654">
        <v>78.700099524138395</v>
      </c>
    </row>
    <row r="380" spans="1:14" ht="14.4" customHeight="1" x14ac:dyDescent="0.3">
      <c r="A380" s="649" t="s">
        <v>566</v>
      </c>
      <c r="B380" s="650" t="s">
        <v>2234</v>
      </c>
      <c r="C380" s="651" t="s">
        <v>576</v>
      </c>
      <c r="D380" s="652" t="s">
        <v>2236</v>
      </c>
      <c r="E380" s="651" t="s">
        <v>1831</v>
      </c>
      <c r="F380" s="652" t="s">
        <v>2245</v>
      </c>
      <c r="G380" s="651" t="s">
        <v>595</v>
      </c>
      <c r="H380" s="651" t="s">
        <v>1842</v>
      </c>
      <c r="I380" s="651" t="s">
        <v>1843</v>
      </c>
      <c r="J380" s="651" t="s">
        <v>1844</v>
      </c>
      <c r="K380" s="651" t="s">
        <v>689</v>
      </c>
      <c r="L380" s="653">
        <v>67.898806696536809</v>
      </c>
      <c r="M380" s="653">
        <v>26</v>
      </c>
      <c r="N380" s="654">
        <v>1765.368974109957</v>
      </c>
    </row>
    <row r="381" spans="1:14" ht="14.4" customHeight="1" x14ac:dyDescent="0.3">
      <c r="A381" s="649" t="s">
        <v>566</v>
      </c>
      <c r="B381" s="650" t="s">
        <v>2234</v>
      </c>
      <c r="C381" s="651" t="s">
        <v>576</v>
      </c>
      <c r="D381" s="652" t="s">
        <v>2236</v>
      </c>
      <c r="E381" s="651" t="s">
        <v>1831</v>
      </c>
      <c r="F381" s="652" t="s">
        <v>2245</v>
      </c>
      <c r="G381" s="651" t="s">
        <v>595</v>
      </c>
      <c r="H381" s="651" t="s">
        <v>1845</v>
      </c>
      <c r="I381" s="651" t="s">
        <v>1846</v>
      </c>
      <c r="J381" s="651" t="s">
        <v>1847</v>
      </c>
      <c r="K381" s="651" t="s">
        <v>1234</v>
      </c>
      <c r="L381" s="653">
        <v>26.819999999999993</v>
      </c>
      <c r="M381" s="653">
        <v>5</v>
      </c>
      <c r="N381" s="654">
        <v>134.09999999999997</v>
      </c>
    </row>
    <row r="382" spans="1:14" ht="14.4" customHeight="1" x14ac:dyDescent="0.3">
      <c r="A382" s="649" t="s">
        <v>566</v>
      </c>
      <c r="B382" s="650" t="s">
        <v>2234</v>
      </c>
      <c r="C382" s="651" t="s">
        <v>576</v>
      </c>
      <c r="D382" s="652" t="s">
        <v>2236</v>
      </c>
      <c r="E382" s="651" t="s">
        <v>1831</v>
      </c>
      <c r="F382" s="652" t="s">
        <v>2245</v>
      </c>
      <c r="G382" s="651" t="s">
        <v>595</v>
      </c>
      <c r="H382" s="651" t="s">
        <v>1848</v>
      </c>
      <c r="I382" s="651" t="s">
        <v>1849</v>
      </c>
      <c r="J382" s="651" t="s">
        <v>1850</v>
      </c>
      <c r="K382" s="651" t="s">
        <v>1851</v>
      </c>
      <c r="L382" s="653">
        <v>117.81999999999994</v>
      </c>
      <c r="M382" s="653">
        <v>2</v>
      </c>
      <c r="N382" s="654">
        <v>235.63999999999987</v>
      </c>
    </row>
    <row r="383" spans="1:14" ht="14.4" customHeight="1" x14ac:dyDescent="0.3">
      <c r="A383" s="649" t="s">
        <v>566</v>
      </c>
      <c r="B383" s="650" t="s">
        <v>2234</v>
      </c>
      <c r="C383" s="651" t="s">
        <v>576</v>
      </c>
      <c r="D383" s="652" t="s">
        <v>2236</v>
      </c>
      <c r="E383" s="651" t="s">
        <v>1831</v>
      </c>
      <c r="F383" s="652" t="s">
        <v>2245</v>
      </c>
      <c r="G383" s="651" t="s">
        <v>595</v>
      </c>
      <c r="H383" s="651" t="s">
        <v>1852</v>
      </c>
      <c r="I383" s="651" t="s">
        <v>1853</v>
      </c>
      <c r="J383" s="651" t="s">
        <v>1854</v>
      </c>
      <c r="K383" s="651" t="s">
        <v>1855</v>
      </c>
      <c r="L383" s="653">
        <v>33.410000000000004</v>
      </c>
      <c r="M383" s="653">
        <v>2</v>
      </c>
      <c r="N383" s="654">
        <v>66.820000000000007</v>
      </c>
    </row>
    <row r="384" spans="1:14" ht="14.4" customHeight="1" x14ac:dyDescent="0.3">
      <c r="A384" s="649" t="s">
        <v>566</v>
      </c>
      <c r="B384" s="650" t="s">
        <v>2234</v>
      </c>
      <c r="C384" s="651" t="s">
        <v>576</v>
      </c>
      <c r="D384" s="652" t="s">
        <v>2236</v>
      </c>
      <c r="E384" s="651" t="s">
        <v>1831</v>
      </c>
      <c r="F384" s="652" t="s">
        <v>2245</v>
      </c>
      <c r="G384" s="651" t="s">
        <v>595</v>
      </c>
      <c r="H384" s="651" t="s">
        <v>1856</v>
      </c>
      <c r="I384" s="651" t="s">
        <v>1857</v>
      </c>
      <c r="J384" s="651" t="s">
        <v>1858</v>
      </c>
      <c r="K384" s="651" t="s">
        <v>1859</v>
      </c>
      <c r="L384" s="653">
        <v>430.43395260395079</v>
      </c>
      <c r="M384" s="653">
        <v>42.400000000000006</v>
      </c>
      <c r="N384" s="654">
        <v>18250.399590407516</v>
      </c>
    </row>
    <row r="385" spans="1:14" ht="14.4" customHeight="1" x14ac:dyDescent="0.3">
      <c r="A385" s="649" t="s">
        <v>566</v>
      </c>
      <c r="B385" s="650" t="s">
        <v>2234</v>
      </c>
      <c r="C385" s="651" t="s">
        <v>576</v>
      </c>
      <c r="D385" s="652" t="s">
        <v>2236</v>
      </c>
      <c r="E385" s="651" t="s">
        <v>1831</v>
      </c>
      <c r="F385" s="652" t="s">
        <v>2245</v>
      </c>
      <c r="G385" s="651" t="s">
        <v>595</v>
      </c>
      <c r="H385" s="651" t="s">
        <v>1860</v>
      </c>
      <c r="I385" s="651" t="s">
        <v>1861</v>
      </c>
      <c r="J385" s="651" t="s">
        <v>1862</v>
      </c>
      <c r="K385" s="651" t="s">
        <v>1863</v>
      </c>
      <c r="L385" s="653">
        <v>1109.6611605230769</v>
      </c>
      <c r="M385" s="653">
        <v>78.172666666666657</v>
      </c>
      <c r="N385" s="654">
        <v>86745.172014516967</v>
      </c>
    </row>
    <row r="386" spans="1:14" ht="14.4" customHeight="1" x14ac:dyDescent="0.3">
      <c r="A386" s="649" t="s">
        <v>566</v>
      </c>
      <c r="B386" s="650" t="s">
        <v>2234</v>
      </c>
      <c r="C386" s="651" t="s">
        <v>576</v>
      </c>
      <c r="D386" s="652" t="s">
        <v>2236</v>
      </c>
      <c r="E386" s="651" t="s">
        <v>1831</v>
      </c>
      <c r="F386" s="652" t="s">
        <v>2245</v>
      </c>
      <c r="G386" s="651" t="s">
        <v>595</v>
      </c>
      <c r="H386" s="651" t="s">
        <v>1864</v>
      </c>
      <c r="I386" s="651" t="s">
        <v>1865</v>
      </c>
      <c r="J386" s="651" t="s">
        <v>1866</v>
      </c>
      <c r="K386" s="651" t="s">
        <v>1867</v>
      </c>
      <c r="L386" s="653">
        <v>641.99003977737596</v>
      </c>
      <c r="M386" s="653">
        <v>79</v>
      </c>
      <c r="N386" s="654">
        <v>50717.2131424127</v>
      </c>
    </row>
    <row r="387" spans="1:14" ht="14.4" customHeight="1" x14ac:dyDescent="0.3">
      <c r="A387" s="649" t="s">
        <v>566</v>
      </c>
      <c r="B387" s="650" t="s">
        <v>2234</v>
      </c>
      <c r="C387" s="651" t="s">
        <v>576</v>
      </c>
      <c r="D387" s="652" t="s">
        <v>2236</v>
      </c>
      <c r="E387" s="651" t="s">
        <v>1831</v>
      </c>
      <c r="F387" s="652" t="s">
        <v>2245</v>
      </c>
      <c r="G387" s="651" t="s">
        <v>595</v>
      </c>
      <c r="H387" s="651" t="s">
        <v>1868</v>
      </c>
      <c r="I387" s="651" t="s">
        <v>1868</v>
      </c>
      <c r="J387" s="651" t="s">
        <v>1869</v>
      </c>
      <c r="K387" s="651" t="s">
        <v>1870</v>
      </c>
      <c r="L387" s="653">
        <v>610.94999999999993</v>
      </c>
      <c r="M387" s="653">
        <v>3</v>
      </c>
      <c r="N387" s="654">
        <v>1832.85</v>
      </c>
    </row>
    <row r="388" spans="1:14" ht="14.4" customHeight="1" x14ac:dyDescent="0.3">
      <c r="A388" s="649" t="s">
        <v>566</v>
      </c>
      <c r="B388" s="650" t="s">
        <v>2234</v>
      </c>
      <c r="C388" s="651" t="s">
        <v>576</v>
      </c>
      <c r="D388" s="652" t="s">
        <v>2236</v>
      </c>
      <c r="E388" s="651" t="s">
        <v>1831</v>
      </c>
      <c r="F388" s="652" t="s">
        <v>2245</v>
      </c>
      <c r="G388" s="651" t="s">
        <v>595</v>
      </c>
      <c r="H388" s="651" t="s">
        <v>1871</v>
      </c>
      <c r="I388" s="651" t="s">
        <v>1872</v>
      </c>
      <c r="J388" s="651" t="s">
        <v>1873</v>
      </c>
      <c r="K388" s="651" t="s">
        <v>1874</v>
      </c>
      <c r="L388" s="653">
        <v>93.988129434554608</v>
      </c>
      <c r="M388" s="653">
        <v>136.4</v>
      </c>
      <c r="N388" s="654">
        <v>12819.980854873249</v>
      </c>
    </row>
    <row r="389" spans="1:14" ht="14.4" customHeight="1" x14ac:dyDescent="0.3">
      <c r="A389" s="649" t="s">
        <v>566</v>
      </c>
      <c r="B389" s="650" t="s">
        <v>2234</v>
      </c>
      <c r="C389" s="651" t="s">
        <v>576</v>
      </c>
      <c r="D389" s="652" t="s">
        <v>2236</v>
      </c>
      <c r="E389" s="651" t="s">
        <v>1831</v>
      </c>
      <c r="F389" s="652" t="s">
        <v>2245</v>
      </c>
      <c r="G389" s="651" t="s">
        <v>595</v>
      </c>
      <c r="H389" s="651" t="s">
        <v>1875</v>
      </c>
      <c r="I389" s="651" t="s">
        <v>1876</v>
      </c>
      <c r="J389" s="651" t="s">
        <v>1877</v>
      </c>
      <c r="K389" s="651" t="s">
        <v>1878</v>
      </c>
      <c r="L389" s="653">
        <v>2899.2114403011196</v>
      </c>
      <c r="M389" s="653">
        <v>61</v>
      </c>
      <c r="N389" s="654">
        <v>176851.89785836829</v>
      </c>
    </row>
    <row r="390" spans="1:14" ht="14.4" customHeight="1" x14ac:dyDescent="0.3">
      <c r="A390" s="649" t="s">
        <v>566</v>
      </c>
      <c r="B390" s="650" t="s">
        <v>2234</v>
      </c>
      <c r="C390" s="651" t="s">
        <v>576</v>
      </c>
      <c r="D390" s="652" t="s">
        <v>2236</v>
      </c>
      <c r="E390" s="651" t="s">
        <v>1831</v>
      </c>
      <c r="F390" s="652" t="s">
        <v>2245</v>
      </c>
      <c r="G390" s="651" t="s">
        <v>595</v>
      </c>
      <c r="H390" s="651" t="s">
        <v>1879</v>
      </c>
      <c r="I390" s="651" t="s">
        <v>1880</v>
      </c>
      <c r="J390" s="651" t="s">
        <v>1881</v>
      </c>
      <c r="K390" s="651" t="s">
        <v>1882</v>
      </c>
      <c r="L390" s="653">
        <v>57.535764952823037</v>
      </c>
      <c r="M390" s="653">
        <v>153</v>
      </c>
      <c r="N390" s="654">
        <v>8802.9720377819249</v>
      </c>
    </row>
    <row r="391" spans="1:14" ht="14.4" customHeight="1" x14ac:dyDescent="0.3">
      <c r="A391" s="649" t="s">
        <v>566</v>
      </c>
      <c r="B391" s="650" t="s">
        <v>2234</v>
      </c>
      <c r="C391" s="651" t="s">
        <v>576</v>
      </c>
      <c r="D391" s="652" t="s">
        <v>2236</v>
      </c>
      <c r="E391" s="651" t="s">
        <v>1831</v>
      </c>
      <c r="F391" s="652" t="s">
        <v>2245</v>
      </c>
      <c r="G391" s="651" t="s">
        <v>595</v>
      </c>
      <c r="H391" s="651" t="s">
        <v>1883</v>
      </c>
      <c r="I391" s="651" t="s">
        <v>1884</v>
      </c>
      <c r="J391" s="651" t="s">
        <v>1885</v>
      </c>
      <c r="K391" s="651" t="s">
        <v>1886</v>
      </c>
      <c r="L391" s="653">
        <v>101.67281846164174</v>
      </c>
      <c r="M391" s="653">
        <v>118</v>
      </c>
      <c r="N391" s="654">
        <v>11997.392578473726</v>
      </c>
    </row>
    <row r="392" spans="1:14" ht="14.4" customHeight="1" x14ac:dyDescent="0.3">
      <c r="A392" s="649" t="s">
        <v>566</v>
      </c>
      <c r="B392" s="650" t="s">
        <v>2234</v>
      </c>
      <c r="C392" s="651" t="s">
        <v>576</v>
      </c>
      <c r="D392" s="652" t="s">
        <v>2236</v>
      </c>
      <c r="E392" s="651" t="s">
        <v>1831</v>
      </c>
      <c r="F392" s="652" t="s">
        <v>2245</v>
      </c>
      <c r="G392" s="651" t="s">
        <v>595</v>
      </c>
      <c r="H392" s="651" t="s">
        <v>1887</v>
      </c>
      <c r="I392" s="651" t="s">
        <v>1888</v>
      </c>
      <c r="J392" s="651" t="s">
        <v>1889</v>
      </c>
      <c r="K392" s="651" t="s">
        <v>1890</v>
      </c>
      <c r="L392" s="653">
        <v>678.11999999999989</v>
      </c>
      <c r="M392" s="653">
        <v>4</v>
      </c>
      <c r="N392" s="654">
        <v>2712.4799999999996</v>
      </c>
    </row>
    <row r="393" spans="1:14" ht="14.4" customHeight="1" x14ac:dyDescent="0.3">
      <c r="A393" s="649" t="s">
        <v>566</v>
      </c>
      <c r="B393" s="650" t="s">
        <v>2234</v>
      </c>
      <c r="C393" s="651" t="s">
        <v>576</v>
      </c>
      <c r="D393" s="652" t="s">
        <v>2236</v>
      </c>
      <c r="E393" s="651" t="s">
        <v>1831</v>
      </c>
      <c r="F393" s="652" t="s">
        <v>2245</v>
      </c>
      <c r="G393" s="651" t="s">
        <v>595</v>
      </c>
      <c r="H393" s="651" t="s">
        <v>1891</v>
      </c>
      <c r="I393" s="651" t="s">
        <v>1892</v>
      </c>
      <c r="J393" s="651" t="s">
        <v>1893</v>
      </c>
      <c r="K393" s="651" t="s">
        <v>1894</v>
      </c>
      <c r="L393" s="653">
        <v>605.26817686097627</v>
      </c>
      <c r="M393" s="653">
        <v>13.350000000000001</v>
      </c>
      <c r="N393" s="654">
        <v>8080.3301610940334</v>
      </c>
    </row>
    <row r="394" spans="1:14" ht="14.4" customHeight="1" x14ac:dyDescent="0.3">
      <c r="A394" s="649" t="s">
        <v>566</v>
      </c>
      <c r="B394" s="650" t="s">
        <v>2234</v>
      </c>
      <c r="C394" s="651" t="s">
        <v>576</v>
      </c>
      <c r="D394" s="652" t="s">
        <v>2236</v>
      </c>
      <c r="E394" s="651" t="s">
        <v>1831</v>
      </c>
      <c r="F394" s="652" t="s">
        <v>2245</v>
      </c>
      <c r="G394" s="651" t="s">
        <v>595</v>
      </c>
      <c r="H394" s="651" t="s">
        <v>1895</v>
      </c>
      <c r="I394" s="651" t="s">
        <v>1896</v>
      </c>
      <c r="J394" s="651" t="s">
        <v>1897</v>
      </c>
      <c r="K394" s="651" t="s">
        <v>1898</v>
      </c>
      <c r="L394" s="653">
        <v>517.49997215830524</v>
      </c>
      <c r="M394" s="653">
        <v>23.4</v>
      </c>
      <c r="N394" s="654">
        <v>12109.499348504341</v>
      </c>
    </row>
    <row r="395" spans="1:14" ht="14.4" customHeight="1" x14ac:dyDescent="0.3">
      <c r="A395" s="649" t="s">
        <v>566</v>
      </c>
      <c r="B395" s="650" t="s">
        <v>2234</v>
      </c>
      <c r="C395" s="651" t="s">
        <v>576</v>
      </c>
      <c r="D395" s="652" t="s">
        <v>2236</v>
      </c>
      <c r="E395" s="651" t="s">
        <v>1831</v>
      </c>
      <c r="F395" s="652" t="s">
        <v>2245</v>
      </c>
      <c r="G395" s="651" t="s">
        <v>595</v>
      </c>
      <c r="H395" s="651" t="s">
        <v>1899</v>
      </c>
      <c r="I395" s="651" t="s">
        <v>1900</v>
      </c>
      <c r="J395" s="651" t="s">
        <v>1901</v>
      </c>
      <c r="K395" s="651" t="s">
        <v>1902</v>
      </c>
      <c r="L395" s="653">
        <v>115.31099999999999</v>
      </c>
      <c r="M395" s="653">
        <v>1</v>
      </c>
      <c r="N395" s="654">
        <v>115.31099999999999</v>
      </c>
    </row>
    <row r="396" spans="1:14" ht="14.4" customHeight="1" x14ac:dyDescent="0.3">
      <c r="A396" s="649" t="s">
        <v>566</v>
      </c>
      <c r="B396" s="650" t="s">
        <v>2234</v>
      </c>
      <c r="C396" s="651" t="s">
        <v>576</v>
      </c>
      <c r="D396" s="652" t="s">
        <v>2236</v>
      </c>
      <c r="E396" s="651" t="s">
        <v>1831</v>
      </c>
      <c r="F396" s="652" t="s">
        <v>2245</v>
      </c>
      <c r="G396" s="651" t="s">
        <v>595</v>
      </c>
      <c r="H396" s="651" t="s">
        <v>1903</v>
      </c>
      <c r="I396" s="651" t="s">
        <v>1904</v>
      </c>
      <c r="J396" s="651" t="s">
        <v>1905</v>
      </c>
      <c r="K396" s="651" t="s">
        <v>1906</v>
      </c>
      <c r="L396" s="653">
        <v>153.79302079674244</v>
      </c>
      <c r="M396" s="653">
        <v>8</v>
      </c>
      <c r="N396" s="654">
        <v>1230.3441663739395</v>
      </c>
    </row>
    <row r="397" spans="1:14" ht="14.4" customHeight="1" x14ac:dyDescent="0.3">
      <c r="A397" s="649" t="s">
        <v>566</v>
      </c>
      <c r="B397" s="650" t="s">
        <v>2234</v>
      </c>
      <c r="C397" s="651" t="s">
        <v>576</v>
      </c>
      <c r="D397" s="652" t="s">
        <v>2236</v>
      </c>
      <c r="E397" s="651" t="s">
        <v>1831</v>
      </c>
      <c r="F397" s="652" t="s">
        <v>2245</v>
      </c>
      <c r="G397" s="651" t="s">
        <v>595</v>
      </c>
      <c r="H397" s="651" t="s">
        <v>1907</v>
      </c>
      <c r="I397" s="651" t="s">
        <v>1907</v>
      </c>
      <c r="J397" s="651" t="s">
        <v>1908</v>
      </c>
      <c r="K397" s="651" t="s">
        <v>1909</v>
      </c>
      <c r="L397" s="653">
        <v>814.62962148312522</v>
      </c>
      <c r="M397" s="653">
        <v>16</v>
      </c>
      <c r="N397" s="654">
        <v>13034.073943730004</v>
      </c>
    </row>
    <row r="398" spans="1:14" ht="14.4" customHeight="1" x14ac:dyDescent="0.3">
      <c r="A398" s="649" t="s">
        <v>566</v>
      </c>
      <c r="B398" s="650" t="s">
        <v>2234</v>
      </c>
      <c r="C398" s="651" t="s">
        <v>576</v>
      </c>
      <c r="D398" s="652" t="s">
        <v>2236</v>
      </c>
      <c r="E398" s="651" t="s">
        <v>1831</v>
      </c>
      <c r="F398" s="652" t="s">
        <v>2245</v>
      </c>
      <c r="G398" s="651" t="s">
        <v>595</v>
      </c>
      <c r="H398" s="651" t="s">
        <v>1910</v>
      </c>
      <c r="I398" s="651" t="s">
        <v>1911</v>
      </c>
      <c r="J398" s="651" t="s">
        <v>1912</v>
      </c>
      <c r="K398" s="651" t="s">
        <v>1913</v>
      </c>
      <c r="L398" s="653">
        <v>1440.950514216139</v>
      </c>
      <c r="M398" s="653">
        <v>2.9000000000000004</v>
      </c>
      <c r="N398" s="654">
        <v>4178.7564912268035</v>
      </c>
    </row>
    <row r="399" spans="1:14" ht="14.4" customHeight="1" x14ac:dyDescent="0.3">
      <c r="A399" s="649" t="s">
        <v>566</v>
      </c>
      <c r="B399" s="650" t="s">
        <v>2234</v>
      </c>
      <c r="C399" s="651" t="s">
        <v>576</v>
      </c>
      <c r="D399" s="652" t="s">
        <v>2236</v>
      </c>
      <c r="E399" s="651" t="s">
        <v>1831</v>
      </c>
      <c r="F399" s="652" t="s">
        <v>2245</v>
      </c>
      <c r="G399" s="651" t="s">
        <v>595</v>
      </c>
      <c r="H399" s="651" t="s">
        <v>1914</v>
      </c>
      <c r="I399" s="651" t="s">
        <v>1915</v>
      </c>
      <c r="J399" s="651" t="s">
        <v>1916</v>
      </c>
      <c r="K399" s="651" t="s">
        <v>1917</v>
      </c>
      <c r="L399" s="653">
        <v>955.04</v>
      </c>
      <c r="M399" s="653">
        <v>1</v>
      </c>
      <c r="N399" s="654">
        <v>955.04</v>
      </c>
    </row>
    <row r="400" spans="1:14" ht="14.4" customHeight="1" x14ac:dyDescent="0.3">
      <c r="A400" s="649" t="s">
        <v>566</v>
      </c>
      <c r="B400" s="650" t="s">
        <v>2234</v>
      </c>
      <c r="C400" s="651" t="s">
        <v>576</v>
      </c>
      <c r="D400" s="652" t="s">
        <v>2236</v>
      </c>
      <c r="E400" s="651" t="s">
        <v>1831</v>
      </c>
      <c r="F400" s="652" t="s">
        <v>2245</v>
      </c>
      <c r="G400" s="651" t="s">
        <v>595</v>
      </c>
      <c r="H400" s="651" t="s">
        <v>1918</v>
      </c>
      <c r="I400" s="651" t="s">
        <v>1918</v>
      </c>
      <c r="J400" s="651" t="s">
        <v>1919</v>
      </c>
      <c r="K400" s="651" t="s">
        <v>1920</v>
      </c>
      <c r="L400" s="653">
        <v>1714.1185604917002</v>
      </c>
      <c r="M400" s="653">
        <v>43</v>
      </c>
      <c r="N400" s="654">
        <v>73707.098101143114</v>
      </c>
    </row>
    <row r="401" spans="1:14" ht="14.4" customHeight="1" x14ac:dyDescent="0.3">
      <c r="A401" s="649" t="s">
        <v>566</v>
      </c>
      <c r="B401" s="650" t="s">
        <v>2234</v>
      </c>
      <c r="C401" s="651" t="s">
        <v>576</v>
      </c>
      <c r="D401" s="652" t="s">
        <v>2236</v>
      </c>
      <c r="E401" s="651" t="s">
        <v>1831</v>
      </c>
      <c r="F401" s="652" t="s">
        <v>2245</v>
      </c>
      <c r="G401" s="651" t="s">
        <v>595</v>
      </c>
      <c r="H401" s="651" t="s">
        <v>1921</v>
      </c>
      <c r="I401" s="651" t="s">
        <v>1922</v>
      </c>
      <c r="J401" s="651" t="s">
        <v>1840</v>
      </c>
      <c r="K401" s="651" t="s">
        <v>1923</v>
      </c>
      <c r="L401" s="653">
        <v>47.630069188113609</v>
      </c>
      <c r="M401" s="653">
        <v>1</v>
      </c>
      <c r="N401" s="654">
        <v>47.630069188113609</v>
      </c>
    </row>
    <row r="402" spans="1:14" ht="14.4" customHeight="1" x14ac:dyDescent="0.3">
      <c r="A402" s="649" t="s">
        <v>566</v>
      </c>
      <c r="B402" s="650" t="s">
        <v>2234</v>
      </c>
      <c r="C402" s="651" t="s">
        <v>576</v>
      </c>
      <c r="D402" s="652" t="s">
        <v>2236</v>
      </c>
      <c r="E402" s="651" t="s">
        <v>1831</v>
      </c>
      <c r="F402" s="652" t="s">
        <v>2245</v>
      </c>
      <c r="G402" s="651" t="s">
        <v>595</v>
      </c>
      <c r="H402" s="651" t="s">
        <v>1924</v>
      </c>
      <c r="I402" s="651" t="s">
        <v>1925</v>
      </c>
      <c r="J402" s="651" t="s">
        <v>1926</v>
      </c>
      <c r="K402" s="651"/>
      <c r="L402" s="653">
        <v>730.61989789009453</v>
      </c>
      <c r="M402" s="653">
        <v>18</v>
      </c>
      <c r="N402" s="654">
        <v>13151.158162021702</v>
      </c>
    </row>
    <row r="403" spans="1:14" ht="14.4" customHeight="1" x14ac:dyDescent="0.3">
      <c r="A403" s="649" t="s">
        <v>566</v>
      </c>
      <c r="B403" s="650" t="s">
        <v>2234</v>
      </c>
      <c r="C403" s="651" t="s">
        <v>576</v>
      </c>
      <c r="D403" s="652" t="s">
        <v>2236</v>
      </c>
      <c r="E403" s="651" t="s">
        <v>1831</v>
      </c>
      <c r="F403" s="652" t="s">
        <v>2245</v>
      </c>
      <c r="G403" s="651" t="s">
        <v>595</v>
      </c>
      <c r="H403" s="651" t="s">
        <v>1927</v>
      </c>
      <c r="I403" s="651" t="s">
        <v>1927</v>
      </c>
      <c r="J403" s="651" t="s">
        <v>1928</v>
      </c>
      <c r="K403" s="651" t="s">
        <v>1929</v>
      </c>
      <c r="L403" s="653">
        <v>1079.0996689236722</v>
      </c>
      <c r="M403" s="653">
        <v>14</v>
      </c>
      <c r="N403" s="654">
        <v>15107.39536493141</v>
      </c>
    </row>
    <row r="404" spans="1:14" ht="14.4" customHeight="1" x14ac:dyDescent="0.3">
      <c r="A404" s="649" t="s">
        <v>566</v>
      </c>
      <c r="B404" s="650" t="s">
        <v>2234</v>
      </c>
      <c r="C404" s="651" t="s">
        <v>576</v>
      </c>
      <c r="D404" s="652" t="s">
        <v>2236</v>
      </c>
      <c r="E404" s="651" t="s">
        <v>1831</v>
      </c>
      <c r="F404" s="652" t="s">
        <v>2245</v>
      </c>
      <c r="G404" s="651" t="s">
        <v>595</v>
      </c>
      <c r="H404" s="651" t="s">
        <v>1930</v>
      </c>
      <c r="I404" s="651" t="s">
        <v>1930</v>
      </c>
      <c r="J404" s="651" t="s">
        <v>1931</v>
      </c>
      <c r="K404" s="651" t="s">
        <v>1932</v>
      </c>
      <c r="L404" s="653">
        <v>160.81976851454161</v>
      </c>
      <c r="M404" s="653">
        <v>2</v>
      </c>
      <c r="N404" s="654">
        <v>321.63953702908321</v>
      </c>
    </row>
    <row r="405" spans="1:14" ht="14.4" customHeight="1" x14ac:dyDescent="0.3">
      <c r="A405" s="649" t="s">
        <v>566</v>
      </c>
      <c r="B405" s="650" t="s">
        <v>2234</v>
      </c>
      <c r="C405" s="651" t="s">
        <v>576</v>
      </c>
      <c r="D405" s="652" t="s">
        <v>2236</v>
      </c>
      <c r="E405" s="651" t="s">
        <v>1831</v>
      </c>
      <c r="F405" s="652" t="s">
        <v>2245</v>
      </c>
      <c r="G405" s="651" t="s">
        <v>595</v>
      </c>
      <c r="H405" s="651" t="s">
        <v>1933</v>
      </c>
      <c r="I405" s="651" t="s">
        <v>1934</v>
      </c>
      <c r="J405" s="651" t="s">
        <v>1935</v>
      </c>
      <c r="K405" s="651" t="s">
        <v>1936</v>
      </c>
      <c r="L405" s="653">
        <v>82.823099940205694</v>
      </c>
      <c r="M405" s="653">
        <v>138</v>
      </c>
      <c r="N405" s="654">
        <v>11429.587791748385</v>
      </c>
    </row>
    <row r="406" spans="1:14" ht="14.4" customHeight="1" x14ac:dyDescent="0.3">
      <c r="A406" s="649" t="s">
        <v>566</v>
      </c>
      <c r="B406" s="650" t="s">
        <v>2234</v>
      </c>
      <c r="C406" s="651" t="s">
        <v>576</v>
      </c>
      <c r="D406" s="652" t="s">
        <v>2236</v>
      </c>
      <c r="E406" s="651" t="s">
        <v>1831</v>
      </c>
      <c r="F406" s="652" t="s">
        <v>2245</v>
      </c>
      <c r="G406" s="651" t="s">
        <v>595</v>
      </c>
      <c r="H406" s="651" t="s">
        <v>1937</v>
      </c>
      <c r="I406" s="651" t="s">
        <v>1938</v>
      </c>
      <c r="J406" s="651" t="s">
        <v>1939</v>
      </c>
      <c r="K406" s="651" t="s">
        <v>961</v>
      </c>
      <c r="L406" s="653">
        <v>246.1452875159253</v>
      </c>
      <c r="M406" s="653">
        <v>39</v>
      </c>
      <c r="N406" s="654">
        <v>9599.6662131210869</v>
      </c>
    </row>
    <row r="407" spans="1:14" ht="14.4" customHeight="1" x14ac:dyDescent="0.3">
      <c r="A407" s="649" t="s">
        <v>566</v>
      </c>
      <c r="B407" s="650" t="s">
        <v>2234</v>
      </c>
      <c r="C407" s="651" t="s">
        <v>576</v>
      </c>
      <c r="D407" s="652" t="s">
        <v>2236</v>
      </c>
      <c r="E407" s="651" t="s">
        <v>1831</v>
      </c>
      <c r="F407" s="652" t="s">
        <v>2245</v>
      </c>
      <c r="G407" s="651" t="s">
        <v>595</v>
      </c>
      <c r="H407" s="651" t="s">
        <v>1940</v>
      </c>
      <c r="I407" s="651" t="s">
        <v>1940</v>
      </c>
      <c r="J407" s="651" t="s">
        <v>1941</v>
      </c>
      <c r="K407" s="651" t="s">
        <v>1942</v>
      </c>
      <c r="L407" s="653">
        <v>1851.4999999999995</v>
      </c>
      <c r="M407" s="653">
        <v>3.5999999999999996</v>
      </c>
      <c r="N407" s="654">
        <v>6665.3999999999978</v>
      </c>
    </row>
    <row r="408" spans="1:14" ht="14.4" customHeight="1" x14ac:dyDescent="0.3">
      <c r="A408" s="649" t="s">
        <v>566</v>
      </c>
      <c r="B408" s="650" t="s">
        <v>2234</v>
      </c>
      <c r="C408" s="651" t="s">
        <v>576</v>
      </c>
      <c r="D408" s="652" t="s">
        <v>2236</v>
      </c>
      <c r="E408" s="651" t="s">
        <v>1831</v>
      </c>
      <c r="F408" s="652" t="s">
        <v>2245</v>
      </c>
      <c r="G408" s="651" t="s">
        <v>595</v>
      </c>
      <c r="H408" s="651" t="s">
        <v>1943</v>
      </c>
      <c r="I408" s="651" t="s">
        <v>1944</v>
      </c>
      <c r="J408" s="651" t="s">
        <v>1945</v>
      </c>
      <c r="K408" s="651" t="s">
        <v>1946</v>
      </c>
      <c r="L408" s="653">
        <v>171.74508463459188</v>
      </c>
      <c r="M408" s="653">
        <v>2</v>
      </c>
      <c r="N408" s="654">
        <v>343.49016926918375</v>
      </c>
    </row>
    <row r="409" spans="1:14" ht="14.4" customHeight="1" x14ac:dyDescent="0.3">
      <c r="A409" s="649" t="s">
        <v>566</v>
      </c>
      <c r="B409" s="650" t="s">
        <v>2234</v>
      </c>
      <c r="C409" s="651" t="s">
        <v>576</v>
      </c>
      <c r="D409" s="652" t="s">
        <v>2236</v>
      </c>
      <c r="E409" s="651" t="s">
        <v>1831</v>
      </c>
      <c r="F409" s="652" t="s">
        <v>2245</v>
      </c>
      <c r="G409" s="651" t="s">
        <v>595</v>
      </c>
      <c r="H409" s="651" t="s">
        <v>1947</v>
      </c>
      <c r="I409" s="651" t="s">
        <v>1947</v>
      </c>
      <c r="J409" s="651" t="s">
        <v>1948</v>
      </c>
      <c r="K409" s="651" t="s">
        <v>1949</v>
      </c>
      <c r="L409" s="653">
        <v>1907.61</v>
      </c>
      <c r="M409" s="653">
        <v>2</v>
      </c>
      <c r="N409" s="654">
        <v>3815.22</v>
      </c>
    </row>
    <row r="410" spans="1:14" ht="14.4" customHeight="1" x14ac:dyDescent="0.3">
      <c r="A410" s="649" t="s">
        <v>566</v>
      </c>
      <c r="B410" s="650" t="s">
        <v>2234</v>
      </c>
      <c r="C410" s="651" t="s">
        <v>576</v>
      </c>
      <c r="D410" s="652" t="s">
        <v>2236</v>
      </c>
      <c r="E410" s="651" t="s">
        <v>1831</v>
      </c>
      <c r="F410" s="652" t="s">
        <v>2245</v>
      </c>
      <c r="G410" s="651" t="s">
        <v>595</v>
      </c>
      <c r="H410" s="651" t="s">
        <v>1950</v>
      </c>
      <c r="I410" s="651" t="s">
        <v>1951</v>
      </c>
      <c r="J410" s="651" t="s">
        <v>1952</v>
      </c>
      <c r="K410" s="651" t="s">
        <v>1913</v>
      </c>
      <c r="L410" s="653">
        <v>819.95002063910249</v>
      </c>
      <c r="M410" s="653">
        <v>2</v>
      </c>
      <c r="N410" s="654">
        <v>1639.900041278205</v>
      </c>
    </row>
    <row r="411" spans="1:14" ht="14.4" customHeight="1" x14ac:dyDescent="0.3">
      <c r="A411" s="649" t="s">
        <v>566</v>
      </c>
      <c r="B411" s="650" t="s">
        <v>2234</v>
      </c>
      <c r="C411" s="651" t="s">
        <v>576</v>
      </c>
      <c r="D411" s="652" t="s">
        <v>2236</v>
      </c>
      <c r="E411" s="651" t="s">
        <v>1831</v>
      </c>
      <c r="F411" s="652" t="s">
        <v>2245</v>
      </c>
      <c r="G411" s="651" t="s">
        <v>595</v>
      </c>
      <c r="H411" s="651" t="s">
        <v>1953</v>
      </c>
      <c r="I411" s="651" t="s">
        <v>1953</v>
      </c>
      <c r="J411" s="651" t="s">
        <v>1954</v>
      </c>
      <c r="K411" s="651" t="s">
        <v>1955</v>
      </c>
      <c r="L411" s="653">
        <v>920.00000000000011</v>
      </c>
      <c r="M411" s="653">
        <v>13.399999999999999</v>
      </c>
      <c r="N411" s="654">
        <v>12328</v>
      </c>
    </row>
    <row r="412" spans="1:14" ht="14.4" customHeight="1" x14ac:dyDescent="0.3">
      <c r="A412" s="649" t="s">
        <v>566</v>
      </c>
      <c r="B412" s="650" t="s">
        <v>2234</v>
      </c>
      <c r="C412" s="651" t="s">
        <v>576</v>
      </c>
      <c r="D412" s="652" t="s">
        <v>2236</v>
      </c>
      <c r="E412" s="651" t="s">
        <v>1831</v>
      </c>
      <c r="F412" s="652" t="s">
        <v>2245</v>
      </c>
      <c r="G412" s="651" t="s">
        <v>595</v>
      </c>
      <c r="H412" s="651" t="s">
        <v>1956</v>
      </c>
      <c r="I412" s="651" t="s">
        <v>1956</v>
      </c>
      <c r="J412" s="651" t="s">
        <v>1957</v>
      </c>
      <c r="K412" s="651" t="s">
        <v>1958</v>
      </c>
      <c r="L412" s="653">
        <v>10743.689999999999</v>
      </c>
      <c r="M412" s="653">
        <v>4.2</v>
      </c>
      <c r="N412" s="654">
        <v>45123.498</v>
      </c>
    </row>
    <row r="413" spans="1:14" ht="14.4" customHeight="1" x14ac:dyDescent="0.3">
      <c r="A413" s="649" t="s">
        <v>566</v>
      </c>
      <c r="B413" s="650" t="s">
        <v>2234</v>
      </c>
      <c r="C413" s="651" t="s">
        <v>576</v>
      </c>
      <c r="D413" s="652" t="s">
        <v>2236</v>
      </c>
      <c r="E413" s="651" t="s">
        <v>1831</v>
      </c>
      <c r="F413" s="652" t="s">
        <v>2245</v>
      </c>
      <c r="G413" s="651" t="s">
        <v>595</v>
      </c>
      <c r="H413" s="651" t="s">
        <v>1959</v>
      </c>
      <c r="I413" s="651" t="s">
        <v>1959</v>
      </c>
      <c r="J413" s="651" t="s">
        <v>1834</v>
      </c>
      <c r="K413" s="651" t="s">
        <v>1404</v>
      </c>
      <c r="L413" s="653">
        <v>35.260003349799788</v>
      </c>
      <c r="M413" s="653">
        <v>34</v>
      </c>
      <c r="N413" s="654">
        <v>1198.8401138931929</v>
      </c>
    </row>
    <row r="414" spans="1:14" ht="14.4" customHeight="1" x14ac:dyDescent="0.3">
      <c r="A414" s="649" t="s">
        <v>566</v>
      </c>
      <c r="B414" s="650" t="s">
        <v>2234</v>
      </c>
      <c r="C414" s="651" t="s">
        <v>576</v>
      </c>
      <c r="D414" s="652" t="s">
        <v>2236</v>
      </c>
      <c r="E414" s="651" t="s">
        <v>1831</v>
      </c>
      <c r="F414" s="652" t="s">
        <v>2245</v>
      </c>
      <c r="G414" s="651" t="s">
        <v>595</v>
      </c>
      <c r="H414" s="651" t="s">
        <v>1960</v>
      </c>
      <c r="I414" s="651" t="s">
        <v>1961</v>
      </c>
      <c r="J414" s="651" t="s">
        <v>1962</v>
      </c>
      <c r="K414" s="651" t="s">
        <v>1963</v>
      </c>
      <c r="L414" s="653">
        <v>862.87000000000012</v>
      </c>
      <c r="M414" s="653">
        <v>10</v>
      </c>
      <c r="N414" s="654">
        <v>8628.7000000000007</v>
      </c>
    </row>
    <row r="415" spans="1:14" ht="14.4" customHeight="1" x14ac:dyDescent="0.3">
      <c r="A415" s="649" t="s">
        <v>566</v>
      </c>
      <c r="B415" s="650" t="s">
        <v>2234</v>
      </c>
      <c r="C415" s="651" t="s">
        <v>576</v>
      </c>
      <c r="D415" s="652" t="s">
        <v>2236</v>
      </c>
      <c r="E415" s="651" t="s">
        <v>1831</v>
      </c>
      <c r="F415" s="652" t="s">
        <v>2245</v>
      </c>
      <c r="G415" s="651" t="s">
        <v>595</v>
      </c>
      <c r="H415" s="651" t="s">
        <v>1964</v>
      </c>
      <c r="I415" s="651" t="s">
        <v>1964</v>
      </c>
      <c r="J415" s="651" t="s">
        <v>1965</v>
      </c>
      <c r="K415" s="651" t="s">
        <v>1966</v>
      </c>
      <c r="L415" s="653">
        <v>1438.320346793168</v>
      </c>
      <c r="M415" s="653">
        <v>35</v>
      </c>
      <c r="N415" s="654">
        <v>50341.212137760878</v>
      </c>
    </row>
    <row r="416" spans="1:14" ht="14.4" customHeight="1" x14ac:dyDescent="0.3">
      <c r="A416" s="649" t="s">
        <v>566</v>
      </c>
      <c r="B416" s="650" t="s">
        <v>2234</v>
      </c>
      <c r="C416" s="651" t="s">
        <v>576</v>
      </c>
      <c r="D416" s="652" t="s">
        <v>2236</v>
      </c>
      <c r="E416" s="651" t="s">
        <v>1831</v>
      </c>
      <c r="F416" s="652" t="s">
        <v>2245</v>
      </c>
      <c r="G416" s="651" t="s">
        <v>595</v>
      </c>
      <c r="H416" s="651" t="s">
        <v>1967</v>
      </c>
      <c r="I416" s="651" t="s">
        <v>1967</v>
      </c>
      <c r="J416" s="651" t="s">
        <v>1968</v>
      </c>
      <c r="K416" s="651" t="s">
        <v>1969</v>
      </c>
      <c r="L416" s="653">
        <v>170.38008722909618</v>
      </c>
      <c r="M416" s="653">
        <v>12</v>
      </c>
      <c r="N416" s="654">
        <v>2044.561046749154</v>
      </c>
    </row>
    <row r="417" spans="1:14" ht="14.4" customHeight="1" x14ac:dyDescent="0.3">
      <c r="A417" s="649" t="s">
        <v>566</v>
      </c>
      <c r="B417" s="650" t="s">
        <v>2234</v>
      </c>
      <c r="C417" s="651" t="s">
        <v>576</v>
      </c>
      <c r="D417" s="652" t="s">
        <v>2236</v>
      </c>
      <c r="E417" s="651" t="s">
        <v>1831</v>
      </c>
      <c r="F417" s="652" t="s">
        <v>2245</v>
      </c>
      <c r="G417" s="651" t="s">
        <v>629</v>
      </c>
      <c r="H417" s="651" t="s">
        <v>1970</v>
      </c>
      <c r="I417" s="651" t="s">
        <v>1971</v>
      </c>
      <c r="J417" s="651" t="s">
        <v>1972</v>
      </c>
      <c r="K417" s="651" t="s">
        <v>1973</v>
      </c>
      <c r="L417" s="653">
        <v>88.547104917050916</v>
      </c>
      <c r="M417" s="653">
        <v>62</v>
      </c>
      <c r="N417" s="654">
        <v>5489.9205048571566</v>
      </c>
    </row>
    <row r="418" spans="1:14" ht="14.4" customHeight="1" x14ac:dyDescent="0.3">
      <c r="A418" s="649" t="s">
        <v>566</v>
      </c>
      <c r="B418" s="650" t="s">
        <v>2234</v>
      </c>
      <c r="C418" s="651" t="s">
        <v>576</v>
      </c>
      <c r="D418" s="652" t="s">
        <v>2236</v>
      </c>
      <c r="E418" s="651" t="s">
        <v>1831</v>
      </c>
      <c r="F418" s="652" t="s">
        <v>2245</v>
      </c>
      <c r="G418" s="651" t="s">
        <v>629</v>
      </c>
      <c r="H418" s="651" t="s">
        <v>1974</v>
      </c>
      <c r="I418" s="651" t="s">
        <v>1975</v>
      </c>
      <c r="J418" s="651" t="s">
        <v>1976</v>
      </c>
      <c r="K418" s="651" t="s">
        <v>1977</v>
      </c>
      <c r="L418" s="653">
        <v>45.848019589533223</v>
      </c>
      <c r="M418" s="653">
        <v>472</v>
      </c>
      <c r="N418" s="654">
        <v>21640.265246259682</v>
      </c>
    </row>
    <row r="419" spans="1:14" ht="14.4" customHeight="1" x14ac:dyDescent="0.3">
      <c r="A419" s="649" t="s">
        <v>566</v>
      </c>
      <c r="B419" s="650" t="s">
        <v>2234</v>
      </c>
      <c r="C419" s="651" t="s">
        <v>576</v>
      </c>
      <c r="D419" s="652" t="s">
        <v>2236</v>
      </c>
      <c r="E419" s="651" t="s">
        <v>1831</v>
      </c>
      <c r="F419" s="652" t="s">
        <v>2245</v>
      </c>
      <c r="G419" s="651" t="s">
        <v>629</v>
      </c>
      <c r="H419" s="651" t="s">
        <v>1978</v>
      </c>
      <c r="I419" s="651" t="s">
        <v>1979</v>
      </c>
      <c r="J419" s="651" t="s">
        <v>1980</v>
      </c>
      <c r="K419" s="651" t="s">
        <v>1981</v>
      </c>
      <c r="L419" s="653">
        <v>74.700131634984317</v>
      </c>
      <c r="M419" s="653">
        <v>36</v>
      </c>
      <c r="N419" s="654">
        <v>2689.2047388594356</v>
      </c>
    </row>
    <row r="420" spans="1:14" ht="14.4" customHeight="1" x14ac:dyDescent="0.3">
      <c r="A420" s="649" t="s">
        <v>566</v>
      </c>
      <c r="B420" s="650" t="s">
        <v>2234</v>
      </c>
      <c r="C420" s="651" t="s">
        <v>576</v>
      </c>
      <c r="D420" s="652" t="s">
        <v>2236</v>
      </c>
      <c r="E420" s="651" t="s">
        <v>1831</v>
      </c>
      <c r="F420" s="652" t="s">
        <v>2245</v>
      </c>
      <c r="G420" s="651" t="s">
        <v>629</v>
      </c>
      <c r="H420" s="651" t="s">
        <v>1982</v>
      </c>
      <c r="I420" s="651" t="s">
        <v>1983</v>
      </c>
      <c r="J420" s="651" t="s">
        <v>1984</v>
      </c>
      <c r="K420" s="651" t="s">
        <v>1985</v>
      </c>
      <c r="L420" s="653">
        <v>261.73649590163933</v>
      </c>
      <c r="M420" s="653">
        <v>488</v>
      </c>
      <c r="N420" s="654">
        <v>127727.40999999999</v>
      </c>
    </row>
    <row r="421" spans="1:14" ht="14.4" customHeight="1" x14ac:dyDescent="0.3">
      <c r="A421" s="649" t="s">
        <v>566</v>
      </c>
      <c r="B421" s="650" t="s">
        <v>2234</v>
      </c>
      <c r="C421" s="651" t="s">
        <v>576</v>
      </c>
      <c r="D421" s="652" t="s">
        <v>2236</v>
      </c>
      <c r="E421" s="651" t="s">
        <v>1831</v>
      </c>
      <c r="F421" s="652" t="s">
        <v>2245</v>
      </c>
      <c r="G421" s="651" t="s">
        <v>629</v>
      </c>
      <c r="H421" s="651" t="s">
        <v>1986</v>
      </c>
      <c r="I421" s="651" t="s">
        <v>1987</v>
      </c>
      <c r="J421" s="651" t="s">
        <v>1988</v>
      </c>
      <c r="K421" s="651" t="s">
        <v>1878</v>
      </c>
      <c r="L421" s="653">
        <v>207.00000000000003</v>
      </c>
      <c r="M421" s="653">
        <v>6.8000000000000007</v>
      </c>
      <c r="N421" s="654">
        <v>1407.6000000000004</v>
      </c>
    </row>
    <row r="422" spans="1:14" ht="14.4" customHeight="1" x14ac:dyDescent="0.3">
      <c r="A422" s="649" t="s">
        <v>566</v>
      </c>
      <c r="B422" s="650" t="s">
        <v>2234</v>
      </c>
      <c r="C422" s="651" t="s">
        <v>576</v>
      </c>
      <c r="D422" s="652" t="s">
        <v>2236</v>
      </c>
      <c r="E422" s="651" t="s">
        <v>1831</v>
      </c>
      <c r="F422" s="652" t="s">
        <v>2245</v>
      </c>
      <c r="G422" s="651" t="s">
        <v>629</v>
      </c>
      <c r="H422" s="651" t="s">
        <v>1989</v>
      </c>
      <c r="I422" s="651" t="s">
        <v>1990</v>
      </c>
      <c r="J422" s="651" t="s">
        <v>1991</v>
      </c>
      <c r="K422" s="651" t="s">
        <v>1992</v>
      </c>
      <c r="L422" s="653">
        <v>75.220160730287134</v>
      </c>
      <c r="M422" s="653">
        <v>62</v>
      </c>
      <c r="N422" s="654">
        <v>4663.649965277802</v>
      </c>
    </row>
    <row r="423" spans="1:14" ht="14.4" customHeight="1" x14ac:dyDescent="0.3">
      <c r="A423" s="649" t="s">
        <v>566</v>
      </c>
      <c r="B423" s="650" t="s">
        <v>2234</v>
      </c>
      <c r="C423" s="651" t="s">
        <v>576</v>
      </c>
      <c r="D423" s="652" t="s">
        <v>2236</v>
      </c>
      <c r="E423" s="651" t="s">
        <v>1831</v>
      </c>
      <c r="F423" s="652" t="s">
        <v>2245</v>
      </c>
      <c r="G423" s="651" t="s">
        <v>629</v>
      </c>
      <c r="H423" s="651" t="s">
        <v>1993</v>
      </c>
      <c r="I423" s="651" t="s">
        <v>1994</v>
      </c>
      <c r="J423" s="651" t="s">
        <v>1995</v>
      </c>
      <c r="K423" s="651" t="s">
        <v>1996</v>
      </c>
      <c r="L423" s="653">
        <v>154.05279999999999</v>
      </c>
      <c r="M423" s="653">
        <v>10</v>
      </c>
      <c r="N423" s="654">
        <v>1540.5279999999998</v>
      </c>
    </row>
    <row r="424" spans="1:14" ht="14.4" customHeight="1" x14ac:dyDescent="0.3">
      <c r="A424" s="649" t="s">
        <v>566</v>
      </c>
      <c r="B424" s="650" t="s">
        <v>2234</v>
      </c>
      <c r="C424" s="651" t="s">
        <v>576</v>
      </c>
      <c r="D424" s="652" t="s">
        <v>2236</v>
      </c>
      <c r="E424" s="651" t="s">
        <v>1831</v>
      </c>
      <c r="F424" s="652" t="s">
        <v>2245</v>
      </c>
      <c r="G424" s="651" t="s">
        <v>629</v>
      </c>
      <c r="H424" s="651" t="s">
        <v>1997</v>
      </c>
      <c r="I424" s="651" t="s">
        <v>1998</v>
      </c>
      <c r="J424" s="651" t="s">
        <v>1999</v>
      </c>
      <c r="K424" s="651" t="s">
        <v>1981</v>
      </c>
      <c r="L424" s="653">
        <v>54.42997453083823</v>
      </c>
      <c r="M424" s="653">
        <v>144</v>
      </c>
      <c r="N424" s="654">
        <v>7837.9163324407054</v>
      </c>
    </row>
    <row r="425" spans="1:14" ht="14.4" customHeight="1" x14ac:dyDescent="0.3">
      <c r="A425" s="649" t="s">
        <v>566</v>
      </c>
      <c r="B425" s="650" t="s">
        <v>2234</v>
      </c>
      <c r="C425" s="651" t="s">
        <v>576</v>
      </c>
      <c r="D425" s="652" t="s">
        <v>2236</v>
      </c>
      <c r="E425" s="651" t="s">
        <v>1831</v>
      </c>
      <c r="F425" s="652" t="s">
        <v>2245</v>
      </c>
      <c r="G425" s="651" t="s">
        <v>629</v>
      </c>
      <c r="H425" s="651" t="s">
        <v>2000</v>
      </c>
      <c r="I425" s="651" t="s">
        <v>2001</v>
      </c>
      <c r="J425" s="651" t="s">
        <v>2002</v>
      </c>
      <c r="K425" s="651" t="s">
        <v>2003</v>
      </c>
      <c r="L425" s="653">
        <v>59.789869387606494</v>
      </c>
      <c r="M425" s="653">
        <v>10</v>
      </c>
      <c r="N425" s="654">
        <v>597.89869387606495</v>
      </c>
    </row>
    <row r="426" spans="1:14" ht="14.4" customHeight="1" x14ac:dyDescent="0.3">
      <c r="A426" s="649" t="s">
        <v>566</v>
      </c>
      <c r="B426" s="650" t="s">
        <v>2234</v>
      </c>
      <c r="C426" s="651" t="s">
        <v>576</v>
      </c>
      <c r="D426" s="652" t="s">
        <v>2236</v>
      </c>
      <c r="E426" s="651" t="s">
        <v>1831</v>
      </c>
      <c r="F426" s="652" t="s">
        <v>2245</v>
      </c>
      <c r="G426" s="651" t="s">
        <v>629</v>
      </c>
      <c r="H426" s="651" t="s">
        <v>2004</v>
      </c>
      <c r="I426" s="651" t="s">
        <v>2005</v>
      </c>
      <c r="J426" s="651" t="s">
        <v>2006</v>
      </c>
      <c r="K426" s="651" t="s">
        <v>2007</v>
      </c>
      <c r="L426" s="653">
        <v>12577.805333333332</v>
      </c>
      <c r="M426" s="653">
        <v>15</v>
      </c>
      <c r="N426" s="654">
        <v>188667.08</v>
      </c>
    </row>
    <row r="427" spans="1:14" ht="14.4" customHeight="1" x14ac:dyDescent="0.3">
      <c r="A427" s="649" t="s">
        <v>566</v>
      </c>
      <c r="B427" s="650" t="s">
        <v>2234</v>
      </c>
      <c r="C427" s="651" t="s">
        <v>576</v>
      </c>
      <c r="D427" s="652" t="s">
        <v>2236</v>
      </c>
      <c r="E427" s="651" t="s">
        <v>1831</v>
      </c>
      <c r="F427" s="652" t="s">
        <v>2245</v>
      </c>
      <c r="G427" s="651" t="s">
        <v>629</v>
      </c>
      <c r="H427" s="651" t="s">
        <v>2008</v>
      </c>
      <c r="I427" s="651" t="s">
        <v>2009</v>
      </c>
      <c r="J427" s="651" t="s">
        <v>2010</v>
      </c>
      <c r="K427" s="651" t="s">
        <v>2011</v>
      </c>
      <c r="L427" s="653">
        <v>887.27</v>
      </c>
      <c r="M427" s="653">
        <v>6</v>
      </c>
      <c r="N427" s="654">
        <v>5323.62</v>
      </c>
    </row>
    <row r="428" spans="1:14" ht="14.4" customHeight="1" x14ac:dyDescent="0.3">
      <c r="A428" s="649" t="s">
        <v>566</v>
      </c>
      <c r="B428" s="650" t="s">
        <v>2234</v>
      </c>
      <c r="C428" s="651" t="s">
        <v>576</v>
      </c>
      <c r="D428" s="652" t="s">
        <v>2236</v>
      </c>
      <c r="E428" s="651" t="s">
        <v>1831</v>
      </c>
      <c r="F428" s="652" t="s">
        <v>2245</v>
      </c>
      <c r="G428" s="651" t="s">
        <v>629</v>
      </c>
      <c r="H428" s="651" t="s">
        <v>2012</v>
      </c>
      <c r="I428" s="651" t="s">
        <v>2013</v>
      </c>
      <c r="J428" s="651" t="s">
        <v>2014</v>
      </c>
      <c r="K428" s="651" t="s">
        <v>2015</v>
      </c>
      <c r="L428" s="653">
        <v>449.1</v>
      </c>
      <c r="M428" s="653">
        <v>10</v>
      </c>
      <c r="N428" s="654">
        <v>4491</v>
      </c>
    </row>
    <row r="429" spans="1:14" ht="14.4" customHeight="1" x14ac:dyDescent="0.3">
      <c r="A429" s="649" t="s">
        <v>566</v>
      </c>
      <c r="B429" s="650" t="s">
        <v>2234</v>
      </c>
      <c r="C429" s="651" t="s">
        <v>576</v>
      </c>
      <c r="D429" s="652" t="s">
        <v>2236</v>
      </c>
      <c r="E429" s="651" t="s">
        <v>2016</v>
      </c>
      <c r="F429" s="652" t="s">
        <v>2246</v>
      </c>
      <c r="G429" s="651" t="s">
        <v>595</v>
      </c>
      <c r="H429" s="651" t="s">
        <v>2017</v>
      </c>
      <c r="I429" s="651" t="s">
        <v>2018</v>
      </c>
      <c r="J429" s="651" t="s">
        <v>2019</v>
      </c>
      <c r="K429" s="651" t="s">
        <v>2020</v>
      </c>
      <c r="L429" s="653">
        <v>94.670000000000016</v>
      </c>
      <c r="M429" s="653">
        <v>4</v>
      </c>
      <c r="N429" s="654">
        <v>378.68000000000006</v>
      </c>
    </row>
    <row r="430" spans="1:14" ht="14.4" customHeight="1" x14ac:dyDescent="0.3">
      <c r="A430" s="649" t="s">
        <v>566</v>
      </c>
      <c r="B430" s="650" t="s">
        <v>2234</v>
      </c>
      <c r="C430" s="651" t="s">
        <v>576</v>
      </c>
      <c r="D430" s="652" t="s">
        <v>2236</v>
      </c>
      <c r="E430" s="651" t="s">
        <v>2016</v>
      </c>
      <c r="F430" s="652" t="s">
        <v>2246</v>
      </c>
      <c r="G430" s="651" t="s">
        <v>595</v>
      </c>
      <c r="H430" s="651" t="s">
        <v>2021</v>
      </c>
      <c r="I430" s="651" t="s">
        <v>2022</v>
      </c>
      <c r="J430" s="651" t="s">
        <v>2023</v>
      </c>
      <c r="K430" s="651" t="s">
        <v>2024</v>
      </c>
      <c r="L430" s="653">
        <v>78.790000000000006</v>
      </c>
      <c r="M430" s="653">
        <v>4</v>
      </c>
      <c r="N430" s="654">
        <v>315.16000000000003</v>
      </c>
    </row>
    <row r="431" spans="1:14" ht="14.4" customHeight="1" x14ac:dyDescent="0.3">
      <c r="A431" s="649" t="s">
        <v>566</v>
      </c>
      <c r="B431" s="650" t="s">
        <v>2234</v>
      </c>
      <c r="C431" s="651" t="s">
        <v>576</v>
      </c>
      <c r="D431" s="652" t="s">
        <v>2236</v>
      </c>
      <c r="E431" s="651" t="s">
        <v>2016</v>
      </c>
      <c r="F431" s="652" t="s">
        <v>2246</v>
      </c>
      <c r="G431" s="651" t="s">
        <v>595</v>
      </c>
      <c r="H431" s="651" t="s">
        <v>2025</v>
      </c>
      <c r="I431" s="651" t="s">
        <v>2026</v>
      </c>
      <c r="J431" s="651" t="s">
        <v>2027</v>
      </c>
      <c r="K431" s="651" t="s">
        <v>2028</v>
      </c>
      <c r="L431" s="653">
        <v>80.510000000000005</v>
      </c>
      <c r="M431" s="653">
        <v>2</v>
      </c>
      <c r="N431" s="654">
        <v>161.02000000000001</v>
      </c>
    </row>
    <row r="432" spans="1:14" ht="14.4" customHeight="1" x14ac:dyDescent="0.3">
      <c r="A432" s="649" t="s">
        <v>566</v>
      </c>
      <c r="B432" s="650" t="s">
        <v>2234</v>
      </c>
      <c r="C432" s="651" t="s">
        <v>576</v>
      </c>
      <c r="D432" s="652" t="s">
        <v>2236</v>
      </c>
      <c r="E432" s="651" t="s">
        <v>2016</v>
      </c>
      <c r="F432" s="652" t="s">
        <v>2246</v>
      </c>
      <c r="G432" s="651" t="s">
        <v>595</v>
      </c>
      <c r="H432" s="651" t="s">
        <v>2029</v>
      </c>
      <c r="I432" s="651" t="s">
        <v>2030</v>
      </c>
      <c r="J432" s="651" t="s">
        <v>2031</v>
      </c>
      <c r="K432" s="651" t="s">
        <v>2032</v>
      </c>
      <c r="L432" s="653">
        <v>7691.7800000000016</v>
      </c>
      <c r="M432" s="653">
        <v>10</v>
      </c>
      <c r="N432" s="654">
        <v>76917.800000000017</v>
      </c>
    </row>
    <row r="433" spans="1:14" ht="14.4" customHeight="1" x14ac:dyDescent="0.3">
      <c r="A433" s="649" t="s">
        <v>566</v>
      </c>
      <c r="B433" s="650" t="s">
        <v>2234</v>
      </c>
      <c r="C433" s="651" t="s">
        <v>576</v>
      </c>
      <c r="D433" s="652" t="s">
        <v>2236</v>
      </c>
      <c r="E433" s="651" t="s">
        <v>2016</v>
      </c>
      <c r="F433" s="652" t="s">
        <v>2246</v>
      </c>
      <c r="G433" s="651" t="s">
        <v>595</v>
      </c>
      <c r="H433" s="651" t="s">
        <v>2033</v>
      </c>
      <c r="I433" s="651" t="s">
        <v>2034</v>
      </c>
      <c r="J433" s="651" t="s">
        <v>2035</v>
      </c>
      <c r="K433" s="651" t="s">
        <v>2036</v>
      </c>
      <c r="L433" s="653">
        <v>7690.0014707692308</v>
      </c>
      <c r="M433" s="653">
        <v>50</v>
      </c>
      <c r="N433" s="654">
        <v>384500.07353846153</v>
      </c>
    </row>
    <row r="434" spans="1:14" ht="14.4" customHeight="1" x14ac:dyDescent="0.3">
      <c r="A434" s="649" t="s">
        <v>566</v>
      </c>
      <c r="B434" s="650" t="s">
        <v>2234</v>
      </c>
      <c r="C434" s="651" t="s">
        <v>576</v>
      </c>
      <c r="D434" s="652" t="s">
        <v>2236</v>
      </c>
      <c r="E434" s="651" t="s">
        <v>2016</v>
      </c>
      <c r="F434" s="652" t="s">
        <v>2246</v>
      </c>
      <c r="G434" s="651" t="s">
        <v>595</v>
      </c>
      <c r="H434" s="651" t="s">
        <v>2037</v>
      </c>
      <c r="I434" s="651" t="s">
        <v>2038</v>
      </c>
      <c r="J434" s="651" t="s">
        <v>2039</v>
      </c>
      <c r="K434" s="651" t="s">
        <v>2040</v>
      </c>
      <c r="L434" s="653">
        <v>26101.15</v>
      </c>
      <c r="M434" s="653">
        <v>2</v>
      </c>
      <c r="N434" s="654">
        <v>52202.3</v>
      </c>
    </row>
    <row r="435" spans="1:14" ht="14.4" customHeight="1" x14ac:dyDescent="0.3">
      <c r="A435" s="649" t="s">
        <v>566</v>
      </c>
      <c r="B435" s="650" t="s">
        <v>2234</v>
      </c>
      <c r="C435" s="651" t="s">
        <v>576</v>
      </c>
      <c r="D435" s="652" t="s">
        <v>2236</v>
      </c>
      <c r="E435" s="651" t="s">
        <v>2016</v>
      </c>
      <c r="F435" s="652" t="s">
        <v>2246</v>
      </c>
      <c r="G435" s="651" t="s">
        <v>595</v>
      </c>
      <c r="H435" s="651" t="s">
        <v>2041</v>
      </c>
      <c r="I435" s="651" t="s">
        <v>2041</v>
      </c>
      <c r="J435" s="651" t="s">
        <v>2042</v>
      </c>
      <c r="K435" s="651" t="s">
        <v>2043</v>
      </c>
      <c r="L435" s="653">
        <v>9614.7200000000012</v>
      </c>
      <c r="M435" s="653">
        <v>3</v>
      </c>
      <c r="N435" s="654">
        <v>28844.160000000003</v>
      </c>
    </row>
    <row r="436" spans="1:14" ht="14.4" customHeight="1" x14ac:dyDescent="0.3">
      <c r="A436" s="649" t="s">
        <v>566</v>
      </c>
      <c r="B436" s="650" t="s">
        <v>2234</v>
      </c>
      <c r="C436" s="651" t="s">
        <v>576</v>
      </c>
      <c r="D436" s="652" t="s">
        <v>2236</v>
      </c>
      <c r="E436" s="651" t="s">
        <v>2016</v>
      </c>
      <c r="F436" s="652" t="s">
        <v>2246</v>
      </c>
      <c r="G436" s="651" t="s">
        <v>629</v>
      </c>
      <c r="H436" s="651" t="s">
        <v>2044</v>
      </c>
      <c r="I436" s="651" t="s">
        <v>2045</v>
      </c>
      <c r="J436" s="651" t="s">
        <v>2046</v>
      </c>
      <c r="K436" s="651"/>
      <c r="L436" s="653">
        <v>44.755043929836681</v>
      </c>
      <c r="M436" s="653">
        <v>959</v>
      </c>
      <c r="N436" s="654">
        <v>42920.087128713378</v>
      </c>
    </row>
    <row r="437" spans="1:14" ht="14.4" customHeight="1" x14ac:dyDescent="0.3">
      <c r="A437" s="649" t="s">
        <v>566</v>
      </c>
      <c r="B437" s="650" t="s">
        <v>2234</v>
      </c>
      <c r="C437" s="651" t="s">
        <v>576</v>
      </c>
      <c r="D437" s="652" t="s">
        <v>2236</v>
      </c>
      <c r="E437" s="651" t="s">
        <v>2016</v>
      </c>
      <c r="F437" s="652" t="s">
        <v>2246</v>
      </c>
      <c r="G437" s="651" t="s">
        <v>629</v>
      </c>
      <c r="H437" s="651" t="s">
        <v>2047</v>
      </c>
      <c r="I437" s="651" t="s">
        <v>2048</v>
      </c>
      <c r="J437" s="651" t="s">
        <v>2049</v>
      </c>
      <c r="K437" s="651" t="s">
        <v>2050</v>
      </c>
      <c r="L437" s="653">
        <v>3025.7450854948729</v>
      </c>
      <c r="M437" s="653">
        <v>165</v>
      </c>
      <c r="N437" s="654">
        <v>499247.93910665403</v>
      </c>
    </row>
    <row r="438" spans="1:14" ht="14.4" customHeight="1" x14ac:dyDescent="0.3">
      <c r="A438" s="649" t="s">
        <v>566</v>
      </c>
      <c r="B438" s="650" t="s">
        <v>2234</v>
      </c>
      <c r="C438" s="651" t="s">
        <v>576</v>
      </c>
      <c r="D438" s="652" t="s">
        <v>2236</v>
      </c>
      <c r="E438" s="651" t="s">
        <v>2016</v>
      </c>
      <c r="F438" s="652" t="s">
        <v>2246</v>
      </c>
      <c r="G438" s="651" t="s">
        <v>629</v>
      </c>
      <c r="H438" s="651" t="s">
        <v>2051</v>
      </c>
      <c r="I438" s="651" t="s">
        <v>2052</v>
      </c>
      <c r="J438" s="651" t="s">
        <v>2053</v>
      </c>
      <c r="K438" s="651" t="s">
        <v>2054</v>
      </c>
      <c r="L438" s="653">
        <v>8171.3338852856996</v>
      </c>
      <c r="M438" s="653">
        <v>45</v>
      </c>
      <c r="N438" s="654">
        <v>367710.02483785647</v>
      </c>
    </row>
    <row r="439" spans="1:14" ht="14.4" customHeight="1" x14ac:dyDescent="0.3">
      <c r="A439" s="649" t="s">
        <v>566</v>
      </c>
      <c r="B439" s="650" t="s">
        <v>2234</v>
      </c>
      <c r="C439" s="651" t="s">
        <v>576</v>
      </c>
      <c r="D439" s="652" t="s">
        <v>2236</v>
      </c>
      <c r="E439" s="651" t="s">
        <v>2055</v>
      </c>
      <c r="F439" s="652" t="s">
        <v>2247</v>
      </c>
      <c r="G439" s="651"/>
      <c r="H439" s="651"/>
      <c r="I439" s="651" t="s">
        <v>2056</v>
      </c>
      <c r="J439" s="651" t="s">
        <v>2057</v>
      </c>
      <c r="K439" s="651"/>
      <c r="L439" s="653">
        <v>2988.2533333333331</v>
      </c>
      <c r="M439" s="653">
        <v>9</v>
      </c>
      <c r="N439" s="654">
        <v>26894.28</v>
      </c>
    </row>
    <row r="440" spans="1:14" ht="14.4" customHeight="1" x14ac:dyDescent="0.3">
      <c r="A440" s="649" t="s">
        <v>566</v>
      </c>
      <c r="B440" s="650" t="s">
        <v>2234</v>
      </c>
      <c r="C440" s="651" t="s">
        <v>576</v>
      </c>
      <c r="D440" s="652" t="s">
        <v>2236</v>
      </c>
      <c r="E440" s="651" t="s">
        <v>2055</v>
      </c>
      <c r="F440" s="652" t="s">
        <v>2247</v>
      </c>
      <c r="G440" s="651"/>
      <c r="H440" s="651"/>
      <c r="I440" s="651" t="s">
        <v>2058</v>
      </c>
      <c r="J440" s="651" t="s">
        <v>2059</v>
      </c>
      <c r="K440" s="651"/>
      <c r="L440" s="653">
        <v>1407.5400000000002</v>
      </c>
      <c r="M440" s="653">
        <v>51</v>
      </c>
      <c r="N440" s="654">
        <v>71784.540000000008</v>
      </c>
    </row>
    <row r="441" spans="1:14" ht="14.4" customHeight="1" x14ac:dyDescent="0.3">
      <c r="A441" s="649" t="s">
        <v>566</v>
      </c>
      <c r="B441" s="650" t="s">
        <v>2234</v>
      </c>
      <c r="C441" s="651" t="s">
        <v>576</v>
      </c>
      <c r="D441" s="652" t="s">
        <v>2236</v>
      </c>
      <c r="E441" s="651" t="s">
        <v>2055</v>
      </c>
      <c r="F441" s="652" t="s">
        <v>2247</v>
      </c>
      <c r="G441" s="651"/>
      <c r="H441" s="651"/>
      <c r="I441" s="651" t="s">
        <v>2060</v>
      </c>
      <c r="J441" s="651" t="s">
        <v>2061</v>
      </c>
      <c r="K441" s="651"/>
      <c r="L441" s="653">
        <v>10292.5</v>
      </c>
      <c r="M441" s="653">
        <v>2</v>
      </c>
      <c r="N441" s="654">
        <v>20585</v>
      </c>
    </row>
    <row r="442" spans="1:14" ht="14.4" customHeight="1" x14ac:dyDescent="0.3">
      <c r="A442" s="649" t="s">
        <v>566</v>
      </c>
      <c r="B442" s="650" t="s">
        <v>2234</v>
      </c>
      <c r="C442" s="651" t="s">
        <v>576</v>
      </c>
      <c r="D442" s="652" t="s">
        <v>2236</v>
      </c>
      <c r="E442" s="651" t="s">
        <v>2055</v>
      </c>
      <c r="F442" s="652" t="s">
        <v>2247</v>
      </c>
      <c r="G442" s="651"/>
      <c r="H442" s="651"/>
      <c r="I442" s="651" t="s">
        <v>2062</v>
      </c>
      <c r="J442" s="651" t="s">
        <v>2063</v>
      </c>
      <c r="K442" s="651"/>
      <c r="L442" s="653">
        <v>2187.3000000000002</v>
      </c>
      <c r="M442" s="653">
        <v>10</v>
      </c>
      <c r="N442" s="654">
        <v>21873</v>
      </c>
    </row>
    <row r="443" spans="1:14" ht="14.4" customHeight="1" x14ac:dyDescent="0.3">
      <c r="A443" s="649" t="s">
        <v>566</v>
      </c>
      <c r="B443" s="650" t="s">
        <v>2234</v>
      </c>
      <c r="C443" s="651" t="s">
        <v>576</v>
      </c>
      <c r="D443" s="652" t="s">
        <v>2236</v>
      </c>
      <c r="E443" s="651" t="s">
        <v>2055</v>
      </c>
      <c r="F443" s="652" t="s">
        <v>2247</v>
      </c>
      <c r="G443" s="651"/>
      <c r="H443" s="651"/>
      <c r="I443" s="651" t="s">
        <v>2064</v>
      </c>
      <c r="J443" s="651" t="s">
        <v>2065</v>
      </c>
      <c r="K443" s="651"/>
      <c r="L443" s="653">
        <v>8608.9</v>
      </c>
      <c r="M443" s="653">
        <v>36</v>
      </c>
      <c r="N443" s="654">
        <v>309920.39999999997</v>
      </c>
    </row>
    <row r="444" spans="1:14" ht="14.4" customHeight="1" x14ac:dyDescent="0.3">
      <c r="A444" s="649" t="s">
        <v>566</v>
      </c>
      <c r="B444" s="650" t="s">
        <v>2234</v>
      </c>
      <c r="C444" s="651" t="s">
        <v>576</v>
      </c>
      <c r="D444" s="652" t="s">
        <v>2236</v>
      </c>
      <c r="E444" s="651" t="s">
        <v>2055</v>
      </c>
      <c r="F444" s="652" t="s">
        <v>2247</v>
      </c>
      <c r="G444" s="651"/>
      <c r="H444" s="651"/>
      <c r="I444" s="651" t="s">
        <v>2066</v>
      </c>
      <c r="J444" s="651" t="s">
        <v>2067</v>
      </c>
      <c r="K444" s="651"/>
      <c r="L444" s="653">
        <v>684</v>
      </c>
      <c r="M444" s="653">
        <v>2</v>
      </c>
      <c r="N444" s="654">
        <v>1368</v>
      </c>
    </row>
    <row r="445" spans="1:14" ht="14.4" customHeight="1" x14ac:dyDescent="0.3">
      <c r="A445" s="649" t="s">
        <v>566</v>
      </c>
      <c r="B445" s="650" t="s">
        <v>2234</v>
      </c>
      <c r="C445" s="651" t="s">
        <v>576</v>
      </c>
      <c r="D445" s="652" t="s">
        <v>2236</v>
      </c>
      <c r="E445" s="651" t="s">
        <v>2055</v>
      </c>
      <c r="F445" s="652" t="s">
        <v>2247</v>
      </c>
      <c r="G445" s="651"/>
      <c r="H445" s="651"/>
      <c r="I445" s="651" t="s">
        <v>2068</v>
      </c>
      <c r="J445" s="651" t="s">
        <v>2069</v>
      </c>
      <c r="K445" s="651" t="s">
        <v>2070</v>
      </c>
      <c r="L445" s="653">
        <v>3565</v>
      </c>
      <c r="M445" s="653">
        <v>1</v>
      </c>
      <c r="N445" s="654">
        <v>3565</v>
      </c>
    </row>
    <row r="446" spans="1:14" ht="14.4" customHeight="1" x14ac:dyDescent="0.3">
      <c r="A446" s="649" t="s">
        <v>566</v>
      </c>
      <c r="B446" s="650" t="s">
        <v>2234</v>
      </c>
      <c r="C446" s="651" t="s">
        <v>579</v>
      </c>
      <c r="D446" s="652" t="s">
        <v>2237</v>
      </c>
      <c r="E446" s="651" t="s">
        <v>594</v>
      </c>
      <c r="F446" s="652" t="s">
        <v>2241</v>
      </c>
      <c r="G446" s="651"/>
      <c r="H446" s="651" t="s">
        <v>2071</v>
      </c>
      <c r="I446" s="651" t="s">
        <v>2071</v>
      </c>
      <c r="J446" s="651" t="s">
        <v>2072</v>
      </c>
      <c r="K446" s="651" t="s">
        <v>2073</v>
      </c>
      <c r="L446" s="653">
        <v>900.00070203790301</v>
      </c>
      <c r="M446" s="653">
        <v>1</v>
      </c>
      <c r="N446" s="654">
        <v>900.00070203790301</v>
      </c>
    </row>
    <row r="447" spans="1:14" ht="14.4" customHeight="1" x14ac:dyDescent="0.3">
      <c r="A447" s="649" t="s">
        <v>566</v>
      </c>
      <c r="B447" s="650" t="s">
        <v>2234</v>
      </c>
      <c r="C447" s="651" t="s">
        <v>579</v>
      </c>
      <c r="D447" s="652" t="s">
        <v>2237</v>
      </c>
      <c r="E447" s="651" t="s">
        <v>594</v>
      </c>
      <c r="F447" s="652" t="s">
        <v>2241</v>
      </c>
      <c r="G447" s="651"/>
      <c r="H447" s="651" t="s">
        <v>2074</v>
      </c>
      <c r="I447" s="651" t="s">
        <v>2075</v>
      </c>
      <c r="J447" s="651" t="s">
        <v>2076</v>
      </c>
      <c r="K447" s="651" t="s">
        <v>2077</v>
      </c>
      <c r="L447" s="653">
        <v>227.87358681567446</v>
      </c>
      <c r="M447" s="653">
        <v>1</v>
      </c>
      <c r="N447" s="654">
        <v>227.87358681567446</v>
      </c>
    </row>
    <row r="448" spans="1:14" ht="14.4" customHeight="1" x14ac:dyDescent="0.3">
      <c r="A448" s="649" t="s">
        <v>566</v>
      </c>
      <c r="B448" s="650" t="s">
        <v>2234</v>
      </c>
      <c r="C448" s="651" t="s">
        <v>579</v>
      </c>
      <c r="D448" s="652" t="s">
        <v>2237</v>
      </c>
      <c r="E448" s="651" t="s">
        <v>594</v>
      </c>
      <c r="F448" s="652" t="s">
        <v>2241</v>
      </c>
      <c r="G448" s="651"/>
      <c r="H448" s="651" t="s">
        <v>2078</v>
      </c>
      <c r="I448" s="651" t="s">
        <v>2078</v>
      </c>
      <c r="J448" s="651" t="s">
        <v>2079</v>
      </c>
      <c r="K448" s="651" t="s">
        <v>2080</v>
      </c>
      <c r="L448" s="653">
        <v>109.25</v>
      </c>
      <c r="M448" s="653">
        <v>6</v>
      </c>
      <c r="N448" s="654">
        <v>655.5</v>
      </c>
    </row>
    <row r="449" spans="1:14" ht="14.4" customHeight="1" x14ac:dyDescent="0.3">
      <c r="A449" s="649" t="s">
        <v>566</v>
      </c>
      <c r="B449" s="650" t="s">
        <v>2234</v>
      </c>
      <c r="C449" s="651" t="s">
        <v>579</v>
      </c>
      <c r="D449" s="652" t="s">
        <v>2237</v>
      </c>
      <c r="E449" s="651" t="s">
        <v>594</v>
      </c>
      <c r="F449" s="652" t="s">
        <v>2241</v>
      </c>
      <c r="G449" s="651" t="s">
        <v>595</v>
      </c>
      <c r="H449" s="651" t="s">
        <v>662</v>
      </c>
      <c r="I449" s="651" t="s">
        <v>662</v>
      </c>
      <c r="J449" s="651" t="s">
        <v>597</v>
      </c>
      <c r="K449" s="651" t="s">
        <v>663</v>
      </c>
      <c r="L449" s="653">
        <v>179.40000000000003</v>
      </c>
      <c r="M449" s="653">
        <v>8</v>
      </c>
      <c r="N449" s="654">
        <v>1435.2000000000003</v>
      </c>
    </row>
    <row r="450" spans="1:14" ht="14.4" customHeight="1" x14ac:dyDescent="0.3">
      <c r="A450" s="649" t="s">
        <v>566</v>
      </c>
      <c r="B450" s="650" t="s">
        <v>2234</v>
      </c>
      <c r="C450" s="651" t="s">
        <v>579</v>
      </c>
      <c r="D450" s="652" t="s">
        <v>2237</v>
      </c>
      <c r="E450" s="651" t="s">
        <v>594</v>
      </c>
      <c r="F450" s="652" t="s">
        <v>2241</v>
      </c>
      <c r="G450" s="651" t="s">
        <v>595</v>
      </c>
      <c r="H450" s="651" t="s">
        <v>596</v>
      </c>
      <c r="I450" s="651" t="s">
        <v>596</v>
      </c>
      <c r="J450" s="651" t="s">
        <v>597</v>
      </c>
      <c r="K450" s="651" t="s">
        <v>598</v>
      </c>
      <c r="L450" s="653">
        <v>97.18</v>
      </c>
      <c r="M450" s="653">
        <v>4</v>
      </c>
      <c r="N450" s="654">
        <v>388.72</v>
      </c>
    </row>
    <row r="451" spans="1:14" ht="14.4" customHeight="1" x14ac:dyDescent="0.3">
      <c r="A451" s="649" t="s">
        <v>566</v>
      </c>
      <c r="B451" s="650" t="s">
        <v>2234</v>
      </c>
      <c r="C451" s="651" t="s">
        <v>579</v>
      </c>
      <c r="D451" s="652" t="s">
        <v>2237</v>
      </c>
      <c r="E451" s="651" t="s">
        <v>594</v>
      </c>
      <c r="F451" s="652" t="s">
        <v>2241</v>
      </c>
      <c r="G451" s="651" t="s">
        <v>595</v>
      </c>
      <c r="H451" s="651" t="s">
        <v>599</v>
      </c>
      <c r="I451" s="651" t="s">
        <v>599</v>
      </c>
      <c r="J451" s="651" t="s">
        <v>597</v>
      </c>
      <c r="K451" s="651" t="s">
        <v>600</v>
      </c>
      <c r="L451" s="653">
        <v>97.75</v>
      </c>
      <c r="M451" s="653">
        <v>3</v>
      </c>
      <c r="N451" s="654">
        <v>293.25</v>
      </c>
    </row>
    <row r="452" spans="1:14" ht="14.4" customHeight="1" x14ac:dyDescent="0.3">
      <c r="A452" s="649" t="s">
        <v>566</v>
      </c>
      <c r="B452" s="650" t="s">
        <v>2234</v>
      </c>
      <c r="C452" s="651" t="s">
        <v>579</v>
      </c>
      <c r="D452" s="652" t="s">
        <v>2237</v>
      </c>
      <c r="E452" s="651" t="s">
        <v>594</v>
      </c>
      <c r="F452" s="652" t="s">
        <v>2241</v>
      </c>
      <c r="G452" s="651" t="s">
        <v>595</v>
      </c>
      <c r="H452" s="651" t="s">
        <v>601</v>
      </c>
      <c r="I452" s="651" t="s">
        <v>602</v>
      </c>
      <c r="J452" s="651" t="s">
        <v>603</v>
      </c>
      <c r="K452" s="651" t="s">
        <v>604</v>
      </c>
      <c r="L452" s="653">
        <v>84.899255144460867</v>
      </c>
      <c r="M452" s="653">
        <v>39</v>
      </c>
      <c r="N452" s="654">
        <v>3311.0709506339736</v>
      </c>
    </row>
    <row r="453" spans="1:14" ht="14.4" customHeight="1" x14ac:dyDescent="0.3">
      <c r="A453" s="649" t="s">
        <v>566</v>
      </c>
      <c r="B453" s="650" t="s">
        <v>2234</v>
      </c>
      <c r="C453" s="651" t="s">
        <v>579</v>
      </c>
      <c r="D453" s="652" t="s">
        <v>2237</v>
      </c>
      <c r="E453" s="651" t="s">
        <v>594</v>
      </c>
      <c r="F453" s="652" t="s">
        <v>2241</v>
      </c>
      <c r="G453" s="651" t="s">
        <v>595</v>
      </c>
      <c r="H453" s="651" t="s">
        <v>605</v>
      </c>
      <c r="I453" s="651" t="s">
        <v>606</v>
      </c>
      <c r="J453" s="651" t="s">
        <v>607</v>
      </c>
      <c r="K453" s="651" t="s">
        <v>608</v>
      </c>
      <c r="L453" s="653">
        <v>100.53599999999999</v>
      </c>
      <c r="M453" s="653">
        <v>5</v>
      </c>
      <c r="N453" s="654">
        <v>502.67999999999995</v>
      </c>
    </row>
    <row r="454" spans="1:14" ht="14.4" customHeight="1" x14ac:dyDescent="0.3">
      <c r="A454" s="649" t="s">
        <v>566</v>
      </c>
      <c r="B454" s="650" t="s">
        <v>2234</v>
      </c>
      <c r="C454" s="651" t="s">
        <v>579</v>
      </c>
      <c r="D454" s="652" t="s">
        <v>2237</v>
      </c>
      <c r="E454" s="651" t="s">
        <v>594</v>
      </c>
      <c r="F454" s="652" t="s">
        <v>2241</v>
      </c>
      <c r="G454" s="651" t="s">
        <v>595</v>
      </c>
      <c r="H454" s="651" t="s">
        <v>609</v>
      </c>
      <c r="I454" s="651" t="s">
        <v>610</v>
      </c>
      <c r="J454" s="651" t="s">
        <v>611</v>
      </c>
      <c r="K454" s="651" t="s">
        <v>612</v>
      </c>
      <c r="L454" s="653">
        <v>170.18602381758475</v>
      </c>
      <c r="M454" s="653">
        <v>55</v>
      </c>
      <c r="N454" s="654">
        <v>9360.231309967161</v>
      </c>
    </row>
    <row r="455" spans="1:14" ht="14.4" customHeight="1" x14ac:dyDescent="0.3">
      <c r="A455" s="649" t="s">
        <v>566</v>
      </c>
      <c r="B455" s="650" t="s">
        <v>2234</v>
      </c>
      <c r="C455" s="651" t="s">
        <v>579</v>
      </c>
      <c r="D455" s="652" t="s">
        <v>2237</v>
      </c>
      <c r="E455" s="651" t="s">
        <v>594</v>
      </c>
      <c r="F455" s="652" t="s">
        <v>2241</v>
      </c>
      <c r="G455" s="651" t="s">
        <v>595</v>
      </c>
      <c r="H455" s="651" t="s">
        <v>675</v>
      </c>
      <c r="I455" s="651" t="s">
        <v>676</v>
      </c>
      <c r="J455" s="651" t="s">
        <v>677</v>
      </c>
      <c r="K455" s="651" t="s">
        <v>678</v>
      </c>
      <c r="L455" s="653">
        <v>66.387883227821447</v>
      </c>
      <c r="M455" s="653">
        <v>41</v>
      </c>
      <c r="N455" s="654">
        <v>2721.9032123406796</v>
      </c>
    </row>
    <row r="456" spans="1:14" ht="14.4" customHeight="1" x14ac:dyDescent="0.3">
      <c r="A456" s="649" t="s">
        <v>566</v>
      </c>
      <c r="B456" s="650" t="s">
        <v>2234</v>
      </c>
      <c r="C456" s="651" t="s">
        <v>579</v>
      </c>
      <c r="D456" s="652" t="s">
        <v>2237</v>
      </c>
      <c r="E456" s="651" t="s">
        <v>594</v>
      </c>
      <c r="F456" s="652" t="s">
        <v>2241</v>
      </c>
      <c r="G456" s="651" t="s">
        <v>595</v>
      </c>
      <c r="H456" s="651" t="s">
        <v>2081</v>
      </c>
      <c r="I456" s="651" t="s">
        <v>2082</v>
      </c>
      <c r="J456" s="651" t="s">
        <v>1176</v>
      </c>
      <c r="K456" s="651" t="s">
        <v>2083</v>
      </c>
      <c r="L456" s="653">
        <v>84.652957735257843</v>
      </c>
      <c r="M456" s="653">
        <v>13</v>
      </c>
      <c r="N456" s="654">
        <v>1100.488450558352</v>
      </c>
    </row>
    <row r="457" spans="1:14" ht="14.4" customHeight="1" x14ac:dyDescent="0.3">
      <c r="A457" s="649" t="s">
        <v>566</v>
      </c>
      <c r="B457" s="650" t="s">
        <v>2234</v>
      </c>
      <c r="C457" s="651" t="s">
        <v>579</v>
      </c>
      <c r="D457" s="652" t="s">
        <v>2237</v>
      </c>
      <c r="E457" s="651" t="s">
        <v>594</v>
      </c>
      <c r="F457" s="652" t="s">
        <v>2241</v>
      </c>
      <c r="G457" s="651" t="s">
        <v>595</v>
      </c>
      <c r="H457" s="651" t="s">
        <v>694</v>
      </c>
      <c r="I457" s="651" t="s">
        <v>695</v>
      </c>
      <c r="J457" s="651" t="s">
        <v>696</v>
      </c>
      <c r="K457" s="651" t="s">
        <v>697</v>
      </c>
      <c r="L457" s="653">
        <v>28.426623750025236</v>
      </c>
      <c r="M457" s="653">
        <v>21</v>
      </c>
      <c r="N457" s="654">
        <v>596.95909875052996</v>
      </c>
    </row>
    <row r="458" spans="1:14" ht="14.4" customHeight="1" x14ac:dyDescent="0.3">
      <c r="A458" s="649" t="s">
        <v>566</v>
      </c>
      <c r="B458" s="650" t="s">
        <v>2234</v>
      </c>
      <c r="C458" s="651" t="s">
        <v>579</v>
      </c>
      <c r="D458" s="652" t="s">
        <v>2237</v>
      </c>
      <c r="E458" s="651" t="s">
        <v>594</v>
      </c>
      <c r="F458" s="652" t="s">
        <v>2241</v>
      </c>
      <c r="G458" s="651" t="s">
        <v>595</v>
      </c>
      <c r="H458" s="651" t="s">
        <v>2084</v>
      </c>
      <c r="I458" s="651" t="s">
        <v>2085</v>
      </c>
      <c r="J458" s="651" t="s">
        <v>2086</v>
      </c>
      <c r="K458" s="651" t="s">
        <v>2087</v>
      </c>
      <c r="L458" s="653">
        <v>121.32999999999998</v>
      </c>
      <c r="M458" s="653">
        <v>2</v>
      </c>
      <c r="N458" s="654">
        <v>242.65999999999997</v>
      </c>
    </row>
    <row r="459" spans="1:14" ht="14.4" customHeight="1" x14ac:dyDescent="0.3">
      <c r="A459" s="649" t="s">
        <v>566</v>
      </c>
      <c r="B459" s="650" t="s">
        <v>2234</v>
      </c>
      <c r="C459" s="651" t="s">
        <v>579</v>
      </c>
      <c r="D459" s="652" t="s">
        <v>2237</v>
      </c>
      <c r="E459" s="651" t="s">
        <v>594</v>
      </c>
      <c r="F459" s="652" t="s">
        <v>2241</v>
      </c>
      <c r="G459" s="651" t="s">
        <v>595</v>
      </c>
      <c r="H459" s="651" t="s">
        <v>717</v>
      </c>
      <c r="I459" s="651" t="s">
        <v>718</v>
      </c>
      <c r="J459" s="651" t="s">
        <v>719</v>
      </c>
      <c r="K459" s="651" t="s">
        <v>720</v>
      </c>
      <c r="L459" s="653">
        <v>60.350136535515894</v>
      </c>
      <c r="M459" s="653">
        <v>35</v>
      </c>
      <c r="N459" s="654">
        <v>2112.2547787430562</v>
      </c>
    </row>
    <row r="460" spans="1:14" ht="14.4" customHeight="1" x14ac:dyDescent="0.3">
      <c r="A460" s="649" t="s">
        <v>566</v>
      </c>
      <c r="B460" s="650" t="s">
        <v>2234</v>
      </c>
      <c r="C460" s="651" t="s">
        <v>579</v>
      </c>
      <c r="D460" s="652" t="s">
        <v>2237</v>
      </c>
      <c r="E460" s="651" t="s">
        <v>594</v>
      </c>
      <c r="F460" s="652" t="s">
        <v>2241</v>
      </c>
      <c r="G460" s="651" t="s">
        <v>595</v>
      </c>
      <c r="H460" s="651" t="s">
        <v>729</v>
      </c>
      <c r="I460" s="651" t="s">
        <v>730</v>
      </c>
      <c r="J460" s="651" t="s">
        <v>731</v>
      </c>
      <c r="K460" s="651" t="s">
        <v>732</v>
      </c>
      <c r="L460" s="653">
        <v>259.25168202975198</v>
      </c>
      <c r="M460" s="653">
        <v>346</v>
      </c>
      <c r="N460" s="654">
        <v>89701.081982294185</v>
      </c>
    </row>
    <row r="461" spans="1:14" ht="14.4" customHeight="1" x14ac:dyDescent="0.3">
      <c r="A461" s="649" t="s">
        <v>566</v>
      </c>
      <c r="B461" s="650" t="s">
        <v>2234</v>
      </c>
      <c r="C461" s="651" t="s">
        <v>579</v>
      </c>
      <c r="D461" s="652" t="s">
        <v>2237</v>
      </c>
      <c r="E461" s="651" t="s">
        <v>594</v>
      </c>
      <c r="F461" s="652" t="s">
        <v>2241</v>
      </c>
      <c r="G461" s="651" t="s">
        <v>595</v>
      </c>
      <c r="H461" s="651" t="s">
        <v>749</v>
      </c>
      <c r="I461" s="651" t="s">
        <v>749</v>
      </c>
      <c r="J461" s="651" t="s">
        <v>750</v>
      </c>
      <c r="K461" s="651" t="s">
        <v>751</v>
      </c>
      <c r="L461" s="653">
        <v>38.19529372953815</v>
      </c>
      <c r="M461" s="653">
        <v>136</v>
      </c>
      <c r="N461" s="654">
        <v>5194.5599472171889</v>
      </c>
    </row>
    <row r="462" spans="1:14" ht="14.4" customHeight="1" x14ac:dyDescent="0.3">
      <c r="A462" s="649" t="s">
        <v>566</v>
      </c>
      <c r="B462" s="650" t="s">
        <v>2234</v>
      </c>
      <c r="C462" s="651" t="s">
        <v>579</v>
      </c>
      <c r="D462" s="652" t="s">
        <v>2237</v>
      </c>
      <c r="E462" s="651" t="s">
        <v>594</v>
      </c>
      <c r="F462" s="652" t="s">
        <v>2241</v>
      </c>
      <c r="G462" s="651" t="s">
        <v>595</v>
      </c>
      <c r="H462" s="651" t="s">
        <v>767</v>
      </c>
      <c r="I462" s="651" t="s">
        <v>768</v>
      </c>
      <c r="J462" s="651" t="s">
        <v>769</v>
      </c>
      <c r="K462" s="651" t="s">
        <v>770</v>
      </c>
      <c r="L462" s="653">
        <v>331.02856944177159</v>
      </c>
      <c r="M462" s="653">
        <v>4</v>
      </c>
      <c r="N462" s="654">
        <v>1324.1142777670864</v>
      </c>
    </row>
    <row r="463" spans="1:14" ht="14.4" customHeight="1" x14ac:dyDescent="0.3">
      <c r="A463" s="649" t="s">
        <v>566</v>
      </c>
      <c r="B463" s="650" t="s">
        <v>2234</v>
      </c>
      <c r="C463" s="651" t="s">
        <v>579</v>
      </c>
      <c r="D463" s="652" t="s">
        <v>2237</v>
      </c>
      <c r="E463" s="651" t="s">
        <v>594</v>
      </c>
      <c r="F463" s="652" t="s">
        <v>2241</v>
      </c>
      <c r="G463" s="651" t="s">
        <v>595</v>
      </c>
      <c r="H463" s="651" t="s">
        <v>818</v>
      </c>
      <c r="I463" s="651" t="s">
        <v>819</v>
      </c>
      <c r="J463" s="651" t="s">
        <v>820</v>
      </c>
      <c r="K463" s="651" t="s">
        <v>821</v>
      </c>
      <c r="L463" s="653">
        <v>376.26952013239321</v>
      </c>
      <c r="M463" s="653">
        <v>9</v>
      </c>
      <c r="N463" s="654">
        <v>3386.4256811915388</v>
      </c>
    </row>
    <row r="464" spans="1:14" ht="14.4" customHeight="1" x14ac:dyDescent="0.3">
      <c r="A464" s="649" t="s">
        <v>566</v>
      </c>
      <c r="B464" s="650" t="s">
        <v>2234</v>
      </c>
      <c r="C464" s="651" t="s">
        <v>579</v>
      </c>
      <c r="D464" s="652" t="s">
        <v>2237</v>
      </c>
      <c r="E464" s="651" t="s">
        <v>594</v>
      </c>
      <c r="F464" s="652" t="s">
        <v>2241</v>
      </c>
      <c r="G464" s="651" t="s">
        <v>595</v>
      </c>
      <c r="H464" s="651" t="s">
        <v>822</v>
      </c>
      <c r="I464" s="651" t="s">
        <v>823</v>
      </c>
      <c r="J464" s="651" t="s">
        <v>824</v>
      </c>
      <c r="K464" s="651" t="s">
        <v>825</v>
      </c>
      <c r="L464" s="653">
        <v>67.423720587118964</v>
      </c>
      <c r="M464" s="653">
        <v>42</v>
      </c>
      <c r="N464" s="654">
        <v>2831.7962646589967</v>
      </c>
    </row>
    <row r="465" spans="1:14" ht="14.4" customHeight="1" x14ac:dyDescent="0.3">
      <c r="A465" s="649" t="s">
        <v>566</v>
      </c>
      <c r="B465" s="650" t="s">
        <v>2234</v>
      </c>
      <c r="C465" s="651" t="s">
        <v>579</v>
      </c>
      <c r="D465" s="652" t="s">
        <v>2237</v>
      </c>
      <c r="E465" s="651" t="s">
        <v>594</v>
      </c>
      <c r="F465" s="652" t="s">
        <v>2241</v>
      </c>
      <c r="G465" s="651" t="s">
        <v>595</v>
      </c>
      <c r="H465" s="651" t="s">
        <v>2088</v>
      </c>
      <c r="I465" s="651" t="s">
        <v>2089</v>
      </c>
      <c r="J465" s="651" t="s">
        <v>2090</v>
      </c>
      <c r="K465" s="651" t="s">
        <v>1333</v>
      </c>
      <c r="L465" s="653">
        <v>41.702398885230238</v>
      </c>
      <c r="M465" s="653">
        <v>116</v>
      </c>
      <c r="N465" s="654">
        <v>4837.4782706867072</v>
      </c>
    </row>
    <row r="466" spans="1:14" ht="14.4" customHeight="1" x14ac:dyDescent="0.3">
      <c r="A466" s="649" t="s">
        <v>566</v>
      </c>
      <c r="B466" s="650" t="s">
        <v>2234</v>
      </c>
      <c r="C466" s="651" t="s">
        <v>579</v>
      </c>
      <c r="D466" s="652" t="s">
        <v>2237</v>
      </c>
      <c r="E466" s="651" t="s">
        <v>594</v>
      </c>
      <c r="F466" s="652" t="s">
        <v>2241</v>
      </c>
      <c r="G466" s="651" t="s">
        <v>595</v>
      </c>
      <c r="H466" s="651" t="s">
        <v>852</v>
      </c>
      <c r="I466" s="651" t="s">
        <v>853</v>
      </c>
      <c r="J466" s="651" t="s">
        <v>850</v>
      </c>
      <c r="K466" s="651" t="s">
        <v>854</v>
      </c>
      <c r="L466" s="653">
        <v>292.47353323087782</v>
      </c>
      <c r="M466" s="653">
        <v>1</v>
      </c>
      <c r="N466" s="654">
        <v>292.47353323087782</v>
      </c>
    </row>
    <row r="467" spans="1:14" ht="14.4" customHeight="1" x14ac:dyDescent="0.3">
      <c r="A467" s="649" t="s">
        <v>566</v>
      </c>
      <c r="B467" s="650" t="s">
        <v>2234</v>
      </c>
      <c r="C467" s="651" t="s">
        <v>579</v>
      </c>
      <c r="D467" s="652" t="s">
        <v>2237</v>
      </c>
      <c r="E467" s="651" t="s">
        <v>594</v>
      </c>
      <c r="F467" s="652" t="s">
        <v>2241</v>
      </c>
      <c r="G467" s="651" t="s">
        <v>595</v>
      </c>
      <c r="H467" s="651" t="s">
        <v>855</v>
      </c>
      <c r="I467" s="651" t="s">
        <v>856</v>
      </c>
      <c r="J467" s="651" t="s">
        <v>857</v>
      </c>
      <c r="K467" s="651" t="s">
        <v>858</v>
      </c>
      <c r="L467" s="653">
        <v>392.8888346743297</v>
      </c>
      <c r="M467" s="653">
        <v>8</v>
      </c>
      <c r="N467" s="654">
        <v>3143.1106773946376</v>
      </c>
    </row>
    <row r="468" spans="1:14" ht="14.4" customHeight="1" x14ac:dyDescent="0.3">
      <c r="A468" s="649" t="s">
        <v>566</v>
      </c>
      <c r="B468" s="650" t="s">
        <v>2234</v>
      </c>
      <c r="C468" s="651" t="s">
        <v>579</v>
      </c>
      <c r="D468" s="652" t="s">
        <v>2237</v>
      </c>
      <c r="E468" s="651" t="s">
        <v>594</v>
      </c>
      <c r="F468" s="652" t="s">
        <v>2241</v>
      </c>
      <c r="G468" s="651" t="s">
        <v>595</v>
      </c>
      <c r="H468" s="651" t="s">
        <v>2091</v>
      </c>
      <c r="I468" s="651" t="s">
        <v>237</v>
      </c>
      <c r="J468" s="651" t="s">
        <v>2092</v>
      </c>
      <c r="K468" s="651"/>
      <c r="L468" s="653">
        <v>97.320304295301895</v>
      </c>
      <c r="M468" s="653">
        <v>52</v>
      </c>
      <c r="N468" s="654">
        <v>5060.6558233556989</v>
      </c>
    </row>
    <row r="469" spans="1:14" ht="14.4" customHeight="1" x14ac:dyDescent="0.3">
      <c r="A469" s="649" t="s">
        <v>566</v>
      </c>
      <c r="B469" s="650" t="s">
        <v>2234</v>
      </c>
      <c r="C469" s="651" t="s">
        <v>579</v>
      </c>
      <c r="D469" s="652" t="s">
        <v>2237</v>
      </c>
      <c r="E469" s="651" t="s">
        <v>594</v>
      </c>
      <c r="F469" s="652" t="s">
        <v>2241</v>
      </c>
      <c r="G469" s="651" t="s">
        <v>595</v>
      </c>
      <c r="H469" s="651" t="s">
        <v>919</v>
      </c>
      <c r="I469" s="651" t="s">
        <v>920</v>
      </c>
      <c r="J469" s="651" t="s">
        <v>921</v>
      </c>
      <c r="K469" s="651"/>
      <c r="L469" s="653">
        <v>218.17791666666668</v>
      </c>
      <c r="M469" s="653">
        <v>2</v>
      </c>
      <c r="N469" s="654">
        <v>436.35583333333335</v>
      </c>
    </row>
    <row r="470" spans="1:14" ht="14.4" customHeight="1" x14ac:dyDescent="0.3">
      <c r="A470" s="649" t="s">
        <v>566</v>
      </c>
      <c r="B470" s="650" t="s">
        <v>2234</v>
      </c>
      <c r="C470" s="651" t="s">
        <v>579</v>
      </c>
      <c r="D470" s="652" t="s">
        <v>2237</v>
      </c>
      <c r="E470" s="651" t="s">
        <v>594</v>
      </c>
      <c r="F470" s="652" t="s">
        <v>2241</v>
      </c>
      <c r="G470" s="651" t="s">
        <v>595</v>
      </c>
      <c r="H470" s="651" t="s">
        <v>2093</v>
      </c>
      <c r="I470" s="651" t="s">
        <v>2094</v>
      </c>
      <c r="J470" s="651" t="s">
        <v>2095</v>
      </c>
      <c r="K470" s="651"/>
      <c r="L470" s="653">
        <v>527.84997717969179</v>
      </c>
      <c r="M470" s="653">
        <v>3</v>
      </c>
      <c r="N470" s="654">
        <v>1583.5499315390753</v>
      </c>
    </row>
    <row r="471" spans="1:14" ht="14.4" customHeight="1" x14ac:dyDescent="0.3">
      <c r="A471" s="649" t="s">
        <v>566</v>
      </c>
      <c r="B471" s="650" t="s">
        <v>2234</v>
      </c>
      <c r="C471" s="651" t="s">
        <v>579</v>
      </c>
      <c r="D471" s="652" t="s">
        <v>2237</v>
      </c>
      <c r="E471" s="651" t="s">
        <v>594</v>
      </c>
      <c r="F471" s="652" t="s">
        <v>2241</v>
      </c>
      <c r="G471" s="651" t="s">
        <v>595</v>
      </c>
      <c r="H471" s="651" t="s">
        <v>928</v>
      </c>
      <c r="I471" s="651" t="s">
        <v>929</v>
      </c>
      <c r="J471" s="651" t="s">
        <v>930</v>
      </c>
      <c r="K471" s="651" t="s">
        <v>931</v>
      </c>
      <c r="L471" s="653">
        <v>69.208128800197272</v>
      </c>
      <c r="M471" s="653">
        <v>33</v>
      </c>
      <c r="N471" s="654">
        <v>2283.86825040651</v>
      </c>
    </row>
    <row r="472" spans="1:14" ht="14.4" customHeight="1" x14ac:dyDescent="0.3">
      <c r="A472" s="649" t="s">
        <v>566</v>
      </c>
      <c r="B472" s="650" t="s">
        <v>2234</v>
      </c>
      <c r="C472" s="651" t="s">
        <v>579</v>
      </c>
      <c r="D472" s="652" t="s">
        <v>2237</v>
      </c>
      <c r="E472" s="651" t="s">
        <v>594</v>
      </c>
      <c r="F472" s="652" t="s">
        <v>2241</v>
      </c>
      <c r="G472" s="651" t="s">
        <v>595</v>
      </c>
      <c r="H472" s="651" t="s">
        <v>939</v>
      </c>
      <c r="I472" s="651" t="s">
        <v>940</v>
      </c>
      <c r="J472" s="651" t="s">
        <v>941</v>
      </c>
      <c r="K472" s="651" t="s">
        <v>604</v>
      </c>
      <c r="L472" s="653">
        <v>123.79641200130942</v>
      </c>
      <c r="M472" s="653">
        <v>23</v>
      </c>
      <c r="N472" s="654">
        <v>2847.3174760301167</v>
      </c>
    </row>
    <row r="473" spans="1:14" ht="14.4" customHeight="1" x14ac:dyDescent="0.3">
      <c r="A473" s="649" t="s">
        <v>566</v>
      </c>
      <c r="B473" s="650" t="s">
        <v>2234</v>
      </c>
      <c r="C473" s="651" t="s">
        <v>579</v>
      </c>
      <c r="D473" s="652" t="s">
        <v>2237</v>
      </c>
      <c r="E473" s="651" t="s">
        <v>594</v>
      </c>
      <c r="F473" s="652" t="s">
        <v>2241</v>
      </c>
      <c r="G473" s="651" t="s">
        <v>595</v>
      </c>
      <c r="H473" s="651" t="s">
        <v>942</v>
      </c>
      <c r="I473" s="651" t="s">
        <v>943</v>
      </c>
      <c r="J473" s="651" t="s">
        <v>944</v>
      </c>
      <c r="K473" s="651" t="s">
        <v>945</v>
      </c>
      <c r="L473" s="653">
        <v>62.23103761593898</v>
      </c>
      <c r="M473" s="653">
        <v>183</v>
      </c>
      <c r="N473" s="654">
        <v>11388.279883716834</v>
      </c>
    </row>
    <row r="474" spans="1:14" ht="14.4" customHeight="1" x14ac:dyDescent="0.3">
      <c r="A474" s="649" t="s">
        <v>566</v>
      </c>
      <c r="B474" s="650" t="s">
        <v>2234</v>
      </c>
      <c r="C474" s="651" t="s">
        <v>579</v>
      </c>
      <c r="D474" s="652" t="s">
        <v>2237</v>
      </c>
      <c r="E474" s="651" t="s">
        <v>594</v>
      </c>
      <c r="F474" s="652" t="s">
        <v>2241</v>
      </c>
      <c r="G474" s="651" t="s">
        <v>595</v>
      </c>
      <c r="H474" s="651" t="s">
        <v>946</v>
      </c>
      <c r="I474" s="651" t="s">
        <v>947</v>
      </c>
      <c r="J474" s="651" t="s">
        <v>948</v>
      </c>
      <c r="K474" s="651" t="s">
        <v>949</v>
      </c>
      <c r="L474" s="653">
        <v>49.953333333333326</v>
      </c>
      <c r="M474" s="653">
        <v>3</v>
      </c>
      <c r="N474" s="654">
        <v>149.85999999999999</v>
      </c>
    </row>
    <row r="475" spans="1:14" ht="14.4" customHeight="1" x14ac:dyDescent="0.3">
      <c r="A475" s="649" t="s">
        <v>566</v>
      </c>
      <c r="B475" s="650" t="s">
        <v>2234</v>
      </c>
      <c r="C475" s="651" t="s">
        <v>579</v>
      </c>
      <c r="D475" s="652" t="s">
        <v>2237</v>
      </c>
      <c r="E475" s="651" t="s">
        <v>594</v>
      </c>
      <c r="F475" s="652" t="s">
        <v>2241</v>
      </c>
      <c r="G475" s="651" t="s">
        <v>595</v>
      </c>
      <c r="H475" s="651" t="s">
        <v>982</v>
      </c>
      <c r="I475" s="651" t="s">
        <v>983</v>
      </c>
      <c r="J475" s="651" t="s">
        <v>984</v>
      </c>
      <c r="K475" s="651" t="s">
        <v>985</v>
      </c>
      <c r="L475" s="653">
        <v>260.0006748143249</v>
      </c>
      <c r="M475" s="653">
        <v>129</v>
      </c>
      <c r="N475" s="654">
        <v>33540.087051047914</v>
      </c>
    </row>
    <row r="476" spans="1:14" ht="14.4" customHeight="1" x14ac:dyDescent="0.3">
      <c r="A476" s="649" t="s">
        <v>566</v>
      </c>
      <c r="B476" s="650" t="s">
        <v>2234</v>
      </c>
      <c r="C476" s="651" t="s">
        <v>579</v>
      </c>
      <c r="D476" s="652" t="s">
        <v>2237</v>
      </c>
      <c r="E476" s="651" t="s">
        <v>594</v>
      </c>
      <c r="F476" s="652" t="s">
        <v>2241</v>
      </c>
      <c r="G476" s="651" t="s">
        <v>595</v>
      </c>
      <c r="H476" s="651" t="s">
        <v>994</v>
      </c>
      <c r="I476" s="651" t="s">
        <v>995</v>
      </c>
      <c r="J476" s="651" t="s">
        <v>996</v>
      </c>
      <c r="K476" s="651" t="s">
        <v>997</v>
      </c>
      <c r="L476" s="653">
        <v>197.47121368992666</v>
      </c>
      <c r="M476" s="653">
        <v>23</v>
      </c>
      <c r="N476" s="654">
        <v>4541.8379148683134</v>
      </c>
    </row>
    <row r="477" spans="1:14" ht="14.4" customHeight="1" x14ac:dyDescent="0.3">
      <c r="A477" s="649" t="s">
        <v>566</v>
      </c>
      <c r="B477" s="650" t="s">
        <v>2234</v>
      </c>
      <c r="C477" s="651" t="s">
        <v>579</v>
      </c>
      <c r="D477" s="652" t="s">
        <v>2237</v>
      </c>
      <c r="E477" s="651" t="s">
        <v>594</v>
      </c>
      <c r="F477" s="652" t="s">
        <v>2241</v>
      </c>
      <c r="G477" s="651" t="s">
        <v>595</v>
      </c>
      <c r="H477" s="651" t="s">
        <v>1054</v>
      </c>
      <c r="I477" s="651" t="s">
        <v>1055</v>
      </c>
      <c r="J477" s="651" t="s">
        <v>1056</v>
      </c>
      <c r="K477" s="651" t="s">
        <v>1057</v>
      </c>
      <c r="L477" s="653">
        <v>147.92079460742062</v>
      </c>
      <c r="M477" s="653">
        <v>3</v>
      </c>
      <c r="N477" s="654">
        <v>443.76238382226188</v>
      </c>
    </row>
    <row r="478" spans="1:14" ht="14.4" customHeight="1" x14ac:dyDescent="0.3">
      <c r="A478" s="649" t="s">
        <v>566</v>
      </c>
      <c r="B478" s="650" t="s">
        <v>2234</v>
      </c>
      <c r="C478" s="651" t="s">
        <v>579</v>
      </c>
      <c r="D478" s="652" t="s">
        <v>2237</v>
      </c>
      <c r="E478" s="651" t="s">
        <v>594</v>
      </c>
      <c r="F478" s="652" t="s">
        <v>2241</v>
      </c>
      <c r="G478" s="651" t="s">
        <v>595</v>
      </c>
      <c r="H478" s="651" t="s">
        <v>1080</v>
      </c>
      <c r="I478" s="651" t="s">
        <v>1081</v>
      </c>
      <c r="J478" s="651" t="s">
        <v>1082</v>
      </c>
      <c r="K478" s="651" t="s">
        <v>689</v>
      </c>
      <c r="L478" s="653">
        <v>41.54860746284529</v>
      </c>
      <c r="M478" s="653">
        <v>85</v>
      </c>
      <c r="N478" s="654">
        <v>3531.6316343418493</v>
      </c>
    </row>
    <row r="479" spans="1:14" ht="14.4" customHeight="1" x14ac:dyDescent="0.3">
      <c r="A479" s="649" t="s">
        <v>566</v>
      </c>
      <c r="B479" s="650" t="s">
        <v>2234</v>
      </c>
      <c r="C479" s="651" t="s">
        <v>579</v>
      </c>
      <c r="D479" s="652" t="s">
        <v>2237</v>
      </c>
      <c r="E479" s="651" t="s">
        <v>594</v>
      </c>
      <c r="F479" s="652" t="s">
        <v>2241</v>
      </c>
      <c r="G479" s="651" t="s">
        <v>595</v>
      </c>
      <c r="H479" s="651" t="s">
        <v>1087</v>
      </c>
      <c r="I479" s="651" t="s">
        <v>1088</v>
      </c>
      <c r="J479" s="651" t="s">
        <v>1089</v>
      </c>
      <c r="K479" s="651" t="s">
        <v>1090</v>
      </c>
      <c r="L479" s="653">
        <v>98.867048978562835</v>
      </c>
      <c r="M479" s="653">
        <v>17</v>
      </c>
      <c r="N479" s="654">
        <v>1680.7398326355683</v>
      </c>
    </row>
    <row r="480" spans="1:14" ht="14.4" customHeight="1" x14ac:dyDescent="0.3">
      <c r="A480" s="649" t="s">
        <v>566</v>
      </c>
      <c r="B480" s="650" t="s">
        <v>2234</v>
      </c>
      <c r="C480" s="651" t="s">
        <v>579</v>
      </c>
      <c r="D480" s="652" t="s">
        <v>2237</v>
      </c>
      <c r="E480" s="651" t="s">
        <v>594</v>
      </c>
      <c r="F480" s="652" t="s">
        <v>2241</v>
      </c>
      <c r="G480" s="651" t="s">
        <v>595</v>
      </c>
      <c r="H480" s="651" t="s">
        <v>1091</v>
      </c>
      <c r="I480" s="651" t="s">
        <v>1092</v>
      </c>
      <c r="J480" s="651" t="s">
        <v>1093</v>
      </c>
      <c r="K480" s="651" t="s">
        <v>1094</v>
      </c>
      <c r="L480" s="653">
        <v>266.569799834138</v>
      </c>
      <c r="M480" s="653">
        <v>9</v>
      </c>
      <c r="N480" s="654">
        <v>2399.1281985072419</v>
      </c>
    </row>
    <row r="481" spans="1:14" ht="14.4" customHeight="1" x14ac:dyDescent="0.3">
      <c r="A481" s="649" t="s">
        <v>566</v>
      </c>
      <c r="B481" s="650" t="s">
        <v>2234</v>
      </c>
      <c r="C481" s="651" t="s">
        <v>579</v>
      </c>
      <c r="D481" s="652" t="s">
        <v>2237</v>
      </c>
      <c r="E481" s="651" t="s">
        <v>594</v>
      </c>
      <c r="F481" s="652" t="s">
        <v>2241</v>
      </c>
      <c r="G481" s="651" t="s">
        <v>595</v>
      </c>
      <c r="H481" s="651" t="s">
        <v>1115</v>
      </c>
      <c r="I481" s="651" t="s">
        <v>1115</v>
      </c>
      <c r="J481" s="651" t="s">
        <v>1116</v>
      </c>
      <c r="K481" s="651" t="s">
        <v>751</v>
      </c>
      <c r="L481" s="653">
        <v>56.456732266381302</v>
      </c>
      <c r="M481" s="653">
        <v>381</v>
      </c>
      <c r="N481" s="654">
        <v>21510.014993491277</v>
      </c>
    </row>
    <row r="482" spans="1:14" ht="14.4" customHeight="1" x14ac:dyDescent="0.3">
      <c r="A482" s="649" t="s">
        <v>566</v>
      </c>
      <c r="B482" s="650" t="s">
        <v>2234</v>
      </c>
      <c r="C482" s="651" t="s">
        <v>579</v>
      </c>
      <c r="D482" s="652" t="s">
        <v>2237</v>
      </c>
      <c r="E482" s="651" t="s">
        <v>594</v>
      </c>
      <c r="F482" s="652" t="s">
        <v>2241</v>
      </c>
      <c r="G482" s="651" t="s">
        <v>595</v>
      </c>
      <c r="H482" s="651" t="s">
        <v>1120</v>
      </c>
      <c r="I482" s="651" t="s">
        <v>1121</v>
      </c>
      <c r="J482" s="651" t="s">
        <v>1122</v>
      </c>
      <c r="K482" s="651" t="s">
        <v>1123</v>
      </c>
      <c r="L482" s="653">
        <v>1104.9381080861676</v>
      </c>
      <c r="M482" s="653">
        <v>2</v>
      </c>
      <c r="N482" s="654">
        <v>2209.8762161723353</v>
      </c>
    </row>
    <row r="483" spans="1:14" ht="14.4" customHeight="1" x14ac:dyDescent="0.3">
      <c r="A483" s="649" t="s">
        <v>566</v>
      </c>
      <c r="B483" s="650" t="s">
        <v>2234</v>
      </c>
      <c r="C483" s="651" t="s">
        <v>579</v>
      </c>
      <c r="D483" s="652" t="s">
        <v>2237</v>
      </c>
      <c r="E483" s="651" t="s">
        <v>594</v>
      </c>
      <c r="F483" s="652" t="s">
        <v>2241</v>
      </c>
      <c r="G483" s="651" t="s">
        <v>595</v>
      </c>
      <c r="H483" s="651" t="s">
        <v>2096</v>
      </c>
      <c r="I483" s="651" t="s">
        <v>2097</v>
      </c>
      <c r="J483" s="651" t="s">
        <v>2098</v>
      </c>
      <c r="K483" s="651" t="s">
        <v>2099</v>
      </c>
      <c r="L483" s="653">
        <v>397.42000000000013</v>
      </c>
      <c r="M483" s="653">
        <v>1</v>
      </c>
      <c r="N483" s="654">
        <v>397.42000000000013</v>
      </c>
    </row>
    <row r="484" spans="1:14" ht="14.4" customHeight="1" x14ac:dyDescent="0.3">
      <c r="A484" s="649" t="s">
        <v>566</v>
      </c>
      <c r="B484" s="650" t="s">
        <v>2234</v>
      </c>
      <c r="C484" s="651" t="s">
        <v>579</v>
      </c>
      <c r="D484" s="652" t="s">
        <v>2237</v>
      </c>
      <c r="E484" s="651" t="s">
        <v>594</v>
      </c>
      <c r="F484" s="652" t="s">
        <v>2241</v>
      </c>
      <c r="G484" s="651" t="s">
        <v>595</v>
      </c>
      <c r="H484" s="651" t="s">
        <v>613</v>
      </c>
      <c r="I484" s="651" t="s">
        <v>237</v>
      </c>
      <c r="J484" s="651" t="s">
        <v>614</v>
      </c>
      <c r="K484" s="651"/>
      <c r="L484" s="653">
        <v>37.629927661754351</v>
      </c>
      <c r="M484" s="653">
        <v>4</v>
      </c>
      <c r="N484" s="654">
        <v>150.5197106470174</v>
      </c>
    </row>
    <row r="485" spans="1:14" ht="14.4" customHeight="1" x14ac:dyDescent="0.3">
      <c r="A485" s="649" t="s">
        <v>566</v>
      </c>
      <c r="B485" s="650" t="s">
        <v>2234</v>
      </c>
      <c r="C485" s="651" t="s">
        <v>579</v>
      </c>
      <c r="D485" s="652" t="s">
        <v>2237</v>
      </c>
      <c r="E485" s="651" t="s">
        <v>594</v>
      </c>
      <c r="F485" s="652" t="s">
        <v>2241</v>
      </c>
      <c r="G485" s="651" t="s">
        <v>595</v>
      </c>
      <c r="H485" s="651" t="s">
        <v>2100</v>
      </c>
      <c r="I485" s="651" t="s">
        <v>237</v>
      </c>
      <c r="J485" s="651" t="s">
        <v>2101</v>
      </c>
      <c r="K485" s="651" t="s">
        <v>2102</v>
      </c>
      <c r="L485" s="653">
        <v>405.9163717466472</v>
      </c>
      <c r="M485" s="653">
        <v>4</v>
      </c>
      <c r="N485" s="654">
        <v>1623.6654869865888</v>
      </c>
    </row>
    <row r="486" spans="1:14" ht="14.4" customHeight="1" x14ac:dyDescent="0.3">
      <c r="A486" s="649" t="s">
        <v>566</v>
      </c>
      <c r="B486" s="650" t="s">
        <v>2234</v>
      </c>
      <c r="C486" s="651" t="s">
        <v>579</v>
      </c>
      <c r="D486" s="652" t="s">
        <v>2237</v>
      </c>
      <c r="E486" s="651" t="s">
        <v>594</v>
      </c>
      <c r="F486" s="652" t="s">
        <v>2241</v>
      </c>
      <c r="G486" s="651" t="s">
        <v>595</v>
      </c>
      <c r="H486" s="651" t="s">
        <v>1145</v>
      </c>
      <c r="I486" s="651" t="s">
        <v>237</v>
      </c>
      <c r="J486" s="651" t="s">
        <v>1146</v>
      </c>
      <c r="K486" s="651"/>
      <c r="L486" s="653">
        <v>63.119502473102607</v>
      </c>
      <c r="M486" s="653">
        <v>43</v>
      </c>
      <c r="N486" s="654">
        <v>2714.138606343412</v>
      </c>
    </row>
    <row r="487" spans="1:14" ht="14.4" customHeight="1" x14ac:dyDescent="0.3">
      <c r="A487" s="649" t="s">
        <v>566</v>
      </c>
      <c r="B487" s="650" t="s">
        <v>2234</v>
      </c>
      <c r="C487" s="651" t="s">
        <v>579</v>
      </c>
      <c r="D487" s="652" t="s">
        <v>2237</v>
      </c>
      <c r="E487" s="651" t="s">
        <v>594</v>
      </c>
      <c r="F487" s="652" t="s">
        <v>2241</v>
      </c>
      <c r="G487" s="651" t="s">
        <v>595</v>
      </c>
      <c r="H487" s="651" t="s">
        <v>1152</v>
      </c>
      <c r="I487" s="651" t="s">
        <v>1153</v>
      </c>
      <c r="J487" s="651" t="s">
        <v>1154</v>
      </c>
      <c r="K487" s="651" t="s">
        <v>945</v>
      </c>
      <c r="L487" s="653">
        <v>52.417740508530791</v>
      </c>
      <c r="M487" s="653">
        <v>129</v>
      </c>
      <c r="N487" s="654">
        <v>6761.8885256004723</v>
      </c>
    </row>
    <row r="488" spans="1:14" ht="14.4" customHeight="1" x14ac:dyDescent="0.3">
      <c r="A488" s="649" t="s">
        <v>566</v>
      </c>
      <c r="B488" s="650" t="s">
        <v>2234</v>
      </c>
      <c r="C488" s="651" t="s">
        <v>579</v>
      </c>
      <c r="D488" s="652" t="s">
        <v>2237</v>
      </c>
      <c r="E488" s="651" t="s">
        <v>594</v>
      </c>
      <c r="F488" s="652" t="s">
        <v>2241</v>
      </c>
      <c r="G488" s="651" t="s">
        <v>595</v>
      </c>
      <c r="H488" s="651" t="s">
        <v>2103</v>
      </c>
      <c r="I488" s="651" t="s">
        <v>2104</v>
      </c>
      <c r="J488" s="651" t="s">
        <v>2105</v>
      </c>
      <c r="K488" s="651" t="s">
        <v>2106</v>
      </c>
      <c r="L488" s="653">
        <v>434.7</v>
      </c>
      <c r="M488" s="653">
        <v>1</v>
      </c>
      <c r="N488" s="654">
        <v>434.7</v>
      </c>
    </row>
    <row r="489" spans="1:14" ht="14.4" customHeight="1" x14ac:dyDescent="0.3">
      <c r="A489" s="649" t="s">
        <v>566</v>
      </c>
      <c r="B489" s="650" t="s">
        <v>2234</v>
      </c>
      <c r="C489" s="651" t="s">
        <v>579</v>
      </c>
      <c r="D489" s="652" t="s">
        <v>2237</v>
      </c>
      <c r="E489" s="651" t="s">
        <v>594</v>
      </c>
      <c r="F489" s="652" t="s">
        <v>2241</v>
      </c>
      <c r="G489" s="651" t="s">
        <v>595</v>
      </c>
      <c r="H489" s="651" t="s">
        <v>1155</v>
      </c>
      <c r="I489" s="651" t="s">
        <v>1156</v>
      </c>
      <c r="J489" s="651" t="s">
        <v>1157</v>
      </c>
      <c r="K489" s="651" t="s">
        <v>1158</v>
      </c>
      <c r="L489" s="653">
        <v>61.570480786772187</v>
      </c>
      <c r="M489" s="653">
        <v>231</v>
      </c>
      <c r="N489" s="654">
        <v>14222.781061744376</v>
      </c>
    </row>
    <row r="490" spans="1:14" ht="14.4" customHeight="1" x14ac:dyDescent="0.3">
      <c r="A490" s="649" t="s">
        <v>566</v>
      </c>
      <c r="B490" s="650" t="s">
        <v>2234</v>
      </c>
      <c r="C490" s="651" t="s">
        <v>579</v>
      </c>
      <c r="D490" s="652" t="s">
        <v>2237</v>
      </c>
      <c r="E490" s="651" t="s">
        <v>594</v>
      </c>
      <c r="F490" s="652" t="s">
        <v>2241</v>
      </c>
      <c r="G490" s="651" t="s">
        <v>595</v>
      </c>
      <c r="H490" s="651" t="s">
        <v>1163</v>
      </c>
      <c r="I490" s="651" t="s">
        <v>1164</v>
      </c>
      <c r="J490" s="651" t="s">
        <v>617</v>
      </c>
      <c r="K490" s="651" t="s">
        <v>1165</v>
      </c>
      <c r="L490" s="653">
        <v>555.41999999999996</v>
      </c>
      <c r="M490" s="653">
        <v>20</v>
      </c>
      <c r="N490" s="654">
        <v>11108.4</v>
      </c>
    </row>
    <row r="491" spans="1:14" ht="14.4" customHeight="1" x14ac:dyDescent="0.3">
      <c r="A491" s="649" t="s">
        <v>566</v>
      </c>
      <c r="B491" s="650" t="s">
        <v>2234</v>
      </c>
      <c r="C491" s="651" t="s">
        <v>579</v>
      </c>
      <c r="D491" s="652" t="s">
        <v>2237</v>
      </c>
      <c r="E491" s="651" t="s">
        <v>594</v>
      </c>
      <c r="F491" s="652" t="s">
        <v>2241</v>
      </c>
      <c r="G491" s="651" t="s">
        <v>595</v>
      </c>
      <c r="H491" s="651" t="s">
        <v>615</v>
      </c>
      <c r="I491" s="651" t="s">
        <v>616</v>
      </c>
      <c r="J491" s="651" t="s">
        <v>617</v>
      </c>
      <c r="K491" s="651" t="s">
        <v>618</v>
      </c>
      <c r="L491" s="653">
        <v>327.05912269802155</v>
      </c>
      <c r="M491" s="653">
        <v>21.33</v>
      </c>
      <c r="N491" s="654">
        <v>6976.1710871487994</v>
      </c>
    </row>
    <row r="492" spans="1:14" ht="14.4" customHeight="1" x14ac:dyDescent="0.3">
      <c r="A492" s="649" t="s">
        <v>566</v>
      </c>
      <c r="B492" s="650" t="s">
        <v>2234</v>
      </c>
      <c r="C492" s="651" t="s">
        <v>579</v>
      </c>
      <c r="D492" s="652" t="s">
        <v>2237</v>
      </c>
      <c r="E492" s="651" t="s">
        <v>594</v>
      </c>
      <c r="F492" s="652" t="s">
        <v>2241</v>
      </c>
      <c r="G492" s="651" t="s">
        <v>595</v>
      </c>
      <c r="H492" s="651" t="s">
        <v>1166</v>
      </c>
      <c r="I492" s="651" t="s">
        <v>1167</v>
      </c>
      <c r="J492" s="651" t="s">
        <v>617</v>
      </c>
      <c r="K492" s="651" t="s">
        <v>1168</v>
      </c>
      <c r="L492" s="653">
        <v>246.32973561247795</v>
      </c>
      <c r="M492" s="653">
        <v>21</v>
      </c>
      <c r="N492" s="654">
        <v>5172.9244478620367</v>
      </c>
    </row>
    <row r="493" spans="1:14" ht="14.4" customHeight="1" x14ac:dyDescent="0.3">
      <c r="A493" s="649" t="s">
        <v>566</v>
      </c>
      <c r="B493" s="650" t="s">
        <v>2234</v>
      </c>
      <c r="C493" s="651" t="s">
        <v>579</v>
      </c>
      <c r="D493" s="652" t="s">
        <v>2237</v>
      </c>
      <c r="E493" s="651" t="s">
        <v>594</v>
      </c>
      <c r="F493" s="652" t="s">
        <v>2241</v>
      </c>
      <c r="G493" s="651" t="s">
        <v>595</v>
      </c>
      <c r="H493" s="651" t="s">
        <v>1182</v>
      </c>
      <c r="I493" s="651" t="s">
        <v>1183</v>
      </c>
      <c r="J493" s="651" t="s">
        <v>1184</v>
      </c>
      <c r="K493" s="651" t="s">
        <v>1185</v>
      </c>
      <c r="L493" s="653">
        <v>106.93000000000002</v>
      </c>
      <c r="M493" s="653">
        <v>1</v>
      </c>
      <c r="N493" s="654">
        <v>106.93000000000002</v>
      </c>
    </row>
    <row r="494" spans="1:14" ht="14.4" customHeight="1" x14ac:dyDescent="0.3">
      <c r="A494" s="649" t="s">
        <v>566</v>
      </c>
      <c r="B494" s="650" t="s">
        <v>2234</v>
      </c>
      <c r="C494" s="651" t="s">
        <v>579</v>
      </c>
      <c r="D494" s="652" t="s">
        <v>2237</v>
      </c>
      <c r="E494" s="651" t="s">
        <v>594</v>
      </c>
      <c r="F494" s="652" t="s">
        <v>2241</v>
      </c>
      <c r="G494" s="651" t="s">
        <v>595</v>
      </c>
      <c r="H494" s="651" t="s">
        <v>1197</v>
      </c>
      <c r="I494" s="651" t="s">
        <v>1198</v>
      </c>
      <c r="J494" s="651" t="s">
        <v>1199</v>
      </c>
      <c r="K494" s="651" t="s">
        <v>1200</v>
      </c>
      <c r="L494" s="653">
        <v>58.120645214481925</v>
      </c>
      <c r="M494" s="653">
        <v>60</v>
      </c>
      <c r="N494" s="654">
        <v>3487.2387128689156</v>
      </c>
    </row>
    <row r="495" spans="1:14" ht="14.4" customHeight="1" x14ac:dyDescent="0.3">
      <c r="A495" s="649" t="s">
        <v>566</v>
      </c>
      <c r="B495" s="650" t="s">
        <v>2234</v>
      </c>
      <c r="C495" s="651" t="s">
        <v>579</v>
      </c>
      <c r="D495" s="652" t="s">
        <v>2237</v>
      </c>
      <c r="E495" s="651" t="s">
        <v>594</v>
      </c>
      <c r="F495" s="652" t="s">
        <v>2241</v>
      </c>
      <c r="G495" s="651" t="s">
        <v>595</v>
      </c>
      <c r="H495" s="651" t="s">
        <v>1216</v>
      </c>
      <c r="I495" s="651" t="s">
        <v>237</v>
      </c>
      <c r="J495" s="651" t="s">
        <v>1217</v>
      </c>
      <c r="K495" s="651" t="s">
        <v>1218</v>
      </c>
      <c r="L495" s="653">
        <v>23.7</v>
      </c>
      <c r="M495" s="653">
        <v>12</v>
      </c>
      <c r="N495" s="654">
        <v>284.39999999999998</v>
      </c>
    </row>
    <row r="496" spans="1:14" ht="14.4" customHeight="1" x14ac:dyDescent="0.3">
      <c r="A496" s="649" t="s">
        <v>566</v>
      </c>
      <c r="B496" s="650" t="s">
        <v>2234</v>
      </c>
      <c r="C496" s="651" t="s">
        <v>579</v>
      </c>
      <c r="D496" s="652" t="s">
        <v>2237</v>
      </c>
      <c r="E496" s="651" t="s">
        <v>594</v>
      </c>
      <c r="F496" s="652" t="s">
        <v>2241</v>
      </c>
      <c r="G496" s="651" t="s">
        <v>595</v>
      </c>
      <c r="H496" s="651" t="s">
        <v>2107</v>
      </c>
      <c r="I496" s="651" t="s">
        <v>2108</v>
      </c>
      <c r="J496" s="651" t="s">
        <v>2109</v>
      </c>
      <c r="K496" s="651" t="s">
        <v>1168</v>
      </c>
      <c r="L496" s="653">
        <v>4539.4800000000005</v>
      </c>
      <c r="M496" s="653">
        <v>1</v>
      </c>
      <c r="N496" s="654">
        <v>4539.4800000000005</v>
      </c>
    </row>
    <row r="497" spans="1:14" ht="14.4" customHeight="1" x14ac:dyDescent="0.3">
      <c r="A497" s="649" t="s">
        <v>566</v>
      </c>
      <c r="B497" s="650" t="s">
        <v>2234</v>
      </c>
      <c r="C497" s="651" t="s">
        <v>579</v>
      </c>
      <c r="D497" s="652" t="s">
        <v>2237</v>
      </c>
      <c r="E497" s="651" t="s">
        <v>594</v>
      </c>
      <c r="F497" s="652" t="s">
        <v>2241</v>
      </c>
      <c r="G497" s="651" t="s">
        <v>595</v>
      </c>
      <c r="H497" s="651" t="s">
        <v>1326</v>
      </c>
      <c r="I497" s="651" t="s">
        <v>1327</v>
      </c>
      <c r="J497" s="651" t="s">
        <v>1328</v>
      </c>
      <c r="K497" s="651" t="s">
        <v>1329</v>
      </c>
      <c r="L497" s="653">
        <v>411.39952548738893</v>
      </c>
      <c r="M497" s="653">
        <v>8</v>
      </c>
      <c r="N497" s="654">
        <v>3291.1962038991114</v>
      </c>
    </row>
    <row r="498" spans="1:14" ht="14.4" customHeight="1" x14ac:dyDescent="0.3">
      <c r="A498" s="649" t="s">
        <v>566</v>
      </c>
      <c r="B498" s="650" t="s">
        <v>2234</v>
      </c>
      <c r="C498" s="651" t="s">
        <v>579</v>
      </c>
      <c r="D498" s="652" t="s">
        <v>2237</v>
      </c>
      <c r="E498" s="651" t="s">
        <v>594</v>
      </c>
      <c r="F498" s="652" t="s">
        <v>2241</v>
      </c>
      <c r="G498" s="651" t="s">
        <v>595</v>
      </c>
      <c r="H498" s="651" t="s">
        <v>1340</v>
      </c>
      <c r="I498" s="651" t="s">
        <v>1341</v>
      </c>
      <c r="J498" s="651" t="s">
        <v>1342</v>
      </c>
      <c r="K498" s="651" t="s">
        <v>1343</v>
      </c>
      <c r="L498" s="653">
        <v>95.67</v>
      </c>
      <c r="M498" s="653">
        <v>1</v>
      </c>
      <c r="N498" s="654">
        <v>95.67</v>
      </c>
    </row>
    <row r="499" spans="1:14" ht="14.4" customHeight="1" x14ac:dyDescent="0.3">
      <c r="A499" s="649" t="s">
        <v>566</v>
      </c>
      <c r="B499" s="650" t="s">
        <v>2234</v>
      </c>
      <c r="C499" s="651" t="s">
        <v>579</v>
      </c>
      <c r="D499" s="652" t="s">
        <v>2237</v>
      </c>
      <c r="E499" s="651" t="s">
        <v>594</v>
      </c>
      <c r="F499" s="652" t="s">
        <v>2241</v>
      </c>
      <c r="G499" s="651" t="s">
        <v>595</v>
      </c>
      <c r="H499" s="651" t="s">
        <v>1344</v>
      </c>
      <c r="I499" s="651" t="s">
        <v>1345</v>
      </c>
      <c r="J499" s="651" t="s">
        <v>617</v>
      </c>
      <c r="K499" s="651" t="s">
        <v>732</v>
      </c>
      <c r="L499" s="653">
        <v>210.45000000000005</v>
      </c>
      <c r="M499" s="653">
        <v>3</v>
      </c>
      <c r="N499" s="654">
        <v>631.35000000000014</v>
      </c>
    </row>
    <row r="500" spans="1:14" ht="14.4" customHeight="1" x14ac:dyDescent="0.3">
      <c r="A500" s="649" t="s">
        <v>566</v>
      </c>
      <c r="B500" s="650" t="s">
        <v>2234</v>
      </c>
      <c r="C500" s="651" t="s">
        <v>579</v>
      </c>
      <c r="D500" s="652" t="s">
        <v>2237</v>
      </c>
      <c r="E500" s="651" t="s">
        <v>594</v>
      </c>
      <c r="F500" s="652" t="s">
        <v>2241</v>
      </c>
      <c r="G500" s="651" t="s">
        <v>595</v>
      </c>
      <c r="H500" s="651" t="s">
        <v>1354</v>
      </c>
      <c r="I500" s="651" t="s">
        <v>1355</v>
      </c>
      <c r="J500" s="651" t="s">
        <v>1356</v>
      </c>
      <c r="K500" s="651" t="s">
        <v>1357</v>
      </c>
      <c r="L500" s="653">
        <v>339.93986483383361</v>
      </c>
      <c r="M500" s="653">
        <v>56</v>
      </c>
      <c r="N500" s="654">
        <v>19036.632430694681</v>
      </c>
    </row>
    <row r="501" spans="1:14" ht="14.4" customHeight="1" x14ac:dyDescent="0.3">
      <c r="A501" s="649" t="s">
        <v>566</v>
      </c>
      <c r="B501" s="650" t="s">
        <v>2234</v>
      </c>
      <c r="C501" s="651" t="s">
        <v>579</v>
      </c>
      <c r="D501" s="652" t="s">
        <v>2237</v>
      </c>
      <c r="E501" s="651" t="s">
        <v>594</v>
      </c>
      <c r="F501" s="652" t="s">
        <v>2241</v>
      </c>
      <c r="G501" s="651" t="s">
        <v>595</v>
      </c>
      <c r="H501" s="651" t="s">
        <v>619</v>
      </c>
      <c r="I501" s="651" t="s">
        <v>620</v>
      </c>
      <c r="J501" s="651" t="s">
        <v>621</v>
      </c>
      <c r="K501" s="651" t="s">
        <v>622</v>
      </c>
      <c r="L501" s="653">
        <v>291.70726649535072</v>
      </c>
      <c r="M501" s="653">
        <v>56</v>
      </c>
      <c r="N501" s="654">
        <v>16335.60692373964</v>
      </c>
    </row>
    <row r="502" spans="1:14" ht="14.4" customHeight="1" x14ac:dyDescent="0.3">
      <c r="A502" s="649" t="s">
        <v>566</v>
      </c>
      <c r="B502" s="650" t="s">
        <v>2234</v>
      </c>
      <c r="C502" s="651" t="s">
        <v>579</v>
      </c>
      <c r="D502" s="652" t="s">
        <v>2237</v>
      </c>
      <c r="E502" s="651" t="s">
        <v>594</v>
      </c>
      <c r="F502" s="652" t="s">
        <v>2241</v>
      </c>
      <c r="G502" s="651" t="s">
        <v>595</v>
      </c>
      <c r="H502" s="651" t="s">
        <v>2110</v>
      </c>
      <c r="I502" s="651" t="s">
        <v>237</v>
      </c>
      <c r="J502" s="651" t="s">
        <v>2111</v>
      </c>
      <c r="K502" s="651"/>
      <c r="L502" s="653">
        <v>31.493275436014422</v>
      </c>
      <c r="M502" s="653">
        <v>16</v>
      </c>
      <c r="N502" s="654">
        <v>503.89240697623075</v>
      </c>
    </row>
    <row r="503" spans="1:14" ht="14.4" customHeight="1" x14ac:dyDescent="0.3">
      <c r="A503" s="649" t="s">
        <v>566</v>
      </c>
      <c r="B503" s="650" t="s">
        <v>2234</v>
      </c>
      <c r="C503" s="651" t="s">
        <v>579</v>
      </c>
      <c r="D503" s="652" t="s">
        <v>2237</v>
      </c>
      <c r="E503" s="651" t="s">
        <v>594</v>
      </c>
      <c r="F503" s="652" t="s">
        <v>2241</v>
      </c>
      <c r="G503" s="651" t="s">
        <v>595</v>
      </c>
      <c r="H503" s="651" t="s">
        <v>2112</v>
      </c>
      <c r="I503" s="651" t="s">
        <v>2113</v>
      </c>
      <c r="J503" s="651" t="s">
        <v>2114</v>
      </c>
      <c r="K503" s="651" t="s">
        <v>2115</v>
      </c>
      <c r="L503" s="653">
        <v>3818.0649119109303</v>
      </c>
      <c r="M503" s="653">
        <v>7</v>
      </c>
      <c r="N503" s="654">
        <v>26726.454383376513</v>
      </c>
    </row>
    <row r="504" spans="1:14" ht="14.4" customHeight="1" x14ac:dyDescent="0.3">
      <c r="A504" s="649" t="s">
        <v>566</v>
      </c>
      <c r="B504" s="650" t="s">
        <v>2234</v>
      </c>
      <c r="C504" s="651" t="s">
        <v>579</v>
      </c>
      <c r="D504" s="652" t="s">
        <v>2237</v>
      </c>
      <c r="E504" s="651" t="s">
        <v>594</v>
      </c>
      <c r="F504" s="652" t="s">
        <v>2241</v>
      </c>
      <c r="G504" s="651" t="s">
        <v>595</v>
      </c>
      <c r="H504" s="651" t="s">
        <v>2116</v>
      </c>
      <c r="I504" s="651" t="s">
        <v>2116</v>
      </c>
      <c r="J504" s="651" t="s">
        <v>2117</v>
      </c>
      <c r="K504" s="651" t="s">
        <v>2118</v>
      </c>
      <c r="L504" s="653">
        <v>183.97922915528741</v>
      </c>
      <c r="M504" s="653">
        <v>54</v>
      </c>
      <c r="N504" s="654">
        <v>9934.8783743855201</v>
      </c>
    </row>
    <row r="505" spans="1:14" ht="14.4" customHeight="1" x14ac:dyDescent="0.3">
      <c r="A505" s="649" t="s">
        <v>566</v>
      </c>
      <c r="B505" s="650" t="s">
        <v>2234</v>
      </c>
      <c r="C505" s="651" t="s">
        <v>579</v>
      </c>
      <c r="D505" s="652" t="s">
        <v>2237</v>
      </c>
      <c r="E505" s="651" t="s">
        <v>594</v>
      </c>
      <c r="F505" s="652" t="s">
        <v>2241</v>
      </c>
      <c r="G505" s="651" t="s">
        <v>595</v>
      </c>
      <c r="H505" s="651" t="s">
        <v>1380</v>
      </c>
      <c r="I505" s="651" t="s">
        <v>1381</v>
      </c>
      <c r="J505" s="651" t="s">
        <v>1382</v>
      </c>
      <c r="K505" s="651" t="s">
        <v>1168</v>
      </c>
      <c r="L505" s="653">
        <v>2967.009738682515</v>
      </c>
      <c r="M505" s="653">
        <v>12</v>
      </c>
      <c r="N505" s="654">
        <v>35604.116864190182</v>
      </c>
    </row>
    <row r="506" spans="1:14" ht="14.4" customHeight="1" x14ac:dyDescent="0.3">
      <c r="A506" s="649" t="s">
        <v>566</v>
      </c>
      <c r="B506" s="650" t="s">
        <v>2234</v>
      </c>
      <c r="C506" s="651" t="s">
        <v>579</v>
      </c>
      <c r="D506" s="652" t="s">
        <v>2237</v>
      </c>
      <c r="E506" s="651" t="s">
        <v>594</v>
      </c>
      <c r="F506" s="652" t="s">
        <v>2241</v>
      </c>
      <c r="G506" s="651" t="s">
        <v>595</v>
      </c>
      <c r="H506" s="651" t="s">
        <v>2119</v>
      </c>
      <c r="I506" s="651" t="s">
        <v>2120</v>
      </c>
      <c r="J506" s="651" t="s">
        <v>1511</v>
      </c>
      <c r="K506" s="651" t="s">
        <v>732</v>
      </c>
      <c r="L506" s="653">
        <v>257.70000000000005</v>
      </c>
      <c r="M506" s="653">
        <v>9</v>
      </c>
      <c r="N506" s="654">
        <v>2319.3000000000002</v>
      </c>
    </row>
    <row r="507" spans="1:14" ht="14.4" customHeight="1" x14ac:dyDescent="0.3">
      <c r="A507" s="649" t="s">
        <v>566</v>
      </c>
      <c r="B507" s="650" t="s">
        <v>2234</v>
      </c>
      <c r="C507" s="651" t="s">
        <v>579</v>
      </c>
      <c r="D507" s="652" t="s">
        <v>2237</v>
      </c>
      <c r="E507" s="651" t="s">
        <v>594</v>
      </c>
      <c r="F507" s="652" t="s">
        <v>2241</v>
      </c>
      <c r="G507" s="651" t="s">
        <v>595</v>
      </c>
      <c r="H507" s="651" t="s">
        <v>2121</v>
      </c>
      <c r="I507" s="651" t="s">
        <v>2121</v>
      </c>
      <c r="J507" s="651" t="s">
        <v>2122</v>
      </c>
      <c r="K507" s="651" t="s">
        <v>2123</v>
      </c>
      <c r="L507" s="653">
        <v>664.01588235294105</v>
      </c>
      <c r="M507" s="653">
        <v>17</v>
      </c>
      <c r="N507" s="654">
        <v>11288.269999999999</v>
      </c>
    </row>
    <row r="508" spans="1:14" ht="14.4" customHeight="1" x14ac:dyDescent="0.3">
      <c r="A508" s="649" t="s">
        <v>566</v>
      </c>
      <c r="B508" s="650" t="s">
        <v>2234</v>
      </c>
      <c r="C508" s="651" t="s">
        <v>579</v>
      </c>
      <c r="D508" s="652" t="s">
        <v>2237</v>
      </c>
      <c r="E508" s="651" t="s">
        <v>594</v>
      </c>
      <c r="F508" s="652" t="s">
        <v>2241</v>
      </c>
      <c r="G508" s="651" t="s">
        <v>595</v>
      </c>
      <c r="H508" s="651" t="s">
        <v>2124</v>
      </c>
      <c r="I508" s="651" t="s">
        <v>2124</v>
      </c>
      <c r="J508" s="651" t="s">
        <v>2125</v>
      </c>
      <c r="K508" s="651" t="s">
        <v>2126</v>
      </c>
      <c r="L508" s="653">
        <v>1145.3564607798405</v>
      </c>
      <c r="M508" s="653">
        <v>9</v>
      </c>
      <c r="N508" s="654">
        <v>10308.208147018564</v>
      </c>
    </row>
    <row r="509" spans="1:14" ht="14.4" customHeight="1" x14ac:dyDescent="0.3">
      <c r="A509" s="649" t="s">
        <v>566</v>
      </c>
      <c r="B509" s="650" t="s">
        <v>2234</v>
      </c>
      <c r="C509" s="651" t="s">
        <v>579</v>
      </c>
      <c r="D509" s="652" t="s">
        <v>2237</v>
      </c>
      <c r="E509" s="651" t="s">
        <v>594</v>
      </c>
      <c r="F509" s="652" t="s">
        <v>2241</v>
      </c>
      <c r="G509" s="651" t="s">
        <v>595</v>
      </c>
      <c r="H509" s="651" t="s">
        <v>1407</v>
      </c>
      <c r="I509" s="651" t="s">
        <v>1408</v>
      </c>
      <c r="J509" s="651" t="s">
        <v>1409</v>
      </c>
      <c r="K509" s="651" t="s">
        <v>1410</v>
      </c>
      <c r="L509" s="653">
        <v>649.85106415468181</v>
      </c>
      <c r="M509" s="653">
        <v>36</v>
      </c>
      <c r="N509" s="654">
        <v>23394.638309568545</v>
      </c>
    </row>
    <row r="510" spans="1:14" ht="14.4" customHeight="1" x14ac:dyDescent="0.3">
      <c r="A510" s="649" t="s">
        <v>566</v>
      </c>
      <c r="B510" s="650" t="s">
        <v>2234</v>
      </c>
      <c r="C510" s="651" t="s">
        <v>579</v>
      </c>
      <c r="D510" s="652" t="s">
        <v>2237</v>
      </c>
      <c r="E510" s="651" t="s">
        <v>594</v>
      </c>
      <c r="F510" s="652" t="s">
        <v>2241</v>
      </c>
      <c r="G510" s="651" t="s">
        <v>595</v>
      </c>
      <c r="H510" s="651" t="s">
        <v>1411</v>
      </c>
      <c r="I510" s="651" t="s">
        <v>1411</v>
      </c>
      <c r="J510" s="651" t="s">
        <v>1412</v>
      </c>
      <c r="K510" s="651" t="s">
        <v>1413</v>
      </c>
      <c r="L510" s="653">
        <v>801.54937500000005</v>
      </c>
      <c r="M510" s="653">
        <v>24</v>
      </c>
      <c r="N510" s="654">
        <v>19237.185000000001</v>
      </c>
    </row>
    <row r="511" spans="1:14" ht="14.4" customHeight="1" x14ac:dyDescent="0.3">
      <c r="A511" s="649" t="s">
        <v>566</v>
      </c>
      <c r="B511" s="650" t="s">
        <v>2234</v>
      </c>
      <c r="C511" s="651" t="s">
        <v>579</v>
      </c>
      <c r="D511" s="652" t="s">
        <v>2237</v>
      </c>
      <c r="E511" s="651" t="s">
        <v>594</v>
      </c>
      <c r="F511" s="652" t="s">
        <v>2241</v>
      </c>
      <c r="G511" s="651" t="s">
        <v>595</v>
      </c>
      <c r="H511" s="651" t="s">
        <v>1414</v>
      </c>
      <c r="I511" s="651" t="s">
        <v>1415</v>
      </c>
      <c r="J511" s="651" t="s">
        <v>1416</v>
      </c>
      <c r="K511" s="651" t="s">
        <v>1417</v>
      </c>
      <c r="L511" s="653">
        <v>564.05821191902749</v>
      </c>
      <c r="M511" s="653">
        <v>7</v>
      </c>
      <c r="N511" s="654">
        <v>3948.4074834331923</v>
      </c>
    </row>
    <row r="512" spans="1:14" ht="14.4" customHeight="1" x14ac:dyDescent="0.3">
      <c r="A512" s="649" t="s">
        <v>566</v>
      </c>
      <c r="B512" s="650" t="s">
        <v>2234</v>
      </c>
      <c r="C512" s="651" t="s">
        <v>579</v>
      </c>
      <c r="D512" s="652" t="s">
        <v>2237</v>
      </c>
      <c r="E512" s="651" t="s">
        <v>594</v>
      </c>
      <c r="F512" s="652" t="s">
        <v>2241</v>
      </c>
      <c r="G512" s="651" t="s">
        <v>595</v>
      </c>
      <c r="H512" s="651" t="s">
        <v>1440</v>
      </c>
      <c r="I512" s="651" t="s">
        <v>1441</v>
      </c>
      <c r="J512" s="651" t="s">
        <v>1442</v>
      </c>
      <c r="K512" s="651" t="s">
        <v>1333</v>
      </c>
      <c r="L512" s="653">
        <v>84.77</v>
      </c>
      <c r="M512" s="653">
        <v>1</v>
      </c>
      <c r="N512" s="654">
        <v>84.77</v>
      </c>
    </row>
    <row r="513" spans="1:14" ht="14.4" customHeight="1" x14ac:dyDescent="0.3">
      <c r="A513" s="649" t="s">
        <v>566</v>
      </c>
      <c r="B513" s="650" t="s">
        <v>2234</v>
      </c>
      <c r="C513" s="651" t="s">
        <v>579</v>
      </c>
      <c r="D513" s="652" t="s">
        <v>2237</v>
      </c>
      <c r="E513" s="651" t="s">
        <v>594</v>
      </c>
      <c r="F513" s="652" t="s">
        <v>2241</v>
      </c>
      <c r="G513" s="651" t="s">
        <v>595</v>
      </c>
      <c r="H513" s="651" t="s">
        <v>2127</v>
      </c>
      <c r="I513" s="651" t="s">
        <v>2128</v>
      </c>
      <c r="J513" s="651" t="s">
        <v>2129</v>
      </c>
      <c r="K513" s="651" t="s">
        <v>2130</v>
      </c>
      <c r="L513" s="653">
        <v>613.72524322486322</v>
      </c>
      <c r="M513" s="653">
        <v>35</v>
      </c>
      <c r="N513" s="654">
        <v>21480.383512870212</v>
      </c>
    </row>
    <row r="514" spans="1:14" ht="14.4" customHeight="1" x14ac:dyDescent="0.3">
      <c r="A514" s="649" t="s">
        <v>566</v>
      </c>
      <c r="B514" s="650" t="s">
        <v>2234</v>
      </c>
      <c r="C514" s="651" t="s">
        <v>579</v>
      </c>
      <c r="D514" s="652" t="s">
        <v>2237</v>
      </c>
      <c r="E514" s="651" t="s">
        <v>594</v>
      </c>
      <c r="F514" s="652" t="s">
        <v>2241</v>
      </c>
      <c r="G514" s="651" t="s">
        <v>595</v>
      </c>
      <c r="H514" s="651" t="s">
        <v>1451</v>
      </c>
      <c r="I514" s="651" t="s">
        <v>237</v>
      </c>
      <c r="J514" s="651" t="s">
        <v>1452</v>
      </c>
      <c r="K514" s="651" t="s">
        <v>1453</v>
      </c>
      <c r="L514" s="653">
        <v>60.934123063817566</v>
      </c>
      <c r="M514" s="653">
        <v>117</v>
      </c>
      <c r="N514" s="654">
        <v>7129.292398466655</v>
      </c>
    </row>
    <row r="515" spans="1:14" ht="14.4" customHeight="1" x14ac:dyDescent="0.3">
      <c r="A515" s="649" t="s">
        <v>566</v>
      </c>
      <c r="B515" s="650" t="s">
        <v>2234</v>
      </c>
      <c r="C515" s="651" t="s">
        <v>579</v>
      </c>
      <c r="D515" s="652" t="s">
        <v>2237</v>
      </c>
      <c r="E515" s="651" t="s">
        <v>594</v>
      </c>
      <c r="F515" s="652" t="s">
        <v>2241</v>
      </c>
      <c r="G515" s="651" t="s">
        <v>595</v>
      </c>
      <c r="H515" s="651" t="s">
        <v>1461</v>
      </c>
      <c r="I515" s="651" t="s">
        <v>1462</v>
      </c>
      <c r="J515" s="651" t="s">
        <v>1463</v>
      </c>
      <c r="K515" s="651" t="s">
        <v>1464</v>
      </c>
      <c r="L515" s="653">
        <v>2242.5</v>
      </c>
      <c r="M515" s="653">
        <v>1</v>
      </c>
      <c r="N515" s="654">
        <v>2242.5</v>
      </c>
    </row>
    <row r="516" spans="1:14" ht="14.4" customHeight="1" x14ac:dyDescent="0.3">
      <c r="A516" s="649" t="s">
        <v>566</v>
      </c>
      <c r="B516" s="650" t="s">
        <v>2234</v>
      </c>
      <c r="C516" s="651" t="s">
        <v>579</v>
      </c>
      <c r="D516" s="652" t="s">
        <v>2237</v>
      </c>
      <c r="E516" s="651" t="s">
        <v>594</v>
      </c>
      <c r="F516" s="652" t="s">
        <v>2241</v>
      </c>
      <c r="G516" s="651" t="s">
        <v>595</v>
      </c>
      <c r="H516" s="651" t="s">
        <v>1465</v>
      </c>
      <c r="I516" s="651" t="s">
        <v>1466</v>
      </c>
      <c r="J516" s="651" t="s">
        <v>1467</v>
      </c>
      <c r="K516" s="651"/>
      <c r="L516" s="653">
        <v>517.19175342465758</v>
      </c>
      <c r="M516" s="653">
        <v>73</v>
      </c>
      <c r="N516" s="654">
        <v>37754.998000000007</v>
      </c>
    </row>
    <row r="517" spans="1:14" ht="14.4" customHeight="1" x14ac:dyDescent="0.3">
      <c r="A517" s="649" t="s">
        <v>566</v>
      </c>
      <c r="B517" s="650" t="s">
        <v>2234</v>
      </c>
      <c r="C517" s="651" t="s">
        <v>579</v>
      </c>
      <c r="D517" s="652" t="s">
        <v>2237</v>
      </c>
      <c r="E517" s="651" t="s">
        <v>594</v>
      </c>
      <c r="F517" s="652" t="s">
        <v>2241</v>
      </c>
      <c r="G517" s="651" t="s">
        <v>595</v>
      </c>
      <c r="H517" s="651" t="s">
        <v>2131</v>
      </c>
      <c r="I517" s="651" t="s">
        <v>2132</v>
      </c>
      <c r="J517" s="651" t="s">
        <v>2133</v>
      </c>
      <c r="K517" s="651"/>
      <c r="L517" s="653">
        <v>25787.83</v>
      </c>
      <c r="M517" s="653">
        <v>2</v>
      </c>
      <c r="N517" s="654">
        <v>51575.66</v>
      </c>
    </row>
    <row r="518" spans="1:14" ht="14.4" customHeight="1" x14ac:dyDescent="0.3">
      <c r="A518" s="649" t="s">
        <v>566</v>
      </c>
      <c r="B518" s="650" t="s">
        <v>2234</v>
      </c>
      <c r="C518" s="651" t="s">
        <v>579</v>
      </c>
      <c r="D518" s="652" t="s">
        <v>2237</v>
      </c>
      <c r="E518" s="651" t="s">
        <v>594</v>
      </c>
      <c r="F518" s="652" t="s">
        <v>2241</v>
      </c>
      <c r="G518" s="651" t="s">
        <v>595</v>
      </c>
      <c r="H518" s="651" t="s">
        <v>2134</v>
      </c>
      <c r="I518" s="651" t="s">
        <v>2135</v>
      </c>
      <c r="J518" s="651" t="s">
        <v>2136</v>
      </c>
      <c r="K518" s="651" t="s">
        <v>2137</v>
      </c>
      <c r="L518" s="653">
        <v>51.049914516190888</v>
      </c>
      <c r="M518" s="653">
        <v>2</v>
      </c>
      <c r="N518" s="654">
        <v>102.09982903238178</v>
      </c>
    </row>
    <row r="519" spans="1:14" ht="14.4" customHeight="1" x14ac:dyDescent="0.3">
      <c r="A519" s="649" t="s">
        <v>566</v>
      </c>
      <c r="B519" s="650" t="s">
        <v>2234</v>
      </c>
      <c r="C519" s="651" t="s">
        <v>579</v>
      </c>
      <c r="D519" s="652" t="s">
        <v>2237</v>
      </c>
      <c r="E519" s="651" t="s">
        <v>594</v>
      </c>
      <c r="F519" s="652" t="s">
        <v>2241</v>
      </c>
      <c r="G519" s="651" t="s">
        <v>595</v>
      </c>
      <c r="H519" s="651" t="s">
        <v>2138</v>
      </c>
      <c r="I519" s="651" t="s">
        <v>2138</v>
      </c>
      <c r="J519" s="651" t="s">
        <v>2139</v>
      </c>
      <c r="K519" s="651" t="s">
        <v>2140</v>
      </c>
      <c r="L519" s="653">
        <v>93.040058686111905</v>
      </c>
      <c r="M519" s="653">
        <v>90</v>
      </c>
      <c r="N519" s="654">
        <v>8373.6052817500713</v>
      </c>
    </row>
    <row r="520" spans="1:14" ht="14.4" customHeight="1" x14ac:dyDescent="0.3">
      <c r="A520" s="649" t="s">
        <v>566</v>
      </c>
      <c r="B520" s="650" t="s">
        <v>2234</v>
      </c>
      <c r="C520" s="651" t="s">
        <v>579</v>
      </c>
      <c r="D520" s="652" t="s">
        <v>2237</v>
      </c>
      <c r="E520" s="651" t="s">
        <v>594</v>
      </c>
      <c r="F520" s="652" t="s">
        <v>2241</v>
      </c>
      <c r="G520" s="651" t="s">
        <v>595</v>
      </c>
      <c r="H520" s="651" t="s">
        <v>2141</v>
      </c>
      <c r="I520" s="651" t="s">
        <v>2142</v>
      </c>
      <c r="J520" s="651" t="s">
        <v>2143</v>
      </c>
      <c r="K520" s="651" t="s">
        <v>1196</v>
      </c>
      <c r="L520" s="653">
        <v>152.84841360125188</v>
      </c>
      <c r="M520" s="653">
        <v>170</v>
      </c>
      <c r="N520" s="654">
        <v>25984.230312212818</v>
      </c>
    </row>
    <row r="521" spans="1:14" ht="14.4" customHeight="1" x14ac:dyDescent="0.3">
      <c r="A521" s="649" t="s">
        <v>566</v>
      </c>
      <c r="B521" s="650" t="s">
        <v>2234</v>
      </c>
      <c r="C521" s="651" t="s">
        <v>579</v>
      </c>
      <c r="D521" s="652" t="s">
        <v>2237</v>
      </c>
      <c r="E521" s="651" t="s">
        <v>594</v>
      </c>
      <c r="F521" s="652" t="s">
        <v>2241</v>
      </c>
      <c r="G521" s="651" t="s">
        <v>595</v>
      </c>
      <c r="H521" s="651" t="s">
        <v>2144</v>
      </c>
      <c r="I521" s="651" t="s">
        <v>2145</v>
      </c>
      <c r="J521" s="651" t="s">
        <v>2146</v>
      </c>
      <c r="K521" s="651" t="s">
        <v>2147</v>
      </c>
      <c r="L521" s="653">
        <v>781.02800057483489</v>
      </c>
      <c r="M521" s="653">
        <v>25</v>
      </c>
      <c r="N521" s="654">
        <v>19525.700014370872</v>
      </c>
    </row>
    <row r="522" spans="1:14" ht="14.4" customHeight="1" x14ac:dyDescent="0.3">
      <c r="A522" s="649" t="s">
        <v>566</v>
      </c>
      <c r="B522" s="650" t="s">
        <v>2234</v>
      </c>
      <c r="C522" s="651" t="s">
        <v>579</v>
      </c>
      <c r="D522" s="652" t="s">
        <v>2237</v>
      </c>
      <c r="E522" s="651" t="s">
        <v>594</v>
      </c>
      <c r="F522" s="652" t="s">
        <v>2241</v>
      </c>
      <c r="G522" s="651" t="s">
        <v>595</v>
      </c>
      <c r="H522" s="651" t="s">
        <v>2148</v>
      </c>
      <c r="I522" s="651" t="s">
        <v>2149</v>
      </c>
      <c r="J522" s="651" t="s">
        <v>2150</v>
      </c>
      <c r="K522" s="651" t="s">
        <v>2151</v>
      </c>
      <c r="L522" s="653">
        <v>580.47</v>
      </c>
      <c r="M522" s="653">
        <v>5</v>
      </c>
      <c r="N522" s="654">
        <v>2902.3500000000004</v>
      </c>
    </row>
    <row r="523" spans="1:14" ht="14.4" customHeight="1" x14ac:dyDescent="0.3">
      <c r="A523" s="649" t="s">
        <v>566</v>
      </c>
      <c r="B523" s="650" t="s">
        <v>2234</v>
      </c>
      <c r="C523" s="651" t="s">
        <v>579</v>
      </c>
      <c r="D523" s="652" t="s">
        <v>2237</v>
      </c>
      <c r="E523" s="651" t="s">
        <v>594</v>
      </c>
      <c r="F523" s="652" t="s">
        <v>2241</v>
      </c>
      <c r="G523" s="651" t="s">
        <v>595</v>
      </c>
      <c r="H523" s="651" t="s">
        <v>2152</v>
      </c>
      <c r="I523" s="651" t="s">
        <v>2153</v>
      </c>
      <c r="J523" s="651" t="s">
        <v>2154</v>
      </c>
      <c r="K523" s="651" t="s">
        <v>2155</v>
      </c>
      <c r="L523" s="653">
        <v>88.307243627697034</v>
      </c>
      <c r="M523" s="653">
        <v>39</v>
      </c>
      <c r="N523" s="654">
        <v>3443.9825014801841</v>
      </c>
    </row>
    <row r="524" spans="1:14" ht="14.4" customHeight="1" x14ac:dyDescent="0.3">
      <c r="A524" s="649" t="s">
        <v>566</v>
      </c>
      <c r="B524" s="650" t="s">
        <v>2234</v>
      </c>
      <c r="C524" s="651" t="s">
        <v>579</v>
      </c>
      <c r="D524" s="652" t="s">
        <v>2237</v>
      </c>
      <c r="E524" s="651" t="s">
        <v>594</v>
      </c>
      <c r="F524" s="652" t="s">
        <v>2241</v>
      </c>
      <c r="G524" s="651" t="s">
        <v>595</v>
      </c>
      <c r="H524" s="651" t="s">
        <v>2156</v>
      </c>
      <c r="I524" s="651" t="s">
        <v>2157</v>
      </c>
      <c r="J524" s="651" t="s">
        <v>2158</v>
      </c>
      <c r="K524" s="651" t="s">
        <v>2159</v>
      </c>
      <c r="L524" s="653">
        <v>65.083989440056072</v>
      </c>
      <c r="M524" s="653">
        <v>15</v>
      </c>
      <c r="N524" s="654">
        <v>976.25984160084101</v>
      </c>
    </row>
    <row r="525" spans="1:14" ht="14.4" customHeight="1" x14ac:dyDescent="0.3">
      <c r="A525" s="649" t="s">
        <v>566</v>
      </c>
      <c r="B525" s="650" t="s">
        <v>2234</v>
      </c>
      <c r="C525" s="651" t="s">
        <v>579</v>
      </c>
      <c r="D525" s="652" t="s">
        <v>2237</v>
      </c>
      <c r="E525" s="651" t="s">
        <v>594</v>
      </c>
      <c r="F525" s="652" t="s">
        <v>2241</v>
      </c>
      <c r="G525" s="651" t="s">
        <v>595</v>
      </c>
      <c r="H525" s="651" t="s">
        <v>2160</v>
      </c>
      <c r="I525" s="651" t="s">
        <v>237</v>
      </c>
      <c r="J525" s="651" t="s">
        <v>2161</v>
      </c>
      <c r="K525" s="651"/>
      <c r="L525" s="653">
        <v>423.77391304347805</v>
      </c>
      <c r="M525" s="653">
        <v>46</v>
      </c>
      <c r="N525" s="654">
        <v>19493.599999999991</v>
      </c>
    </row>
    <row r="526" spans="1:14" ht="14.4" customHeight="1" x14ac:dyDescent="0.3">
      <c r="A526" s="649" t="s">
        <v>566</v>
      </c>
      <c r="B526" s="650" t="s">
        <v>2234</v>
      </c>
      <c r="C526" s="651" t="s">
        <v>579</v>
      </c>
      <c r="D526" s="652" t="s">
        <v>2237</v>
      </c>
      <c r="E526" s="651" t="s">
        <v>594</v>
      </c>
      <c r="F526" s="652" t="s">
        <v>2241</v>
      </c>
      <c r="G526" s="651" t="s">
        <v>595</v>
      </c>
      <c r="H526" s="651" t="s">
        <v>2162</v>
      </c>
      <c r="I526" s="651" t="s">
        <v>237</v>
      </c>
      <c r="J526" s="651" t="s">
        <v>2163</v>
      </c>
      <c r="K526" s="651" t="s">
        <v>2164</v>
      </c>
      <c r="L526" s="653">
        <v>62.382999095845449</v>
      </c>
      <c r="M526" s="653">
        <v>80</v>
      </c>
      <c r="N526" s="654">
        <v>4990.6399276676357</v>
      </c>
    </row>
    <row r="527" spans="1:14" ht="14.4" customHeight="1" x14ac:dyDescent="0.3">
      <c r="A527" s="649" t="s">
        <v>566</v>
      </c>
      <c r="B527" s="650" t="s">
        <v>2234</v>
      </c>
      <c r="C527" s="651" t="s">
        <v>579</v>
      </c>
      <c r="D527" s="652" t="s">
        <v>2237</v>
      </c>
      <c r="E527" s="651" t="s">
        <v>594</v>
      </c>
      <c r="F527" s="652" t="s">
        <v>2241</v>
      </c>
      <c r="G527" s="651" t="s">
        <v>595</v>
      </c>
      <c r="H527" s="651" t="s">
        <v>2165</v>
      </c>
      <c r="I527" s="651" t="s">
        <v>2166</v>
      </c>
      <c r="J527" s="651" t="s">
        <v>2167</v>
      </c>
      <c r="K527" s="651" t="s">
        <v>2168</v>
      </c>
      <c r="L527" s="653">
        <v>499.99699999999996</v>
      </c>
      <c r="M527" s="653">
        <v>45</v>
      </c>
      <c r="N527" s="654">
        <v>22499.864999999998</v>
      </c>
    </row>
    <row r="528" spans="1:14" ht="14.4" customHeight="1" x14ac:dyDescent="0.3">
      <c r="A528" s="649" t="s">
        <v>566</v>
      </c>
      <c r="B528" s="650" t="s">
        <v>2234</v>
      </c>
      <c r="C528" s="651" t="s">
        <v>579</v>
      </c>
      <c r="D528" s="652" t="s">
        <v>2237</v>
      </c>
      <c r="E528" s="651" t="s">
        <v>594</v>
      </c>
      <c r="F528" s="652" t="s">
        <v>2241</v>
      </c>
      <c r="G528" s="651" t="s">
        <v>595</v>
      </c>
      <c r="H528" s="651" t="s">
        <v>1475</v>
      </c>
      <c r="I528" s="651" t="s">
        <v>1476</v>
      </c>
      <c r="J528" s="651" t="s">
        <v>1477</v>
      </c>
      <c r="K528" s="651" t="s">
        <v>1478</v>
      </c>
      <c r="L528" s="653">
        <v>767.68096770165016</v>
      </c>
      <c r="M528" s="653">
        <v>5</v>
      </c>
      <c r="N528" s="654">
        <v>3838.4048385082506</v>
      </c>
    </row>
    <row r="529" spans="1:14" ht="14.4" customHeight="1" x14ac:dyDescent="0.3">
      <c r="A529" s="649" t="s">
        <v>566</v>
      </c>
      <c r="B529" s="650" t="s">
        <v>2234</v>
      </c>
      <c r="C529" s="651" t="s">
        <v>579</v>
      </c>
      <c r="D529" s="652" t="s">
        <v>2237</v>
      </c>
      <c r="E529" s="651" t="s">
        <v>594</v>
      </c>
      <c r="F529" s="652" t="s">
        <v>2241</v>
      </c>
      <c r="G529" s="651" t="s">
        <v>595</v>
      </c>
      <c r="H529" s="651" t="s">
        <v>1510</v>
      </c>
      <c r="I529" s="651" t="s">
        <v>1510</v>
      </c>
      <c r="J529" s="651" t="s">
        <v>1511</v>
      </c>
      <c r="K529" s="651" t="s">
        <v>1168</v>
      </c>
      <c r="L529" s="653">
        <v>379.1100000000003</v>
      </c>
      <c r="M529" s="653">
        <v>82</v>
      </c>
      <c r="N529" s="654">
        <v>31087.020000000022</v>
      </c>
    </row>
    <row r="530" spans="1:14" ht="14.4" customHeight="1" x14ac:dyDescent="0.3">
      <c r="A530" s="649" t="s">
        <v>566</v>
      </c>
      <c r="B530" s="650" t="s">
        <v>2234</v>
      </c>
      <c r="C530" s="651" t="s">
        <v>579</v>
      </c>
      <c r="D530" s="652" t="s">
        <v>2237</v>
      </c>
      <c r="E530" s="651" t="s">
        <v>594</v>
      </c>
      <c r="F530" s="652" t="s">
        <v>2241</v>
      </c>
      <c r="G530" s="651" t="s">
        <v>595</v>
      </c>
      <c r="H530" s="651" t="s">
        <v>2169</v>
      </c>
      <c r="I530" s="651" t="s">
        <v>2170</v>
      </c>
      <c r="J530" s="651" t="s">
        <v>2171</v>
      </c>
      <c r="K530" s="651" t="s">
        <v>2172</v>
      </c>
      <c r="L530" s="653">
        <v>724.5</v>
      </c>
      <c r="M530" s="653">
        <v>1</v>
      </c>
      <c r="N530" s="654">
        <v>724.5</v>
      </c>
    </row>
    <row r="531" spans="1:14" ht="14.4" customHeight="1" x14ac:dyDescent="0.3">
      <c r="A531" s="649" t="s">
        <v>566</v>
      </c>
      <c r="B531" s="650" t="s">
        <v>2234</v>
      </c>
      <c r="C531" s="651" t="s">
        <v>579</v>
      </c>
      <c r="D531" s="652" t="s">
        <v>2237</v>
      </c>
      <c r="E531" s="651" t="s">
        <v>594</v>
      </c>
      <c r="F531" s="652" t="s">
        <v>2241</v>
      </c>
      <c r="G531" s="651" t="s">
        <v>595</v>
      </c>
      <c r="H531" s="651" t="s">
        <v>2173</v>
      </c>
      <c r="I531" s="651" t="s">
        <v>2173</v>
      </c>
      <c r="J531" s="651" t="s">
        <v>1295</v>
      </c>
      <c r="K531" s="651" t="s">
        <v>2174</v>
      </c>
      <c r="L531" s="653">
        <v>285.01634285714289</v>
      </c>
      <c r="M531" s="653">
        <v>7</v>
      </c>
      <c r="N531" s="654">
        <v>1995.1144000000002</v>
      </c>
    </row>
    <row r="532" spans="1:14" ht="14.4" customHeight="1" x14ac:dyDescent="0.3">
      <c r="A532" s="649" t="s">
        <v>566</v>
      </c>
      <c r="B532" s="650" t="s">
        <v>2234</v>
      </c>
      <c r="C532" s="651" t="s">
        <v>579</v>
      </c>
      <c r="D532" s="652" t="s">
        <v>2237</v>
      </c>
      <c r="E532" s="651" t="s">
        <v>594</v>
      </c>
      <c r="F532" s="652" t="s">
        <v>2241</v>
      </c>
      <c r="G532" s="651" t="s">
        <v>629</v>
      </c>
      <c r="H532" s="651" t="s">
        <v>2175</v>
      </c>
      <c r="I532" s="651" t="s">
        <v>2176</v>
      </c>
      <c r="J532" s="651" t="s">
        <v>647</v>
      </c>
      <c r="K532" s="651" t="s">
        <v>2177</v>
      </c>
      <c r="L532" s="653">
        <v>144.52996792185087</v>
      </c>
      <c r="M532" s="653">
        <v>56</v>
      </c>
      <c r="N532" s="654">
        <v>8093.6782036236482</v>
      </c>
    </row>
    <row r="533" spans="1:14" ht="14.4" customHeight="1" x14ac:dyDescent="0.3">
      <c r="A533" s="649" t="s">
        <v>566</v>
      </c>
      <c r="B533" s="650" t="s">
        <v>2234</v>
      </c>
      <c r="C533" s="651" t="s">
        <v>579</v>
      </c>
      <c r="D533" s="652" t="s">
        <v>2237</v>
      </c>
      <c r="E533" s="651" t="s">
        <v>594</v>
      </c>
      <c r="F533" s="652" t="s">
        <v>2241</v>
      </c>
      <c r="G533" s="651" t="s">
        <v>629</v>
      </c>
      <c r="H533" s="651" t="s">
        <v>1609</v>
      </c>
      <c r="I533" s="651" t="s">
        <v>1610</v>
      </c>
      <c r="J533" s="651" t="s">
        <v>1583</v>
      </c>
      <c r="K533" s="651" t="s">
        <v>1611</v>
      </c>
      <c r="L533" s="653">
        <v>135.21000000000004</v>
      </c>
      <c r="M533" s="653">
        <v>2</v>
      </c>
      <c r="N533" s="654">
        <v>270.42000000000007</v>
      </c>
    </row>
    <row r="534" spans="1:14" ht="14.4" customHeight="1" x14ac:dyDescent="0.3">
      <c r="A534" s="649" t="s">
        <v>566</v>
      </c>
      <c r="B534" s="650" t="s">
        <v>2234</v>
      </c>
      <c r="C534" s="651" t="s">
        <v>579</v>
      </c>
      <c r="D534" s="652" t="s">
        <v>2237</v>
      </c>
      <c r="E534" s="651" t="s">
        <v>594</v>
      </c>
      <c r="F534" s="652" t="s">
        <v>2241</v>
      </c>
      <c r="G534" s="651" t="s">
        <v>629</v>
      </c>
      <c r="H534" s="651" t="s">
        <v>2178</v>
      </c>
      <c r="I534" s="651" t="s">
        <v>2179</v>
      </c>
      <c r="J534" s="651" t="s">
        <v>2180</v>
      </c>
      <c r="K534" s="651" t="s">
        <v>2181</v>
      </c>
      <c r="L534" s="653">
        <v>52.809890497898351</v>
      </c>
      <c r="M534" s="653">
        <v>6</v>
      </c>
      <c r="N534" s="654">
        <v>316.85934298739011</v>
      </c>
    </row>
    <row r="535" spans="1:14" ht="14.4" customHeight="1" x14ac:dyDescent="0.3">
      <c r="A535" s="649" t="s">
        <v>566</v>
      </c>
      <c r="B535" s="650" t="s">
        <v>2234</v>
      </c>
      <c r="C535" s="651" t="s">
        <v>579</v>
      </c>
      <c r="D535" s="652" t="s">
        <v>2237</v>
      </c>
      <c r="E535" s="651" t="s">
        <v>594</v>
      </c>
      <c r="F535" s="652" t="s">
        <v>2241</v>
      </c>
      <c r="G535" s="651" t="s">
        <v>629</v>
      </c>
      <c r="H535" s="651" t="s">
        <v>2182</v>
      </c>
      <c r="I535" s="651" t="s">
        <v>2183</v>
      </c>
      <c r="J535" s="651" t="s">
        <v>1628</v>
      </c>
      <c r="K535" s="651" t="s">
        <v>2184</v>
      </c>
      <c r="L535" s="653">
        <v>266.34996951596059</v>
      </c>
      <c r="M535" s="653">
        <v>84</v>
      </c>
      <c r="N535" s="654">
        <v>22373.39743934069</v>
      </c>
    </row>
    <row r="536" spans="1:14" ht="14.4" customHeight="1" x14ac:dyDescent="0.3">
      <c r="A536" s="649" t="s">
        <v>566</v>
      </c>
      <c r="B536" s="650" t="s">
        <v>2234</v>
      </c>
      <c r="C536" s="651" t="s">
        <v>579</v>
      </c>
      <c r="D536" s="652" t="s">
        <v>2237</v>
      </c>
      <c r="E536" s="651" t="s">
        <v>594</v>
      </c>
      <c r="F536" s="652" t="s">
        <v>2241</v>
      </c>
      <c r="G536" s="651" t="s">
        <v>629</v>
      </c>
      <c r="H536" s="651" t="s">
        <v>1626</v>
      </c>
      <c r="I536" s="651" t="s">
        <v>1627</v>
      </c>
      <c r="J536" s="651" t="s">
        <v>1628</v>
      </c>
      <c r="K536" s="651" t="s">
        <v>1629</v>
      </c>
      <c r="L536" s="653">
        <v>890.0997996841287</v>
      </c>
      <c r="M536" s="653">
        <v>105</v>
      </c>
      <c r="N536" s="654">
        <v>93460.478966833514</v>
      </c>
    </row>
    <row r="537" spans="1:14" ht="14.4" customHeight="1" x14ac:dyDescent="0.3">
      <c r="A537" s="649" t="s">
        <v>566</v>
      </c>
      <c r="B537" s="650" t="s">
        <v>2234</v>
      </c>
      <c r="C537" s="651" t="s">
        <v>579</v>
      </c>
      <c r="D537" s="652" t="s">
        <v>2237</v>
      </c>
      <c r="E537" s="651" t="s">
        <v>594</v>
      </c>
      <c r="F537" s="652" t="s">
        <v>2241</v>
      </c>
      <c r="G537" s="651" t="s">
        <v>629</v>
      </c>
      <c r="H537" s="651" t="s">
        <v>630</v>
      </c>
      <c r="I537" s="651" t="s">
        <v>631</v>
      </c>
      <c r="J537" s="651" t="s">
        <v>632</v>
      </c>
      <c r="K537" s="651" t="s">
        <v>633</v>
      </c>
      <c r="L537" s="653">
        <v>139.6700005566633</v>
      </c>
      <c r="M537" s="653">
        <v>77</v>
      </c>
      <c r="N537" s="654">
        <v>10754.590042863074</v>
      </c>
    </row>
    <row r="538" spans="1:14" ht="14.4" customHeight="1" x14ac:dyDescent="0.3">
      <c r="A538" s="649" t="s">
        <v>566</v>
      </c>
      <c r="B538" s="650" t="s">
        <v>2234</v>
      </c>
      <c r="C538" s="651" t="s">
        <v>579</v>
      </c>
      <c r="D538" s="652" t="s">
        <v>2237</v>
      </c>
      <c r="E538" s="651" t="s">
        <v>594</v>
      </c>
      <c r="F538" s="652" t="s">
        <v>2241</v>
      </c>
      <c r="G538" s="651" t="s">
        <v>629</v>
      </c>
      <c r="H538" s="651" t="s">
        <v>2185</v>
      </c>
      <c r="I538" s="651" t="s">
        <v>2186</v>
      </c>
      <c r="J538" s="651" t="s">
        <v>1645</v>
      </c>
      <c r="K538" s="651" t="s">
        <v>2187</v>
      </c>
      <c r="L538" s="653">
        <v>187.07</v>
      </c>
      <c r="M538" s="653">
        <v>1</v>
      </c>
      <c r="N538" s="654">
        <v>187.07</v>
      </c>
    </row>
    <row r="539" spans="1:14" ht="14.4" customHeight="1" x14ac:dyDescent="0.3">
      <c r="A539" s="649" t="s">
        <v>566</v>
      </c>
      <c r="B539" s="650" t="s">
        <v>2234</v>
      </c>
      <c r="C539" s="651" t="s">
        <v>579</v>
      </c>
      <c r="D539" s="652" t="s">
        <v>2237</v>
      </c>
      <c r="E539" s="651" t="s">
        <v>594</v>
      </c>
      <c r="F539" s="652" t="s">
        <v>2241</v>
      </c>
      <c r="G539" s="651" t="s">
        <v>629</v>
      </c>
      <c r="H539" s="651" t="s">
        <v>1662</v>
      </c>
      <c r="I539" s="651" t="s">
        <v>1663</v>
      </c>
      <c r="J539" s="651" t="s">
        <v>632</v>
      </c>
      <c r="K539" s="651" t="s">
        <v>1664</v>
      </c>
      <c r="L539" s="653">
        <v>177.96984923667159</v>
      </c>
      <c r="M539" s="653">
        <v>65</v>
      </c>
      <c r="N539" s="654">
        <v>11568.040200383653</v>
      </c>
    </row>
    <row r="540" spans="1:14" ht="14.4" customHeight="1" x14ac:dyDescent="0.3">
      <c r="A540" s="649" t="s">
        <v>566</v>
      </c>
      <c r="B540" s="650" t="s">
        <v>2234</v>
      </c>
      <c r="C540" s="651" t="s">
        <v>579</v>
      </c>
      <c r="D540" s="652" t="s">
        <v>2237</v>
      </c>
      <c r="E540" s="651" t="s">
        <v>594</v>
      </c>
      <c r="F540" s="652" t="s">
        <v>2241</v>
      </c>
      <c r="G540" s="651" t="s">
        <v>629</v>
      </c>
      <c r="H540" s="651" t="s">
        <v>1669</v>
      </c>
      <c r="I540" s="651" t="s">
        <v>1670</v>
      </c>
      <c r="J540" s="651" t="s">
        <v>1671</v>
      </c>
      <c r="K540" s="651" t="s">
        <v>1672</v>
      </c>
      <c r="L540" s="653">
        <v>192.27997812968542</v>
      </c>
      <c r="M540" s="653">
        <v>1340</v>
      </c>
      <c r="N540" s="654">
        <v>257655.17069377846</v>
      </c>
    </row>
    <row r="541" spans="1:14" ht="14.4" customHeight="1" x14ac:dyDescent="0.3">
      <c r="A541" s="649" t="s">
        <v>566</v>
      </c>
      <c r="B541" s="650" t="s">
        <v>2234</v>
      </c>
      <c r="C541" s="651" t="s">
        <v>579</v>
      </c>
      <c r="D541" s="652" t="s">
        <v>2237</v>
      </c>
      <c r="E541" s="651" t="s">
        <v>594</v>
      </c>
      <c r="F541" s="652" t="s">
        <v>2241</v>
      </c>
      <c r="G541" s="651" t="s">
        <v>629</v>
      </c>
      <c r="H541" s="651" t="s">
        <v>2188</v>
      </c>
      <c r="I541" s="651" t="s">
        <v>2189</v>
      </c>
      <c r="J541" s="651" t="s">
        <v>2190</v>
      </c>
      <c r="K541" s="651" t="s">
        <v>2191</v>
      </c>
      <c r="L541" s="653">
        <v>83.880094712443835</v>
      </c>
      <c r="M541" s="653">
        <v>280</v>
      </c>
      <c r="N541" s="654">
        <v>23486.426519484274</v>
      </c>
    </row>
    <row r="542" spans="1:14" ht="14.4" customHeight="1" x14ac:dyDescent="0.3">
      <c r="A542" s="649" t="s">
        <v>566</v>
      </c>
      <c r="B542" s="650" t="s">
        <v>2234</v>
      </c>
      <c r="C542" s="651" t="s">
        <v>579</v>
      </c>
      <c r="D542" s="652" t="s">
        <v>2237</v>
      </c>
      <c r="E542" s="651" t="s">
        <v>594</v>
      </c>
      <c r="F542" s="652" t="s">
        <v>2241</v>
      </c>
      <c r="G542" s="651" t="s">
        <v>629</v>
      </c>
      <c r="H542" s="651" t="s">
        <v>2192</v>
      </c>
      <c r="I542" s="651" t="s">
        <v>2193</v>
      </c>
      <c r="J542" s="651" t="s">
        <v>2194</v>
      </c>
      <c r="K542" s="651" t="s">
        <v>2195</v>
      </c>
      <c r="L542" s="653">
        <v>134.27000000000001</v>
      </c>
      <c r="M542" s="653">
        <v>1</v>
      </c>
      <c r="N542" s="654">
        <v>134.27000000000001</v>
      </c>
    </row>
    <row r="543" spans="1:14" ht="14.4" customHeight="1" x14ac:dyDescent="0.3">
      <c r="A543" s="649" t="s">
        <v>566</v>
      </c>
      <c r="B543" s="650" t="s">
        <v>2234</v>
      </c>
      <c r="C543" s="651" t="s">
        <v>579</v>
      </c>
      <c r="D543" s="652" t="s">
        <v>2237</v>
      </c>
      <c r="E543" s="651" t="s">
        <v>594</v>
      </c>
      <c r="F543" s="652" t="s">
        <v>2241</v>
      </c>
      <c r="G543" s="651" t="s">
        <v>629</v>
      </c>
      <c r="H543" s="651" t="s">
        <v>2196</v>
      </c>
      <c r="I543" s="651" t="s">
        <v>2197</v>
      </c>
      <c r="J543" s="651" t="s">
        <v>2194</v>
      </c>
      <c r="K543" s="651" t="s">
        <v>2198</v>
      </c>
      <c r="L543" s="653">
        <v>561.90954017959029</v>
      </c>
      <c r="M543" s="653">
        <v>4</v>
      </c>
      <c r="N543" s="654">
        <v>2247.6381607183612</v>
      </c>
    </row>
    <row r="544" spans="1:14" ht="14.4" customHeight="1" x14ac:dyDescent="0.3">
      <c r="A544" s="649" t="s">
        <v>566</v>
      </c>
      <c r="B544" s="650" t="s">
        <v>2234</v>
      </c>
      <c r="C544" s="651" t="s">
        <v>579</v>
      </c>
      <c r="D544" s="652" t="s">
        <v>2237</v>
      </c>
      <c r="E544" s="651" t="s">
        <v>594</v>
      </c>
      <c r="F544" s="652" t="s">
        <v>2241</v>
      </c>
      <c r="G544" s="651" t="s">
        <v>629</v>
      </c>
      <c r="H544" s="651" t="s">
        <v>1689</v>
      </c>
      <c r="I544" s="651" t="s">
        <v>1690</v>
      </c>
      <c r="J544" s="651" t="s">
        <v>1691</v>
      </c>
      <c r="K544" s="651" t="s">
        <v>1692</v>
      </c>
      <c r="L544" s="653">
        <v>337.43087398716364</v>
      </c>
      <c r="M544" s="653">
        <v>4</v>
      </c>
      <c r="N544" s="654">
        <v>1349.7234959486545</v>
      </c>
    </row>
    <row r="545" spans="1:14" ht="14.4" customHeight="1" x14ac:dyDescent="0.3">
      <c r="A545" s="649" t="s">
        <v>566</v>
      </c>
      <c r="B545" s="650" t="s">
        <v>2234</v>
      </c>
      <c r="C545" s="651" t="s">
        <v>579</v>
      </c>
      <c r="D545" s="652" t="s">
        <v>2237</v>
      </c>
      <c r="E545" s="651" t="s">
        <v>594</v>
      </c>
      <c r="F545" s="652" t="s">
        <v>2241</v>
      </c>
      <c r="G545" s="651" t="s">
        <v>629</v>
      </c>
      <c r="H545" s="651" t="s">
        <v>2199</v>
      </c>
      <c r="I545" s="651" t="s">
        <v>2199</v>
      </c>
      <c r="J545" s="651" t="s">
        <v>2200</v>
      </c>
      <c r="K545" s="651" t="s">
        <v>2201</v>
      </c>
      <c r="L545" s="653">
        <v>2722.5</v>
      </c>
      <c r="M545" s="653">
        <v>207</v>
      </c>
      <c r="N545" s="654">
        <v>563557.5</v>
      </c>
    </row>
    <row r="546" spans="1:14" ht="14.4" customHeight="1" x14ac:dyDescent="0.3">
      <c r="A546" s="649" t="s">
        <v>566</v>
      </c>
      <c r="B546" s="650" t="s">
        <v>2234</v>
      </c>
      <c r="C546" s="651" t="s">
        <v>582</v>
      </c>
      <c r="D546" s="652" t="s">
        <v>2238</v>
      </c>
      <c r="E546" s="651" t="s">
        <v>594</v>
      </c>
      <c r="F546" s="652" t="s">
        <v>2241</v>
      </c>
      <c r="G546" s="651"/>
      <c r="H546" s="651" t="s">
        <v>2074</v>
      </c>
      <c r="I546" s="651" t="s">
        <v>2075</v>
      </c>
      <c r="J546" s="651" t="s">
        <v>2076</v>
      </c>
      <c r="K546" s="651" t="s">
        <v>2077</v>
      </c>
      <c r="L546" s="653">
        <v>230.98249340783721</v>
      </c>
      <c r="M546" s="653">
        <v>8</v>
      </c>
      <c r="N546" s="654">
        <v>1847.8599472626977</v>
      </c>
    </row>
    <row r="547" spans="1:14" ht="14.4" customHeight="1" x14ac:dyDescent="0.3">
      <c r="A547" s="649" t="s">
        <v>566</v>
      </c>
      <c r="B547" s="650" t="s">
        <v>2234</v>
      </c>
      <c r="C547" s="651" t="s">
        <v>582</v>
      </c>
      <c r="D547" s="652" t="s">
        <v>2238</v>
      </c>
      <c r="E547" s="651" t="s">
        <v>594</v>
      </c>
      <c r="F547" s="652" t="s">
        <v>2241</v>
      </c>
      <c r="G547" s="651"/>
      <c r="H547" s="651" t="s">
        <v>2078</v>
      </c>
      <c r="I547" s="651" t="s">
        <v>2078</v>
      </c>
      <c r="J547" s="651" t="s">
        <v>2079</v>
      </c>
      <c r="K547" s="651" t="s">
        <v>2080</v>
      </c>
      <c r="L547" s="653">
        <v>109.25</v>
      </c>
      <c r="M547" s="653">
        <v>8</v>
      </c>
      <c r="N547" s="654">
        <v>874</v>
      </c>
    </row>
    <row r="548" spans="1:14" ht="14.4" customHeight="1" x14ac:dyDescent="0.3">
      <c r="A548" s="649" t="s">
        <v>566</v>
      </c>
      <c r="B548" s="650" t="s">
        <v>2234</v>
      </c>
      <c r="C548" s="651" t="s">
        <v>582</v>
      </c>
      <c r="D548" s="652" t="s">
        <v>2238</v>
      </c>
      <c r="E548" s="651" t="s">
        <v>594</v>
      </c>
      <c r="F548" s="652" t="s">
        <v>2241</v>
      </c>
      <c r="G548" s="651" t="s">
        <v>595</v>
      </c>
      <c r="H548" s="651" t="s">
        <v>670</v>
      </c>
      <c r="I548" s="651" t="s">
        <v>670</v>
      </c>
      <c r="J548" s="651" t="s">
        <v>668</v>
      </c>
      <c r="K548" s="651" t="s">
        <v>671</v>
      </c>
      <c r="L548" s="653">
        <v>232.29762190052605</v>
      </c>
      <c r="M548" s="653">
        <v>1</v>
      </c>
      <c r="N548" s="654">
        <v>232.29762190052605</v>
      </c>
    </row>
    <row r="549" spans="1:14" ht="14.4" customHeight="1" x14ac:dyDescent="0.3">
      <c r="A549" s="649" t="s">
        <v>566</v>
      </c>
      <c r="B549" s="650" t="s">
        <v>2234</v>
      </c>
      <c r="C549" s="651" t="s">
        <v>582</v>
      </c>
      <c r="D549" s="652" t="s">
        <v>2238</v>
      </c>
      <c r="E549" s="651" t="s">
        <v>594</v>
      </c>
      <c r="F549" s="652" t="s">
        <v>2241</v>
      </c>
      <c r="G549" s="651" t="s">
        <v>595</v>
      </c>
      <c r="H549" s="651" t="s">
        <v>599</v>
      </c>
      <c r="I549" s="651" t="s">
        <v>599</v>
      </c>
      <c r="J549" s="651" t="s">
        <v>597</v>
      </c>
      <c r="K549" s="651" t="s">
        <v>600</v>
      </c>
      <c r="L549" s="653">
        <v>97.75</v>
      </c>
      <c r="M549" s="653">
        <v>7</v>
      </c>
      <c r="N549" s="654">
        <v>684.25</v>
      </c>
    </row>
    <row r="550" spans="1:14" ht="14.4" customHeight="1" x14ac:dyDescent="0.3">
      <c r="A550" s="649" t="s">
        <v>566</v>
      </c>
      <c r="B550" s="650" t="s">
        <v>2234</v>
      </c>
      <c r="C550" s="651" t="s">
        <v>582</v>
      </c>
      <c r="D550" s="652" t="s">
        <v>2238</v>
      </c>
      <c r="E550" s="651" t="s">
        <v>594</v>
      </c>
      <c r="F550" s="652" t="s">
        <v>2241</v>
      </c>
      <c r="G550" s="651" t="s">
        <v>595</v>
      </c>
      <c r="H550" s="651" t="s">
        <v>601</v>
      </c>
      <c r="I550" s="651" t="s">
        <v>602</v>
      </c>
      <c r="J550" s="651" t="s">
        <v>603</v>
      </c>
      <c r="K550" s="651" t="s">
        <v>604</v>
      </c>
      <c r="L550" s="653">
        <v>84.886086956521737</v>
      </c>
      <c r="M550" s="653">
        <v>46</v>
      </c>
      <c r="N550" s="654">
        <v>3904.76</v>
      </c>
    </row>
    <row r="551" spans="1:14" ht="14.4" customHeight="1" x14ac:dyDescent="0.3">
      <c r="A551" s="649" t="s">
        <v>566</v>
      </c>
      <c r="B551" s="650" t="s">
        <v>2234</v>
      </c>
      <c r="C551" s="651" t="s">
        <v>582</v>
      </c>
      <c r="D551" s="652" t="s">
        <v>2238</v>
      </c>
      <c r="E551" s="651" t="s">
        <v>594</v>
      </c>
      <c r="F551" s="652" t="s">
        <v>2241</v>
      </c>
      <c r="G551" s="651" t="s">
        <v>595</v>
      </c>
      <c r="H551" s="651" t="s">
        <v>605</v>
      </c>
      <c r="I551" s="651" t="s">
        <v>606</v>
      </c>
      <c r="J551" s="651" t="s">
        <v>607</v>
      </c>
      <c r="K551" s="651" t="s">
        <v>608</v>
      </c>
      <c r="L551" s="653">
        <v>101.89997514777635</v>
      </c>
      <c r="M551" s="653">
        <v>12</v>
      </c>
      <c r="N551" s="654">
        <v>1222.7997017733162</v>
      </c>
    </row>
    <row r="552" spans="1:14" ht="14.4" customHeight="1" x14ac:dyDescent="0.3">
      <c r="A552" s="649" t="s">
        <v>566</v>
      </c>
      <c r="B552" s="650" t="s">
        <v>2234</v>
      </c>
      <c r="C552" s="651" t="s">
        <v>582</v>
      </c>
      <c r="D552" s="652" t="s">
        <v>2238</v>
      </c>
      <c r="E552" s="651" t="s">
        <v>594</v>
      </c>
      <c r="F552" s="652" t="s">
        <v>2241</v>
      </c>
      <c r="G552" s="651" t="s">
        <v>595</v>
      </c>
      <c r="H552" s="651" t="s">
        <v>609</v>
      </c>
      <c r="I552" s="651" t="s">
        <v>610</v>
      </c>
      <c r="J552" s="651" t="s">
        <v>611</v>
      </c>
      <c r="K552" s="651" t="s">
        <v>612</v>
      </c>
      <c r="L552" s="653">
        <v>170.2383900203009</v>
      </c>
      <c r="M552" s="653">
        <v>39</v>
      </c>
      <c r="N552" s="654">
        <v>6639.2972107917349</v>
      </c>
    </row>
    <row r="553" spans="1:14" ht="14.4" customHeight="1" x14ac:dyDescent="0.3">
      <c r="A553" s="649" t="s">
        <v>566</v>
      </c>
      <c r="B553" s="650" t="s">
        <v>2234</v>
      </c>
      <c r="C553" s="651" t="s">
        <v>582</v>
      </c>
      <c r="D553" s="652" t="s">
        <v>2238</v>
      </c>
      <c r="E553" s="651" t="s">
        <v>594</v>
      </c>
      <c r="F553" s="652" t="s">
        <v>2241</v>
      </c>
      <c r="G553" s="651" t="s">
        <v>595</v>
      </c>
      <c r="H553" s="651" t="s">
        <v>675</v>
      </c>
      <c r="I553" s="651" t="s">
        <v>676</v>
      </c>
      <c r="J553" s="651" t="s">
        <v>677</v>
      </c>
      <c r="K553" s="651" t="s">
        <v>678</v>
      </c>
      <c r="L553" s="653">
        <v>66.39895418351631</v>
      </c>
      <c r="M553" s="653">
        <v>44</v>
      </c>
      <c r="N553" s="654">
        <v>2921.5539840747178</v>
      </c>
    </row>
    <row r="554" spans="1:14" ht="14.4" customHeight="1" x14ac:dyDescent="0.3">
      <c r="A554" s="649" t="s">
        <v>566</v>
      </c>
      <c r="B554" s="650" t="s">
        <v>2234</v>
      </c>
      <c r="C554" s="651" t="s">
        <v>582</v>
      </c>
      <c r="D554" s="652" t="s">
        <v>2238</v>
      </c>
      <c r="E554" s="651" t="s">
        <v>594</v>
      </c>
      <c r="F554" s="652" t="s">
        <v>2241</v>
      </c>
      <c r="G554" s="651" t="s">
        <v>595</v>
      </c>
      <c r="H554" s="651" t="s">
        <v>694</v>
      </c>
      <c r="I554" s="651" t="s">
        <v>695</v>
      </c>
      <c r="J554" s="651" t="s">
        <v>696</v>
      </c>
      <c r="K554" s="651" t="s">
        <v>697</v>
      </c>
      <c r="L554" s="653">
        <v>28.766249999999999</v>
      </c>
      <c r="M554" s="653">
        <v>32</v>
      </c>
      <c r="N554" s="654">
        <v>920.52</v>
      </c>
    </row>
    <row r="555" spans="1:14" ht="14.4" customHeight="1" x14ac:dyDescent="0.3">
      <c r="A555" s="649" t="s">
        <v>566</v>
      </c>
      <c r="B555" s="650" t="s">
        <v>2234</v>
      </c>
      <c r="C555" s="651" t="s">
        <v>582</v>
      </c>
      <c r="D555" s="652" t="s">
        <v>2238</v>
      </c>
      <c r="E555" s="651" t="s">
        <v>594</v>
      </c>
      <c r="F555" s="652" t="s">
        <v>2241</v>
      </c>
      <c r="G555" s="651" t="s">
        <v>595</v>
      </c>
      <c r="H555" s="651" t="s">
        <v>717</v>
      </c>
      <c r="I555" s="651" t="s">
        <v>718</v>
      </c>
      <c r="J555" s="651" t="s">
        <v>719</v>
      </c>
      <c r="K555" s="651" t="s">
        <v>720</v>
      </c>
      <c r="L555" s="653">
        <v>60.350185351214428</v>
      </c>
      <c r="M555" s="653">
        <v>79</v>
      </c>
      <c r="N555" s="654">
        <v>4767.66464274594</v>
      </c>
    </row>
    <row r="556" spans="1:14" ht="14.4" customHeight="1" x14ac:dyDescent="0.3">
      <c r="A556" s="649" t="s">
        <v>566</v>
      </c>
      <c r="B556" s="650" t="s">
        <v>2234</v>
      </c>
      <c r="C556" s="651" t="s">
        <v>582</v>
      </c>
      <c r="D556" s="652" t="s">
        <v>2238</v>
      </c>
      <c r="E556" s="651" t="s">
        <v>594</v>
      </c>
      <c r="F556" s="652" t="s">
        <v>2241</v>
      </c>
      <c r="G556" s="651" t="s">
        <v>595</v>
      </c>
      <c r="H556" s="651" t="s">
        <v>729</v>
      </c>
      <c r="I556" s="651" t="s">
        <v>730</v>
      </c>
      <c r="J556" s="651" t="s">
        <v>731</v>
      </c>
      <c r="K556" s="651" t="s">
        <v>732</v>
      </c>
      <c r="L556" s="653">
        <v>259.99999700911962</v>
      </c>
      <c r="M556" s="653">
        <v>401.6</v>
      </c>
      <c r="N556" s="654">
        <v>104415.99879886245</v>
      </c>
    </row>
    <row r="557" spans="1:14" ht="14.4" customHeight="1" x14ac:dyDescent="0.3">
      <c r="A557" s="649" t="s">
        <v>566</v>
      </c>
      <c r="B557" s="650" t="s">
        <v>2234</v>
      </c>
      <c r="C557" s="651" t="s">
        <v>582</v>
      </c>
      <c r="D557" s="652" t="s">
        <v>2238</v>
      </c>
      <c r="E557" s="651" t="s">
        <v>594</v>
      </c>
      <c r="F557" s="652" t="s">
        <v>2241</v>
      </c>
      <c r="G557" s="651" t="s">
        <v>595</v>
      </c>
      <c r="H557" s="651" t="s">
        <v>749</v>
      </c>
      <c r="I557" s="651" t="s">
        <v>749</v>
      </c>
      <c r="J557" s="651" t="s">
        <v>750</v>
      </c>
      <c r="K557" s="651" t="s">
        <v>751</v>
      </c>
      <c r="L557" s="653">
        <v>38.194594458091224</v>
      </c>
      <c r="M557" s="653">
        <v>244</v>
      </c>
      <c r="N557" s="654">
        <v>9319.4810477742594</v>
      </c>
    </row>
    <row r="558" spans="1:14" ht="14.4" customHeight="1" x14ac:dyDescent="0.3">
      <c r="A558" s="649" t="s">
        <v>566</v>
      </c>
      <c r="B558" s="650" t="s">
        <v>2234</v>
      </c>
      <c r="C558" s="651" t="s">
        <v>582</v>
      </c>
      <c r="D558" s="652" t="s">
        <v>2238</v>
      </c>
      <c r="E558" s="651" t="s">
        <v>594</v>
      </c>
      <c r="F558" s="652" t="s">
        <v>2241</v>
      </c>
      <c r="G558" s="651" t="s">
        <v>595</v>
      </c>
      <c r="H558" s="651" t="s">
        <v>767</v>
      </c>
      <c r="I558" s="651" t="s">
        <v>768</v>
      </c>
      <c r="J558" s="651" t="s">
        <v>769</v>
      </c>
      <c r="K558" s="651" t="s">
        <v>770</v>
      </c>
      <c r="L558" s="653">
        <v>331.02745467145769</v>
      </c>
      <c r="M558" s="653">
        <v>2</v>
      </c>
      <c r="N558" s="654">
        <v>662.05490934291538</v>
      </c>
    </row>
    <row r="559" spans="1:14" ht="14.4" customHeight="1" x14ac:dyDescent="0.3">
      <c r="A559" s="649" t="s">
        <v>566</v>
      </c>
      <c r="B559" s="650" t="s">
        <v>2234</v>
      </c>
      <c r="C559" s="651" t="s">
        <v>582</v>
      </c>
      <c r="D559" s="652" t="s">
        <v>2238</v>
      </c>
      <c r="E559" s="651" t="s">
        <v>594</v>
      </c>
      <c r="F559" s="652" t="s">
        <v>2241</v>
      </c>
      <c r="G559" s="651" t="s">
        <v>595</v>
      </c>
      <c r="H559" s="651" t="s">
        <v>818</v>
      </c>
      <c r="I559" s="651" t="s">
        <v>819</v>
      </c>
      <c r="J559" s="651" t="s">
        <v>820</v>
      </c>
      <c r="K559" s="651" t="s">
        <v>821</v>
      </c>
      <c r="L559" s="653">
        <v>376.0942468653418</v>
      </c>
      <c r="M559" s="653">
        <v>11</v>
      </c>
      <c r="N559" s="654">
        <v>4137.0367155187596</v>
      </c>
    </row>
    <row r="560" spans="1:14" ht="14.4" customHeight="1" x14ac:dyDescent="0.3">
      <c r="A560" s="649" t="s">
        <v>566</v>
      </c>
      <c r="B560" s="650" t="s">
        <v>2234</v>
      </c>
      <c r="C560" s="651" t="s">
        <v>582</v>
      </c>
      <c r="D560" s="652" t="s">
        <v>2238</v>
      </c>
      <c r="E560" s="651" t="s">
        <v>594</v>
      </c>
      <c r="F560" s="652" t="s">
        <v>2241</v>
      </c>
      <c r="G560" s="651" t="s">
        <v>595</v>
      </c>
      <c r="H560" s="651" t="s">
        <v>822</v>
      </c>
      <c r="I560" s="651" t="s">
        <v>823</v>
      </c>
      <c r="J560" s="651" t="s">
        <v>824</v>
      </c>
      <c r="K560" s="651" t="s">
        <v>825</v>
      </c>
      <c r="L560" s="653">
        <v>67.886776365399527</v>
      </c>
      <c r="M560" s="653">
        <v>51</v>
      </c>
      <c r="N560" s="654">
        <v>3462.2255946353762</v>
      </c>
    </row>
    <row r="561" spans="1:14" ht="14.4" customHeight="1" x14ac:dyDescent="0.3">
      <c r="A561" s="649" t="s">
        <v>566</v>
      </c>
      <c r="B561" s="650" t="s">
        <v>2234</v>
      </c>
      <c r="C561" s="651" t="s">
        <v>582</v>
      </c>
      <c r="D561" s="652" t="s">
        <v>2238</v>
      </c>
      <c r="E561" s="651" t="s">
        <v>594</v>
      </c>
      <c r="F561" s="652" t="s">
        <v>2241</v>
      </c>
      <c r="G561" s="651" t="s">
        <v>595</v>
      </c>
      <c r="H561" s="651" t="s">
        <v>2088</v>
      </c>
      <c r="I561" s="651" t="s">
        <v>2089</v>
      </c>
      <c r="J561" s="651" t="s">
        <v>2090</v>
      </c>
      <c r="K561" s="651" t="s">
        <v>1333</v>
      </c>
      <c r="L561" s="653">
        <v>41.679609337789493</v>
      </c>
      <c r="M561" s="653">
        <v>28</v>
      </c>
      <c r="N561" s="654">
        <v>1167.0290614581058</v>
      </c>
    </row>
    <row r="562" spans="1:14" ht="14.4" customHeight="1" x14ac:dyDescent="0.3">
      <c r="A562" s="649" t="s">
        <v>566</v>
      </c>
      <c r="B562" s="650" t="s">
        <v>2234</v>
      </c>
      <c r="C562" s="651" t="s">
        <v>582</v>
      </c>
      <c r="D562" s="652" t="s">
        <v>2238</v>
      </c>
      <c r="E562" s="651" t="s">
        <v>594</v>
      </c>
      <c r="F562" s="652" t="s">
        <v>2241</v>
      </c>
      <c r="G562" s="651" t="s">
        <v>595</v>
      </c>
      <c r="H562" s="651" t="s">
        <v>852</v>
      </c>
      <c r="I562" s="651" t="s">
        <v>853</v>
      </c>
      <c r="J562" s="651" t="s">
        <v>850</v>
      </c>
      <c r="K562" s="651" t="s">
        <v>854</v>
      </c>
      <c r="L562" s="653">
        <v>292.47168980390614</v>
      </c>
      <c r="M562" s="653">
        <v>5</v>
      </c>
      <c r="N562" s="654">
        <v>1462.3584490195308</v>
      </c>
    </row>
    <row r="563" spans="1:14" ht="14.4" customHeight="1" x14ac:dyDescent="0.3">
      <c r="A563" s="649" t="s">
        <v>566</v>
      </c>
      <c r="B563" s="650" t="s">
        <v>2234</v>
      </c>
      <c r="C563" s="651" t="s">
        <v>582</v>
      </c>
      <c r="D563" s="652" t="s">
        <v>2238</v>
      </c>
      <c r="E563" s="651" t="s">
        <v>594</v>
      </c>
      <c r="F563" s="652" t="s">
        <v>2241</v>
      </c>
      <c r="G563" s="651" t="s">
        <v>595</v>
      </c>
      <c r="H563" s="651" t="s">
        <v>2091</v>
      </c>
      <c r="I563" s="651" t="s">
        <v>237</v>
      </c>
      <c r="J563" s="651" t="s">
        <v>2092</v>
      </c>
      <c r="K563" s="651"/>
      <c r="L563" s="653">
        <v>97.320307094293781</v>
      </c>
      <c r="M563" s="653">
        <v>73</v>
      </c>
      <c r="N563" s="654">
        <v>7104.3824178834457</v>
      </c>
    </row>
    <row r="564" spans="1:14" ht="14.4" customHeight="1" x14ac:dyDescent="0.3">
      <c r="A564" s="649" t="s">
        <v>566</v>
      </c>
      <c r="B564" s="650" t="s">
        <v>2234</v>
      </c>
      <c r="C564" s="651" t="s">
        <v>582</v>
      </c>
      <c r="D564" s="652" t="s">
        <v>2238</v>
      </c>
      <c r="E564" s="651" t="s">
        <v>594</v>
      </c>
      <c r="F564" s="652" t="s">
        <v>2241</v>
      </c>
      <c r="G564" s="651" t="s">
        <v>595</v>
      </c>
      <c r="H564" s="651" t="s">
        <v>928</v>
      </c>
      <c r="I564" s="651" t="s">
        <v>929</v>
      </c>
      <c r="J564" s="651" t="s">
        <v>930</v>
      </c>
      <c r="K564" s="651" t="s">
        <v>931</v>
      </c>
      <c r="L564" s="653">
        <v>69.11901429952637</v>
      </c>
      <c r="M564" s="653">
        <v>32</v>
      </c>
      <c r="N564" s="654">
        <v>2211.8084575848438</v>
      </c>
    </row>
    <row r="565" spans="1:14" ht="14.4" customHeight="1" x14ac:dyDescent="0.3">
      <c r="A565" s="649" t="s">
        <v>566</v>
      </c>
      <c r="B565" s="650" t="s">
        <v>2234</v>
      </c>
      <c r="C565" s="651" t="s">
        <v>582</v>
      </c>
      <c r="D565" s="652" t="s">
        <v>2238</v>
      </c>
      <c r="E565" s="651" t="s">
        <v>594</v>
      </c>
      <c r="F565" s="652" t="s">
        <v>2241</v>
      </c>
      <c r="G565" s="651" t="s">
        <v>595</v>
      </c>
      <c r="H565" s="651" t="s">
        <v>939</v>
      </c>
      <c r="I565" s="651" t="s">
        <v>940</v>
      </c>
      <c r="J565" s="651" t="s">
        <v>941</v>
      </c>
      <c r="K565" s="651" t="s">
        <v>604</v>
      </c>
      <c r="L565" s="653">
        <v>123.21427567378797</v>
      </c>
      <c r="M565" s="653">
        <v>58</v>
      </c>
      <c r="N565" s="654">
        <v>7146.4279890797025</v>
      </c>
    </row>
    <row r="566" spans="1:14" ht="14.4" customHeight="1" x14ac:dyDescent="0.3">
      <c r="A566" s="649" t="s">
        <v>566</v>
      </c>
      <c r="B566" s="650" t="s">
        <v>2234</v>
      </c>
      <c r="C566" s="651" t="s">
        <v>582</v>
      </c>
      <c r="D566" s="652" t="s">
        <v>2238</v>
      </c>
      <c r="E566" s="651" t="s">
        <v>594</v>
      </c>
      <c r="F566" s="652" t="s">
        <v>2241</v>
      </c>
      <c r="G566" s="651" t="s">
        <v>595</v>
      </c>
      <c r="H566" s="651" t="s">
        <v>942</v>
      </c>
      <c r="I566" s="651" t="s">
        <v>943</v>
      </c>
      <c r="J566" s="651" t="s">
        <v>944</v>
      </c>
      <c r="K566" s="651" t="s">
        <v>945</v>
      </c>
      <c r="L566" s="653">
        <v>62.153409720360365</v>
      </c>
      <c r="M566" s="653">
        <v>307</v>
      </c>
      <c r="N566" s="654">
        <v>19081.096784150632</v>
      </c>
    </row>
    <row r="567" spans="1:14" ht="14.4" customHeight="1" x14ac:dyDescent="0.3">
      <c r="A567" s="649" t="s">
        <v>566</v>
      </c>
      <c r="B567" s="650" t="s">
        <v>2234</v>
      </c>
      <c r="C567" s="651" t="s">
        <v>582</v>
      </c>
      <c r="D567" s="652" t="s">
        <v>2238</v>
      </c>
      <c r="E567" s="651" t="s">
        <v>594</v>
      </c>
      <c r="F567" s="652" t="s">
        <v>2241</v>
      </c>
      <c r="G567" s="651" t="s">
        <v>595</v>
      </c>
      <c r="H567" s="651" t="s">
        <v>946</v>
      </c>
      <c r="I567" s="651" t="s">
        <v>947</v>
      </c>
      <c r="J567" s="651" t="s">
        <v>948</v>
      </c>
      <c r="K567" s="651" t="s">
        <v>949</v>
      </c>
      <c r="L567" s="653">
        <v>52.439999999999984</v>
      </c>
      <c r="M567" s="653">
        <v>1</v>
      </c>
      <c r="N567" s="654">
        <v>52.439999999999984</v>
      </c>
    </row>
    <row r="568" spans="1:14" ht="14.4" customHeight="1" x14ac:dyDescent="0.3">
      <c r="A568" s="649" t="s">
        <v>566</v>
      </c>
      <c r="B568" s="650" t="s">
        <v>2234</v>
      </c>
      <c r="C568" s="651" t="s">
        <v>582</v>
      </c>
      <c r="D568" s="652" t="s">
        <v>2238</v>
      </c>
      <c r="E568" s="651" t="s">
        <v>594</v>
      </c>
      <c r="F568" s="652" t="s">
        <v>2241</v>
      </c>
      <c r="G568" s="651" t="s">
        <v>595</v>
      </c>
      <c r="H568" s="651" t="s">
        <v>2202</v>
      </c>
      <c r="I568" s="651" t="s">
        <v>2203</v>
      </c>
      <c r="J568" s="651" t="s">
        <v>2204</v>
      </c>
      <c r="K568" s="651" t="s">
        <v>2205</v>
      </c>
      <c r="L568" s="653">
        <v>0</v>
      </c>
      <c r="M568" s="653">
        <v>0</v>
      </c>
      <c r="N568" s="654">
        <v>-9.0949470177292824E-13</v>
      </c>
    </row>
    <row r="569" spans="1:14" ht="14.4" customHeight="1" x14ac:dyDescent="0.3">
      <c r="A569" s="649" t="s">
        <v>566</v>
      </c>
      <c r="B569" s="650" t="s">
        <v>2234</v>
      </c>
      <c r="C569" s="651" t="s">
        <v>582</v>
      </c>
      <c r="D569" s="652" t="s">
        <v>2238</v>
      </c>
      <c r="E569" s="651" t="s">
        <v>594</v>
      </c>
      <c r="F569" s="652" t="s">
        <v>2241</v>
      </c>
      <c r="G569" s="651" t="s">
        <v>595</v>
      </c>
      <c r="H569" s="651" t="s">
        <v>982</v>
      </c>
      <c r="I569" s="651" t="s">
        <v>983</v>
      </c>
      <c r="J569" s="651" t="s">
        <v>984</v>
      </c>
      <c r="K569" s="651" t="s">
        <v>985</v>
      </c>
      <c r="L569" s="653">
        <v>260.00114792590659</v>
      </c>
      <c r="M569" s="653">
        <v>182</v>
      </c>
      <c r="N569" s="654">
        <v>47320.208922514998</v>
      </c>
    </row>
    <row r="570" spans="1:14" ht="14.4" customHeight="1" x14ac:dyDescent="0.3">
      <c r="A570" s="649" t="s">
        <v>566</v>
      </c>
      <c r="B570" s="650" t="s">
        <v>2234</v>
      </c>
      <c r="C570" s="651" t="s">
        <v>582</v>
      </c>
      <c r="D570" s="652" t="s">
        <v>2238</v>
      </c>
      <c r="E570" s="651" t="s">
        <v>594</v>
      </c>
      <c r="F570" s="652" t="s">
        <v>2241</v>
      </c>
      <c r="G570" s="651" t="s">
        <v>595</v>
      </c>
      <c r="H570" s="651" t="s">
        <v>994</v>
      </c>
      <c r="I570" s="651" t="s">
        <v>995</v>
      </c>
      <c r="J570" s="651" t="s">
        <v>996</v>
      </c>
      <c r="K570" s="651" t="s">
        <v>997</v>
      </c>
      <c r="L570" s="653">
        <v>197.47669956839539</v>
      </c>
      <c r="M570" s="653">
        <v>25</v>
      </c>
      <c r="N570" s="654">
        <v>4936.9174892098845</v>
      </c>
    </row>
    <row r="571" spans="1:14" ht="14.4" customHeight="1" x14ac:dyDescent="0.3">
      <c r="A571" s="649" t="s">
        <v>566</v>
      </c>
      <c r="B571" s="650" t="s">
        <v>2234</v>
      </c>
      <c r="C571" s="651" t="s">
        <v>582</v>
      </c>
      <c r="D571" s="652" t="s">
        <v>2238</v>
      </c>
      <c r="E571" s="651" t="s">
        <v>594</v>
      </c>
      <c r="F571" s="652" t="s">
        <v>2241</v>
      </c>
      <c r="G571" s="651" t="s">
        <v>595</v>
      </c>
      <c r="H571" s="651" t="s">
        <v>1054</v>
      </c>
      <c r="I571" s="651" t="s">
        <v>1055</v>
      </c>
      <c r="J571" s="651" t="s">
        <v>1056</v>
      </c>
      <c r="K571" s="651" t="s">
        <v>1057</v>
      </c>
      <c r="L571" s="653">
        <v>147.97805503548608</v>
      </c>
      <c r="M571" s="653">
        <v>5</v>
      </c>
      <c r="N571" s="654">
        <v>739.89027517743045</v>
      </c>
    </row>
    <row r="572" spans="1:14" ht="14.4" customHeight="1" x14ac:dyDescent="0.3">
      <c r="A572" s="649" t="s">
        <v>566</v>
      </c>
      <c r="B572" s="650" t="s">
        <v>2234</v>
      </c>
      <c r="C572" s="651" t="s">
        <v>582</v>
      </c>
      <c r="D572" s="652" t="s">
        <v>2238</v>
      </c>
      <c r="E572" s="651" t="s">
        <v>594</v>
      </c>
      <c r="F572" s="652" t="s">
        <v>2241</v>
      </c>
      <c r="G572" s="651" t="s">
        <v>595</v>
      </c>
      <c r="H572" s="651" t="s">
        <v>1080</v>
      </c>
      <c r="I572" s="651" t="s">
        <v>1081</v>
      </c>
      <c r="J572" s="651" t="s">
        <v>1082</v>
      </c>
      <c r="K572" s="651" t="s">
        <v>689</v>
      </c>
      <c r="L572" s="653">
        <v>41.55400379629765</v>
      </c>
      <c r="M572" s="653">
        <v>70</v>
      </c>
      <c r="N572" s="654">
        <v>2908.7802657408356</v>
      </c>
    </row>
    <row r="573" spans="1:14" ht="14.4" customHeight="1" x14ac:dyDescent="0.3">
      <c r="A573" s="649" t="s">
        <v>566</v>
      </c>
      <c r="B573" s="650" t="s">
        <v>2234</v>
      </c>
      <c r="C573" s="651" t="s">
        <v>582</v>
      </c>
      <c r="D573" s="652" t="s">
        <v>2238</v>
      </c>
      <c r="E573" s="651" t="s">
        <v>594</v>
      </c>
      <c r="F573" s="652" t="s">
        <v>2241</v>
      </c>
      <c r="G573" s="651" t="s">
        <v>595</v>
      </c>
      <c r="H573" s="651" t="s">
        <v>1087</v>
      </c>
      <c r="I573" s="651" t="s">
        <v>1088</v>
      </c>
      <c r="J573" s="651" t="s">
        <v>1089</v>
      </c>
      <c r="K573" s="651" t="s">
        <v>1090</v>
      </c>
      <c r="L573" s="653">
        <v>98.869823361126649</v>
      </c>
      <c r="M573" s="653">
        <v>24</v>
      </c>
      <c r="N573" s="654">
        <v>2372.8757606670397</v>
      </c>
    </row>
    <row r="574" spans="1:14" ht="14.4" customHeight="1" x14ac:dyDescent="0.3">
      <c r="A574" s="649" t="s">
        <v>566</v>
      </c>
      <c r="B574" s="650" t="s">
        <v>2234</v>
      </c>
      <c r="C574" s="651" t="s">
        <v>582</v>
      </c>
      <c r="D574" s="652" t="s">
        <v>2238</v>
      </c>
      <c r="E574" s="651" t="s">
        <v>594</v>
      </c>
      <c r="F574" s="652" t="s">
        <v>2241</v>
      </c>
      <c r="G574" s="651" t="s">
        <v>595</v>
      </c>
      <c r="H574" s="651" t="s">
        <v>1115</v>
      </c>
      <c r="I574" s="651" t="s">
        <v>1115</v>
      </c>
      <c r="J574" s="651" t="s">
        <v>1116</v>
      </c>
      <c r="K574" s="651" t="s">
        <v>751</v>
      </c>
      <c r="L574" s="653">
        <v>56.47909622244488</v>
      </c>
      <c r="M574" s="653">
        <v>298</v>
      </c>
      <c r="N574" s="654">
        <v>16830.770674288575</v>
      </c>
    </row>
    <row r="575" spans="1:14" ht="14.4" customHeight="1" x14ac:dyDescent="0.3">
      <c r="A575" s="649" t="s">
        <v>566</v>
      </c>
      <c r="B575" s="650" t="s">
        <v>2234</v>
      </c>
      <c r="C575" s="651" t="s">
        <v>582</v>
      </c>
      <c r="D575" s="652" t="s">
        <v>2238</v>
      </c>
      <c r="E575" s="651" t="s">
        <v>594</v>
      </c>
      <c r="F575" s="652" t="s">
        <v>2241</v>
      </c>
      <c r="G575" s="651" t="s">
        <v>595</v>
      </c>
      <c r="H575" s="651" t="s">
        <v>1120</v>
      </c>
      <c r="I575" s="651" t="s">
        <v>1121</v>
      </c>
      <c r="J575" s="651" t="s">
        <v>1122</v>
      </c>
      <c r="K575" s="651" t="s">
        <v>1123</v>
      </c>
      <c r="L575" s="653">
        <v>1103.4049800458447</v>
      </c>
      <c r="M575" s="653">
        <v>7</v>
      </c>
      <c r="N575" s="654">
        <v>7723.8348603209133</v>
      </c>
    </row>
    <row r="576" spans="1:14" ht="14.4" customHeight="1" x14ac:dyDescent="0.3">
      <c r="A576" s="649" t="s">
        <v>566</v>
      </c>
      <c r="B576" s="650" t="s">
        <v>2234</v>
      </c>
      <c r="C576" s="651" t="s">
        <v>582</v>
      </c>
      <c r="D576" s="652" t="s">
        <v>2238</v>
      </c>
      <c r="E576" s="651" t="s">
        <v>594</v>
      </c>
      <c r="F576" s="652" t="s">
        <v>2241</v>
      </c>
      <c r="G576" s="651" t="s">
        <v>595</v>
      </c>
      <c r="H576" s="651" t="s">
        <v>1124</v>
      </c>
      <c r="I576" s="651" t="s">
        <v>1125</v>
      </c>
      <c r="J576" s="651" t="s">
        <v>1126</v>
      </c>
      <c r="K576" s="651" t="s">
        <v>1127</v>
      </c>
      <c r="L576" s="653">
        <v>561.14</v>
      </c>
      <c r="M576" s="653">
        <v>1</v>
      </c>
      <c r="N576" s="654">
        <v>561.14</v>
      </c>
    </row>
    <row r="577" spans="1:14" ht="14.4" customHeight="1" x14ac:dyDescent="0.3">
      <c r="A577" s="649" t="s">
        <v>566</v>
      </c>
      <c r="B577" s="650" t="s">
        <v>2234</v>
      </c>
      <c r="C577" s="651" t="s">
        <v>582</v>
      </c>
      <c r="D577" s="652" t="s">
        <v>2238</v>
      </c>
      <c r="E577" s="651" t="s">
        <v>594</v>
      </c>
      <c r="F577" s="652" t="s">
        <v>2241</v>
      </c>
      <c r="G577" s="651" t="s">
        <v>595</v>
      </c>
      <c r="H577" s="651" t="s">
        <v>613</v>
      </c>
      <c r="I577" s="651" t="s">
        <v>237</v>
      </c>
      <c r="J577" s="651" t="s">
        <v>614</v>
      </c>
      <c r="K577" s="651"/>
      <c r="L577" s="653">
        <v>35.66997278225837</v>
      </c>
      <c r="M577" s="653">
        <v>2</v>
      </c>
      <c r="N577" s="654">
        <v>71.339945564516739</v>
      </c>
    </row>
    <row r="578" spans="1:14" ht="14.4" customHeight="1" x14ac:dyDescent="0.3">
      <c r="A578" s="649" t="s">
        <v>566</v>
      </c>
      <c r="B578" s="650" t="s">
        <v>2234</v>
      </c>
      <c r="C578" s="651" t="s">
        <v>582</v>
      </c>
      <c r="D578" s="652" t="s">
        <v>2238</v>
      </c>
      <c r="E578" s="651" t="s">
        <v>594</v>
      </c>
      <c r="F578" s="652" t="s">
        <v>2241</v>
      </c>
      <c r="G578" s="651" t="s">
        <v>595</v>
      </c>
      <c r="H578" s="651" t="s">
        <v>2100</v>
      </c>
      <c r="I578" s="651" t="s">
        <v>237</v>
      </c>
      <c r="J578" s="651" t="s">
        <v>2101</v>
      </c>
      <c r="K578" s="651" t="s">
        <v>2102</v>
      </c>
      <c r="L578" s="653">
        <v>422</v>
      </c>
      <c r="M578" s="653">
        <v>3</v>
      </c>
      <c r="N578" s="654">
        <v>1266</v>
      </c>
    </row>
    <row r="579" spans="1:14" ht="14.4" customHeight="1" x14ac:dyDescent="0.3">
      <c r="A579" s="649" t="s">
        <v>566</v>
      </c>
      <c r="B579" s="650" t="s">
        <v>2234</v>
      </c>
      <c r="C579" s="651" t="s">
        <v>582</v>
      </c>
      <c r="D579" s="652" t="s">
        <v>2238</v>
      </c>
      <c r="E579" s="651" t="s">
        <v>594</v>
      </c>
      <c r="F579" s="652" t="s">
        <v>2241</v>
      </c>
      <c r="G579" s="651" t="s">
        <v>595</v>
      </c>
      <c r="H579" s="651" t="s">
        <v>1145</v>
      </c>
      <c r="I579" s="651" t="s">
        <v>237</v>
      </c>
      <c r="J579" s="651" t="s">
        <v>1146</v>
      </c>
      <c r="K579" s="651"/>
      <c r="L579" s="653">
        <v>63.429391915585832</v>
      </c>
      <c r="M579" s="653">
        <v>62</v>
      </c>
      <c r="N579" s="654">
        <v>3932.6222987663214</v>
      </c>
    </row>
    <row r="580" spans="1:14" ht="14.4" customHeight="1" x14ac:dyDescent="0.3">
      <c r="A580" s="649" t="s">
        <v>566</v>
      </c>
      <c r="B580" s="650" t="s">
        <v>2234</v>
      </c>
      <c r="C580" s="651" t="s">
        <v>582</v>
      </c>
      <c r="D580" s="652" t="s">
        <v>2238</v>
      </c>
      <c r="E580" s="651" t="s">
        <v>594</v>
      </c>
      <c r="F580" s="652" t="s">
        <v>2241</v>
      </c>
      <c r="G580" s="651" t="s">
        <v>595</v>
      </c>
      <c r="H580" s="651" t="s">
        <v>1152</v>
      </c>
      <c r="I580" s="651" t="s">
        <v>1153</v>
      </c>
      <c r="J580" s="651" t="s">
        <v>1154</v>
      </c>
      <c r="K580" s="651" t="s">
        <v>945</v>
      </c>
      <c r="L580" s="653">
        <v>52.419481940531227</v>
      </c>
      <c r="M580" s="653">
        <v>158</v>
      </c>
      <c r="N580" s="654">
        <v>8282.2781466039341</v>
      </c>
    </row>
    <row r="581" spans="1:14" ht="14.4" customHeight="1" x14ac:dyDescent="0.3">
      <c r="A581" s="649" t="s">
        <v>566</v>
      </c>
      <c r="B581" s="650" t="s">
        <v>2234</v>
      </c>
      <c r="C581" s="651" t="s">
        <v>582</v>
      </c>
      <c r="D581" s="652" t="s">
        <v>2238</v>
      </c>
      <c r="E581" s="651" t="s">
        <v>594</v>
      </c>
      <c r="F581" s="652" t="s">
        <v>2241</v>
      </c>
      <c r="G581" s="651" t="s">
        <v>595</v>
      </c>
      <c r="H581" s="651" t="s">
        <v>1155</v>
      </c>
      <c r="I581" s="651" t="s">
        <v>1156</v>
      </c>
      <c r="J581" s="651" t="s">
        <v>1157</v>
      </c>
      <c r="K581" s="651" t="s">
        <v>1158</v>
      </c>
      <c r="L581" s="653">
        <v>61.573640447936953</v>
      </c>
      <c r="M581" s="653">
        <v>140</v>
      </c>
      <c r="N581" s="654">
        <v>8620.3096627111736</v>
      </c>
    </row>
    <row r="582" spans="1:14" ht="14.4" customHeight="1" x14ac:dyDescent="0.3">
      <c r="A582" s="649" t="s">
        <v>566</v>
      </c>
      <c r="B582" s="650" t="s">
        <v>2234</v>
      </c>
      <c r="C582" s="651" t="s">
        <v>582</v>
      </c>
      <c r="D582" s="652" t="s">
        <v>2238</v>
      </c>
      <c r="E582" s="651" t="s">
        <v>594</v>
      </c>
      <c r="F582" s="652" t="s">
        <v>2241</v>
      </c>
      <c r="G582" s="651" t="s">
        <v>595</v>
      </c>
      <c r="H582" s="651" t="s">
        <v>1163</v>
      </c>
      <c r="I582" s="651" t="s">
        <v>1164</v>
      </c>
      <c r="J582" s="651" t="s">
        <v>617</v>
      </c>
      <c r="K582" s="651" t="s">
        <v>1165</v>
      </c>
      <c r="L582" s="653">
        <v>555.41999999999996</v>
      </c>
      <c r="M582" s="653">
        <v>6</v>
      </c>
      <c r="N582" s="654">
        <v>3332.52</v>
      </c>
    </row>
    <row r="583" spans="1:14" ht="14.4" customHeight="1" x14ac:dyDescent="0.3">
      <c r="A583" s="649" t="s">
        <v>566</v>
      </c>
      <c r="B583" s="650" t="s">
        <v>2234</v>
      </c>
      <c r="C583" s="651" t="s">
        <v>582</v>
      </c>
      <c r="D583" s="652" t="s">
        <v>2238</v>
      </c>
      <c r="E583" s="651" t="s">
        <v>594</v>
      </c>
      <c r="F583" s="652" t="s">
        <v>2241</v>
      </c>
      <c r="G583" s="651" t="s">
        <v>595</v>
      </c>
      <c r="H583" s="651" t="s">
        <v>615</v>
      </c>
      <c r="I583" s="651" t="s">
        <v>616</v>
      </c>
      <c r="J583" s="651" t="s">
        <v>617</v>
      </c>
      <c r="K583" s="651" t="s">
        <v>618</v>
      </c>
      <c r="L583" s="653">
        <v>327.05642918388651</v>
      </c>
      <c r="M583" s="653">
        <v>48</v>
      </c>
      <c r="N583" s="654">
        <v>15698.708600826552</v>
      </c>
    </row>
    <row r="584" spans="1:14" ht="14.4" customHeight="1" x14ac:dyDescent="0.3">
      <c r="A584" s="649" t="s">
        <v>566</v>
      </c>
      <c r="B584" s="650" t="s">
        <v>2234</v>
      </c>
      <c r="C584" s="651" t="s">
        <v>582</v>
      </c>
      <c r="D584" s="652" t="s">
        <v>2238</v>
      </c>
      <c r="E584" s="651" t="s">
        <v>594</v>
      </c>
      <c r="F584" s="652" t="s">
        <v>2241</v>
      </c>
      <c r="G584" s="651" t="s">
        <v>595</v>
      </c>
      <c r="H584" s="651" t="s">
        <v>1166</v>
      </c>
      <c r="I584" s="651" t="s">
        <v>1167</v>
      </c>
      <c r="J584" s="651" t="s">
        <v>617</v>
      </c>
      <c r="K584" s="651" t="s">
        <v>1168</v>
      </c>
      <c r="L584" s="653">
        <v>246.32973561247795</v>
      </c>
      <c r="M584" s="653">
        <v>21</v>
      </c>
      <c r="N584" s="654">
        <v>5172.9244478620367</v>
      </c>
    </row>
    <row r="585" spans="1:14" ht="14.4" customHeight="1" x14ac:dyDescent="0.3">
      <c r="A585" s="649" t="s">
        <v>566</v>
      </c>
      <c r="B585" s="650" t="s">
        <v>2234</v>
      </c>
      <c r="C585" s="651" t="s">
        <v>582</v>
      </c>
      <c r="D585" s="652" t="s">
        <v>2238</v>
      </c>
      <c r="E585" s="651" t="s">
        <v>594</v>
      </c>
      <c r="F585" s="652" t="s">
        <v>2241</v>
      </c>
      <c r="G585" s="651" t="s">
        <v>595</v>
      </c>
      <c r="H585" s="651" t="s">
        <v>1197</v>
      </c>
      <c r="I585" s="651" t="s">
        <v>1198</v>
      </c>
      <c r="J585" s="651" t="s">
        <v>1199</v>
      </c>
      <c r="K585" s="651" t="s">
        <v>1200</v>
      </c>
      <c r="L585" s="653">
        <v>59.061293691867782</v>
      </c>
      <c r="M585" s="653">
        <v>69</v>
      </c>
      <c r="N585" s="654">
        <v>4075.2292647388767</v>
      </c>
    </row>
    <row r="586" spans="1:14" ht="14.4" customHeight="1" x14ac:dyDescent="0.3">
      <c r="A586" s="649" t="s">
        <v>566</v>
      </c>
      <c r="B586" s="650" t="s">
        <v>2234</v>
      </c>
      <c r="C586" s="651" t="s">
        <v>582</v>
      </c>
      <c r="D586" s="652" t="s">
        <v>2238</v>
      </c>
      <c r="E586" s="651" t="s">
        <v>594</v>
      </c>
      <c r="F586" s="652" t="s">
        <v>2241</v>
      </c>
      <c r="G586" s="651" t="s">
        <v>595</v>
      </c>
      <c r="H586" s="651" t="s">
        <v>1212</v>
      </c>
      <c r="I586" s="651" t="s">
        <v>1213</v>
      </c>
      <c r="J586" s="651" t="s">
        <v>1214</v>
      </c>
      <c r="K586" s="651" t="s">
        <v>1215</v>
      </c>
      <c r="L586" s="653">
        <v>42.399926543453702</v>
      </c>
      <c r="M586" s="653">
        <v>1</v>
      </c>
      <c r="N586" s="654">
        <v>42.399926543453702</v>
      </c>
    </row>
    <row r="587" spans="1:14" ht="14.4" customHeight="1" x14ac:dyDescent="0.3">
      <c r="A587" s="649" t="s">
        <v>566</v>
      </c>
      <c r="B587" s="650" t="s">
        <v>2234</v>
      </c>
      <c r="C587" s="651" t="s">
        <v>582</v>
      </c>
      <c r="D587" s="652" t="s">
        <v>2238</v>
      </c>
      <c r="E587" s="651" t="s">
        <v>594</v>
      </c>
      <c r="F587" s="652" t="s">
        <v>2241</v>
      </c>
      <c r="G587" s="651" t="s">
        <v>595</v>
      </c>
      <c r="H587" s="651" t="s">
        <v>1216</v>
      </c>
      <c r="I587" s="651" t="s">
        <v>237</v>
      </c>
      <c r="J587" s="651" t="s">
        <v>1217</v>
      </c>
      <c r="K587" s="651" t="s">
        <v>1218</v>
      </c>
      <c r="L587" s="653">
        <v>23.699999999999996</v>
      </c>
      <c r="M587" s="653">
        <v>84</v>
      </c>
      <c r="N587" s="654">
        <v>1990.7999999999997</v>
      </c>
    </row>
    <row r="588" spans="1:14" ht="14.4" customHeight="1" x14ac:dyDescent="0.3">
      <c r="A588" s="649" t="s">
        <v>566</v>
      </c>
      <c r="B588" s="650" t="s">
        <v>2234</v>
      </c>
      <c r="C588" s="651" t="s">
        <v>582</v>
      </c>
      <c r="D588" s="652" t="s">
        <v>2238</v>
      </c>
      <c r="E588" s="651" t="s">
        <v>594</v>
      </c>
      <c r="F588" s="652" t="s">
        <v>2241</v>
      </c>
      <c r="G588" s="651" t="s">
        <v>595</v>
      </c>
      <c r="H588" s="651" t="s">
        <v>1219</v>
      </c>
      <c r="I588" s="651" t="s">
        <v>237</v>
      </c>
      <c r="J588" s="651" t="s">
        <v>1220</v>
      </c>
      <c r="K588" s="651" t="s">
        <v>1218</v>
      </c>
      <c r="L588" s="653">
        <v>24.037194261613497</v>
      </c>
      <c r="M588" s="653">
        <v>6</v>
      </c>
      <c r="N588" s="654">
        <v>144.22316556968099</v>
      </c>
    </row>
    <row r="589" spans="1:14" ht="14.4" customHeight="1" x14ac:dyDescent="0.3">
      <c r="A589" s="649" t="s">
        <v>566</v>
      </c>
      <c r="B589" s="650" t="s">
        <v>2234</v>
      </c>
      <c r="C589" s="651" t="s">
        <v>582</v>
      </c>
      <c r="D589" s="652" t="s">
        <v>2238</v>
      </c>
      <c r="E589" s="651" t="s">
        <v>594</v>
      </c>
      <c r="F589" s="652" t="s">
        <v>2241</v>
      </c>
      <c r="G589" s="651" t="s">
        <v>595</v>
      </c>
      <c r="H589" s="651" t="s">
        <v>1283</v>
      </c>
      <c r="I589" s="651" t="s">
        <v>237</v>
      </c>
      <c r="J589" s="651" t="s">
        <v>1284</v>
      </c>
      <c r="K589" s="651" t="s">
        <v>1285</v>
      </c>
      <c r="L589" s="653">
        <v>199.67000000000004</v>
      </c>
      <c r="M589" s="653">
        <v>6</v>
      </c>
      <c r="N589" s="654">
        <v>1198.0200000000002</v>
      </c>
    </row>
    <row r="590" spans="1:14" ht="14.4" customHeight="1" x14ac:dyDescent="0.3">
      <c r="A590" s="649" t="s">
        <v>566</v>
      </c>
      <c r="B590" s="650" t="s">
        <v>2234</v>
      </c>
      <c r="C590" s="651" t="s">
        <v>582</v>
      </c>
      <c r="D590" s="652" t="s">
        <v>2238</v>
      </c>
      <c r="E590" s="651" t="s">
        <v>594</v>
      </c>
      <c r="F590" s="652" t="s">
        <v>2241</v>
      </c>
      <c r="G590" s="651" t="s">
        <v>595</v>
      </c>
      <c r="H590" s="651" t="s">
        <v>1326</v>
      </c>
      <c r="I590" s="651" t="s">
        <v>1327</v>
      </c>
      <c r="J590" s="651" t="s">
        <v>1328</v>
      </c>
      <c r="K590" s="651" t="s">
        <v>1329</v>
      </c>
      <c r="L590" s="653">
        <v>410.89835263215497</v>
      </c>
      <c r="M590" s="653">
        <v>4</v>
      </c>
      <c r="N590" s="654">
        <v>1643.5934105286199</v>
      </c>
    </row>
    <row r="591" spans="1:14" ht="14.4" customHeight="1" x14ac:dyDescent="0.3">
      <c r="A591" s="649" t="s">
        <v>566</v>
      </c>
      <c r="B591" s="650" t="s">
        <v>2234</v>
      </c>
      <c r="C591" s="651" t="s">
        <v>582</v>
      </c>
      <c r="D591" s="652" t="s">
        <v>2238</v>
      </c>
      <c r="E591" s="651" t="s">
        <v>594</v>
      </c>
      <c r="F591" s="652" t="s">
        <v>2241</v>
      </c>
      <c r="G591" s="651" t="s">
        <v>595</v>
      </c>
      <c r="H591" s="651" t="s">
        <v>1334</v>
      </c>
      <c r="I591" s="651" t="s">
        <v>1335</v>
      </c>
      <c r="J591" s="651" t="s">
        <v>1336</v>
      </c>
      <c r="K591" s="651" t="s">
        <v>1337</v>
      </c>
      <c r="L591" s="653">
        <v>734.04999999999984</v>
      </c>
      <c r="M591" s="653">
        <v>3</v>
      </c>
      <c r="N591" s="654">
        <v>2202.1499999999996</v>
      </c>
    </row>
    <row r="592" spans="1:14" ht="14.4" customHeight="1" x14ac:dyDescent="0.3">
      <c r="A592" s="649" t="s">
        <v>566</v>
      </c>
      <c r="B592" s="650" t="s">
        <v>2234</v>
      </c>
      <c r="C592" s="651" t="s">
        <v>582</v>
      </c>
      <c r="D592" s="652" t="s">
        <v>2238</v>
      </c>
      <c r="E592" s="651" t="s">
        <v>594</v>
      </c>
      <c r="F592" s="652" t="s">
        <v>2241</v>
      </c>
      <c r="G592" s="651" t="s">
        <v>595</v>
      </c>
      <c r="H592" s="651" t="s">
        <v>1344</v>
      </c>
      <c r="I592" s="651" t="s">
        <v>1345</v>
      </c>
      <c r="J592" s="651" t="s">
        <v>617</v>
      </c>
      <c r="K592" s="651" t="s">
        <v>732</v>
      </c>
      <c r="L592" s="653">
        <v>210.45</v>
      </c>
      <c r="M592" s="653">
        <v>14</v>
      </c>
      <c r="N592" s="654">
        <v>2946.2999999999997</v>
      </c>
    </row>
    <row r="593" spans="1:14" ht="14.4" customHeight="1" x14ac:dyDescent="0.3">
      <c r="A593" s="649" t="s">
        <v>566</v>
      </c>
      <c r="B593" s="650" t="s">
        <v>2234</v>
      </c>
      <c r="C593" s="651" t="s">
        <v>582</v>
      </c>
      <c r="D593" s="652" t="s">
        <v>2238</v>
      </c>
      <c r="E593" s="651" t="s">
        <v>594</v>
      </c>
      <c r="F593" s="652" t="s">
        <v>2241</v>
      </c>
      <c r="G593" s="651" t="s">
        <v>595</v>
      </c>
      <c r="H593" s="651" t="s">
        <v>1354</v>
      </c>
      <c r="I593" s="651" t="s">
        <v>1355</v>
      </c>
      <c r="J593" s="651" t="s">
        <v>1356</v>
      </c>
      <c r="K593" s="651" t="s">
        <v>1357</v>
      </c>
      <c r="L593" s="653">
        <v>339.9398767969509</v>
      </c>
      <c r="M593" s="653">
        <v>39</v>
      </c>
      <c r="N593" s="654">
        <v>13257.655195081084</v>
      </c>
    </row>
    <row r="594" spans="1:14" ht="14.4" customHeight="1" x14ac:dyDescent="0.3">
      <c r="A594" s="649" t="s">
        <v>566</v>
      </c>
      <c r="B594" s="650" t="s">
        <v>2234</v>
      </c>
      <c r="C594" s="651" t="s">
        <v>582</v>
      </c>
      <c r="D594" s="652" t="s">
        <v>2238</v>
      </c>
      <c r="E594" s="651" t="s">
        <v>594</v>
      </c>
      <c r="F594" s="652" t="s">
        <v>2241</v>
      </c>
      <c r="G594" s="651" t="s">
        <v>595</v>
      </c>
      <c r="H594" s="651" t="s">
        <v>619</v>
      </c>
      <c r="I594" s="651" t="s">
        <v>620</v>
      </c>
      <c r="J594" s="651" t="s">
        <v>621</v>
      </c>
      <c r="K594" s="651" t="s">
        <v>622</v>
      </c>
      <c r="L594" s="653">
        <v>291.75906382454889</v>
      </c>
      <c r="M594" s="653">
        <v>47</v>
      </c>
      <c r="N594" s="654">
        <v>13712.675999753797</v>
      </c>
    </row>
    <row r="595" spans="1:14" ht="14.4" customHeight="1" x14ac:dyDescent="0.3">
      <c r="A595" s="649" t="s">
        <v>566</v>
      </c>
      <c r="B595" s="650" t="s">
        <v>2234</v>
      </c>
      <c r="C595" s="651" t="s">
        <v>582</v>
      </c>
      <c r="D595" s="652" t="s">
        <v>2238</v>
      </c>
      <c r="E595" s="651" t="s">
        <v>594</v>
      </c>
      <c r="F595" s="652" t="s">
        <v>2241</v>
      </c>
      <c r="G595" s="651" t="s">
        <v>595</v>
      </c>
      <c r="H595" s="651" t="s">
        <v>2110</v>
      </c>
      <c r="I595" s="651" t="s">
        <v>237</v>
      </c>
      <c r="J595" s="651" t="s">
        <v>2111</v>
      </c>
      <c r="K595" s="651"/>
      <c r="L595" s="653">
        <v>31.87142390308987</v>
      </c>
      <c r="M595" s="653">
        <v>10</v>
      </c>
      <c r="N595" s="654">
        <v>318.71423903089868</v>
      </c>
    </row>
    <row r="596" spans="1:14" ht="14.4" customHeight="1" x14ac:dyDescent="0.3">
      <c r="A596" s="649" t="s">
        <v>566</v>
      </c>
      <c r="B596" s="650" t="s">
        <v>2234</v>
      </c>
      <c r="C596" s="651" t="s">
        <v>582</v>
      </c>
      <c r="D596" s="652" t="s">
        <v>2238</v>
      </c>
      <c r="E596" s="651" t="s">
        <v>594</v>
      </c>
      <c r="F596" s="652" t="s">
        <v>2241</v>
      </c>
      <c r="G596" s="651" t="s">
        <v>595</v>
      </c>
      <c r="H596" s="651" t="s">
        <v>2206</v>
      </c>
      <c r="I596" s="651" t="s">
        <v>2207</v>
      </c>
      <c r="J596" s="651" t="s">
        <v>2208</v>
      </c>
      <c r="K596" s="651" t="s">
        <v>1168</v>
      </c>
      <c r="L596" s="653">
        <v>2700</v>
      </c>
      <c r="M596" s="653">
        <v>1</v>
      </c>
      <c r="N596" s="654">
        <v>2700</v>
      </c>
    </row>
    <row r="597" spans="1:14" ht="14.4" customHeight="1" x14ac:dyDescent="0.3">
      <c r="A597" s="649" t="s">
        <v>566</v>
      </c>
      <c r="B597" s="650" t="s">
        <v>2234</v>
      </c>
      <c r="C597" s="651" t="s">
        <v>582</v>
      </c>
      <c r="D597" s="652" t="s">
        <v>2238</v>
      </c>
      <c r="E597" s="651" t="s">
        <v>594</v>
      </c>
      <c r="F597" s="652" t="s">
        <v>2241</v>
      </c>
      <c r="G597" s="651" t="s">
        <v>595</v>
      </c>
      <c r="H597" s="651" t="s">
        <v>2112</v>
      </c>
      <c r="I597" s="651" t="s">
        <v>2113</v>
      </c>
      <c r="J597" s="651" t="s">
        <v>2114</v>
      </c>
      <c r="K597" s="651" t="s">
        <v>2115</v>
      </c>
      <c r="L597" s="653">
        <v>3818</v>
      </c>
      <c r="M597" s="653">
        <v>1</v>
      </c>
      <c r="N597" s="654">
        <v>3818</v>
      </c>
    </row>
    <row r="598" spans="1:14" ht="14.4" customHeight="1" x14ac:dyDescent="0.3">
      <c r="A598" s="649" t="s">
        <v>566</v>
      </c>
      <c r="B598" s="650" t="s">
        <v>2234</v>
      </c>
      <c r="C598" s="651" t="s">
        <v>582</v>
      </c>
      <c r="D598" s="652" t="s">
        <v>2238</v>
      </c>
      <c r="E598" s="651" t="s">
        <v>594</v>
      </c>
      <c r="F598" s="652" t="s">
        <v>2241</v>
      </c>
      <c r="G598" s="651" t="s">
        <v>595</v>
      </c>
      <c r="H598" s="651" t="s">
        <v>2116</v>
      </c>
      <c r="I598" s="651" t="s">
        <v>2116</v>
      </c>
      <c r="J598" s="651" t="s">
        <v>2117</v>
      </c>
      <c r="K598" s="651" t="s">
        <v>2118</v>
      </c>
      <c r="L598" s="653">
        <v>185.47489227854851</v>
      </c>
      <c r="M598" s="653">
        <v>53</v>
      </c>
      <c r="N598" s="654">
        <v>9830.1692907630713</v>
      </c>
    </row>
    <row r="599" spans="1:14" ht="14.4" customHeight="1" x14ac:dyDescent="0.3">
      <c r="A599" s="649" t="s">
        <v>566</v>
      </c>
      <c r="B599" s="650" t="s">
        <v>2234</v>
      </c>
      <c r="C599" s="651" t="s">
        <v>582</v>
      </c>
      <c r="D599" s="652" t="s">
        <v>2238</v>
      </c>
      <c r="E599" s="651" t="s">
        <v>594</v>
      </c>
      <c r="F599" s="652" t="s">
        <v>2241</v>
      </c>
      <c r="G599" s="651" t="s">
        <v>595</v>
      </c>
      <c r="H599" s="651" t="s">
        <v>1380</v>
      </c>
      <c r="I599" s="651" t="s">
        <v>1381</v>
      </c>
      <c r="J599" s="651" t="s">
        <v>1382</v>
      </c>
      <c r="K599" s="651" t="s">
        <v>1168</v>
      </c>
      <c r="L599" s="653">
        <v>2967.009738682515</v>
      </c>
      <c r="M599" s="653">
        <v>12</v>
      </c>
      <c r="N599" s="654">
        <v>35604.116864190182</v>
      </c>
    </row>
    <row r="600" spans="1:14" ht="14.4" customHeight="1" x14ac:dyDescent="0.3">
      <c r="A600" s="649" t="s">
        <v>566</v>
      </c>
      <c r="B600" s="650" t="s">
        <v>2234</v>
      </c>
      <c r="C600" s="651" t="s">
        <v>582</v>
      </c>
      <c r="D600" s="652" t="s">
        <v>2238</v>
      </c>
      <c r="E600" s="651" t="s">
        <v>594</v>
      </c>
      <c r="F600" s="652" t="s">
        <v>2241</v>
      </c>
      <c r="G600" s="651" t="s">
        <v>595</v>
      </c>
      <c r="H600" s="651" t="s">
        <v>2119</v>
      </c>
      <c r="I600" s="651" t="s">
        <v>2120</v>
      </c>
      <c r="J600" s="651" t="s">
        <v>1511</v>
      </c>
      <c r="K600" s="651" t="s">
        <v>732</v>
      </c>
      <c r="L600" s="653">
        <v>257.70000000000005</v>
      </c>
      <c r="M600" s="653">
        <v>3</v>
      </c>
      <c r="N600" s="654">
        <v>773.10000000000014</v>
      </c>
    </row>
    <row r="601" spans="1:14" ht="14.4" customHeight="1" x14ac:dyDescent="0.3">
      <c r="A601" s="649" t="s">
        <v>566</v>
      </c>
      <c r="B601" s="650" t="s">
        <v>2234</v>
      </c>
      <c r="C601" s="651" t="s">
        <v>582</v>
      </c>
      <c r="D601" s="652" t="s">
        <v>2238</v>
      </c>
      <c r="E601" s="651" t="s">
        <v>594</v>
      </c>
      <c r="F601" s="652" t="s">
        <v>2241</v>
      </c>
      <c r="G601" s="651" t="s">
        <v>595</v>
      </c>
      <c r="H601" s="651" t="s">
        <v>2121</v>
      </c>
      <c r="I601" s="651" t="s">
        <v>2121</v>
      </c>
      <c r="J601" s="651" t="s">
        <v>2122</v>
      </c>
      <c r="K601" s="651" t="s">
        <v>2123</v>
      </c>
      <c r="L601" s="653">
        <v>658.19475744376575</v>
      </c>
      <c r="M601" s="653">
        <v>6</v>
      </c>
      <c r="N601" s="654">
        <v>3949.1685446625943</v>
      </c>
    </row>
    <row r="602" spans="1:14" ht="14.4" customHeight="1" x14ac:dyDescent="0.3">
      <c r="A602" s="649" t="s">
        <v>566</v>
      </c>
      <c r="B602" s="650" t="s">
        <v>2234</v>
      </c>
      <c r="C602" s="651" t="s">
        <v>582</v>
      </c>
      <c r="D602" s="652" t="s">
        <v>2238</v>
      </c>
      <c r="E602" s="651" t="s">
        <v>594</v>
      </c>
      <c r="F602" s="652" t="s">
        <v>2241</v>
      </c>
      <c r="G602" s="651" t="s">
        <v>595</v>
      </c>
      <c r="H602" s="651" t="s">
        <v>2124</v>
      </c>
      <c r="I602" s="651" t="s">
        <v>2124</v>
      </c>
      <c r="J602" s="651" t="s">
        <v>2125</v>
      </c>
      <c r="K602" s="651" t="s">
        <v>2126</v>
      </c>
      <c r="L602" s="653">
        <v>1054.4591245900374</v>
      </c>
      <c r="M602" s="653">
        <v>13</v>
      </c>
      <c r="N602" s="654">
        <v>13707.968619670486</v>
      </c>
    </row>
    <row r="603" spans="1:14" ht="14.4" customHeight="1" x14ac:dyDescent="0.3">
      <c r="A603" s="649" t="s">
        <v>566</v>
      </c>
      <c r="B603" s="650" t="s">
        <v>2234</v>
      </c>
      <c r="C603" s="651" t="s">
        <v>582</v>
      </c>
      <c r="D603" s="652" t="s">
        <v>2238</v>
      </c>
      <c r="E603" s="651" t="s">
        <v>594</v>
      </c>
      <c r="F603" s="652" t="s">
        <v>2241</v>
      </c>
      <c r="G603" s="651" t="s">
        <v>595</v>
      </c>
      <c r="H603" s="651" t="s">
        <v>1407</v>
      </c>
      <c r="I603" s="651" t="s">
        <v>1408</v>
      </c>
      <c r="J603" s="651" t="s">
        <v>1409</v>
      </c>
      <c r="K603" s="651" t="s">
        <v>1410</v>
      </c>
      <c r="L603" s="653">
        <v>649.85047630176155</v>
      </c>
      <c r="M603" s="653">
        <v>46</v>
      </c>
      <c r="N603" s="654">
        <v>29893.121909881032</v>
      </c>
    </row>
    <row r="604" spans="1:14" ht="14.4" customHeight="1" x14ac:dyDescent="0.3">
      <c r="A604" s="649" t="s">
        <v>566</v>
      </c>
      <c r="B604" s="650" t="s">
        <v>2234</v>
      </c>
      <c r="C604" s="651" t="s">
        <v>582</v>
      </c>
      <c r="D604" s="652" t="s">
        <v>2238</v>
      </c>
      <c r="E604" s="651" t="s">
        <v>594</v>
      </c>
      <c r="F604" s="652" t="s">
        <v>2241</v>
      </c>
      <c r="G604" s="651" t="s">
        <v>595</v>
      </c>
      <c r="H604" s="651" t="s">
        <v>1414</v>
      </c>
      <c r="I604" s="651" t="s">
        <v>1415</v>
      </c>
      <c r="J604" s="651" t="s">
        <v>1416</v>
      </c>
      <c r="K604" s="651" t="s">
        <v>1417</v>
      </c>
      <c r="L604" s="653">
        <v>564.12178499338472</v>
      </c>
      <c r="M604" s="653">
        <v>10</v>
      </c>
      <c r="N604" s="654">
        <v>5641.217849933847</v>
      </c>
    </row>
    <row r="605" spans="1:14" ht="14.4" customHeight="1" x14ac:dyDescent="0.3">
      <c r="A605" s="649" t="s">
        <v>566</v>
      </c>
      <c r="B605" s="650" t="s">
        <v>2234</v>
      </c>
      <c r="C605" s="651" t="s">
        <v>582</v>
      </c>
      <c r="D605" s="652" t="s">
        <v>2238</v>
      </c>
      <c r="E605" s="651" t="s">
        <v>594</v>
      </c>
      <c r="F605" s="652" t="s">
        <v>2241</v>
      </c>
      <c r="G605" s="651" t="s">
        <v>595</v>
      </c>
      <c r="H605" s="651" t="s">
        <v>2127</v>
      </c>
      <c r="I605" s="651" t="s">
        <v>2128</v>
      </c>
      <c r="J605" s="651" t="s">
        <v>2129</v>
      </c>
      <c r="K605" s="651" t="s">
        <v>2130</v>
      </c>
      <c r="L605" s="653">
        <v>613.87380003285307</v>
      </c>
      <c r="M605" s="653">
        <v>23</v>
      </c>
      <c r="N605" s="654">
        <v>14119.09740075562</v>
      </c>
    </row>
    <row r="606" spans="1:14" ht="14.4" customHeight="1" x14ac:dyDescent="0.3">
      <c r="A606" s="649" t="s">
        <v>566</v>
      </c>
      <c r="B606" s="650" t="s">
        <v>2234</v>
      </c>
      <c r="C606" s="651" t="s">
        <v>582</v>
      </c>
      <c r="D606" s="652" t="s">
        <v>2238</v>
      </c>
      <c r="E606" s="651" t="s">
        <v>594</v>
      </c>
      <c r="F606" s="652" t="s">
        <v>2241</v>
      </c>
      <c r="G606" s="651" t="s">
        <v>595</v>
      </c>
      <c r="H606" s="651" t="s">
        <v>1451</v>
      </c>
      <c r="I606" s="651" t="s">
        <v>237</v>
      </c>
      <c r="J606" s="651" t="s">
        <v>1452</v>
      </c>
      <c r="K606" s="651" t="s">
        <v>1453</v>
      </c>
      <c r="L606" s="653">
        <v>61.146443480388612</v>
      </c>
      <c r="M606" s="653">
        <v>134</v>
      </c>
      <c r="N606" s="654">
        <v>8193.6234263720744</v>
      </c>
    </row>
    <row r="607" spans="1:14" ht="14.4" customHeight="1" x14ac:dyDescent="0.3">
      <c r="A607" s="649" t="s">
        <v>566</v>
      </c>
      <c r="B607" s="650" t="s">
        <v>2234</v>
      </c>
      <c r="C607" s="651" t="s">
        <v>582</v>
      </c>
      <c r="D607" s="652" t="s">
        <v>2238</v>
      </c>
      <c r="E607" s="651" t="s">
        <v>594</v>
      </c>
      <c r="F607" s="652" t="s">
        <v>2241</v>
      </c>
      <c r="G607" s="651" t="s">
        <v>595</v>
      </c>
      <c r="H607" s="651" t="s">
        <v>1461</v>
      </c>
      <c r="I607" s="651" t="s">
        <v>1462</v>
      </c>
      <c r="J607" s="651" t="s">
        <v>1463</v>
      </c>
      <c r="K607" s="651" t="s">
        <v>1464</v>
      </c>
      <c r="L607" s="653">
        <v>2242.5</v>
      </c>
      <c r="M607" s="653">
        <v>1</v>
      </c>
      <c r="N607" s="654">
        <v>2242.5</v>
      </c>
    </row>
    <row r="608" spans="1:14" ht="14.4" customHeight="1" x14ac:dyDescent="0.3">
      <c r="A608" s="649" t="s">
        <v>566</v>
      </c>
      <c r="B608" s="650" t="s">
        <v>2234</v>
      </c>
      <c r="C608" s="651" t="s">
        <v>582</v>
      </c>
      <c r="D608" s="652" t="s">
        <v>2238</v>
      </c>
      <c r="E608" s="651" t="s">
        <v>594</v>
      </c>
      <c r="F608" s="652" t="s">
        <v>2241</v>
      </c>
      <c r="G608" s="651" t="s">
        <v>595</v>
      </c>
      <c r="H608" s="651" t="s">
        <v>1465</v>
      </c>
      <c r="I608" s="651" t="s">
        <v>1466</v>
      </c>
      <c r="J608" s="651" t="s">
        <v>1467</v>
      </c>
      <c r="K608" s="651"/>
      <c r="L608" s="653">
        <v>631.27332769590043</v>
      </c>
      <c r="M608" s="653">
        <v>317</v>
      </c>
      <c r="N608" s="654">
        <v>200113.64487960044</v>
      </c>
    </row>
    <row r="609" spans="1:14" ht="14.4" customHeight="1" x14ac:dyDescent="0.3">
      <c r="A609" s="649" t="s">
        <v>566</v>
      </c>
      <c r="B609" s="650" t="s">
        <v>2234</v>
      </c>
      <c r="C609" s="651" t="s">
        <v>582</v>
      </c>
      <c r="D609" s="652" t="s">
        <v>2238</v>
      </c>
      <c r="E609" s="651" t="s">
        <v>594</v>
      </c>
      <c r="F609" s="652" t="s">
        <v>2241</v>
      </c>
      <c r="G609" s="651" t="s">
        <v>595</v>
      </c>
      <c r="H609" s="651" t="s">
        <v>2131</v>
      </c>
      <c r="I609" s="651" t="s">
        <v>2132</v>
      </c>
      <c r="J609" s="651" t="s">
        <v>2133</v>
      </c>
      <c r="K609" s="651"/>
      <c r="L609" s="653">
        <v>25787.83</v>
      </c>
      <c r="M609" s="653">
        <v>2</v>
      </c>
      <c r="N609" s="654">
        <v>51575.66</v>
      </c>
    </row>
    <row r="610" spans="1:14" ht="14.4" customHeight="1" x14ac:dyDescent="0.3">
      <c r="A610" s="649" t="s">
        <v>566</v>
      </c>
      <c r="B610" s="650" t="s">
        <v>2234</v>
      </c>
      <c r="C610" s="651" t="s">
        <v>582</v>
      </c>
      <c r="D610" s="652" t="s">
        <v>2238</v>
      </c>
      <c r="E610" s="651" t="s">
        <v>594</v>
      </c>
      <c r="F610" s="652" t="s">
        <v>2241</v>
      </c>
      <c r="G610" s="651" t="s">
        <v>595</v>
      </c>
      <c r="H610" s="651" t="s">
        <v>2134</v>
      </c>
      <c r="I610" s="651" t="s">
        <v>2135</v>
      </c>
      <c r="J610" s="651" t="s">
        <v>2136</v>
      </c>
      <c r="K610" s="651" t="s">
        <v>2137</v>
      </c>
      <c r="L610" s="653">
        <v>51.050000000000011</v>
      </c>
      <c r="M610" s="653">
        <v>2</v>
      </c>
      <c r="N610" s="654">
        <v>102.10000000000002</v>
      </c>
    </row>
    <row r="611" spans="1:14" ht="14.4" customHeight="1" x14ac:dyDescent="0.3">
      <c r="A611" s="649" t="s">
        <v>566</v>
      </c>
      <c r="B611" s="650" t="s">
        <v>2234</v>
      </c>
      <c r="C611" s="651" t="s">
        <v>582</v>
      </c>
      <c r="D611" s="652" t="s">
        <v>2238</v>
      </c>
      <c r="E611" s="651" t="s">
        <v>594</v>
      </c>
      <c r="F611" s="652" t="s">
        <v>2241</v>
      </c>
      <c r="G611" s="651" t="s">
        <v>595</v>
      </c>
      <c r="H611" s="651" t="s">
        <v>2144</v>
      </c>
      <c r="I611" s="651" t="s">
        <v>2145</v>
      </c>
      <c r="J611" s="651" t="s">
        <v>2146</v>
      </c>
      <c r="K611" s="651" t="s">
        <v>2147</v>
      </c>
      <c r="L611" s="653">
        <v>778.09076359333721</v>
      </c>
      <c r="M611" s="653">
        <v>21</v>
      </c>
      <c r="N611" s="654">
        <v>16339.906035460081</v>
      </c>
    </row>
    <row r="612" spans="1:14" ht="14.4" customHeight="1" x14ac:dyDescent="0.3">
      <c r="A612" s="649" t="s">
        <v>566</v>
      </c>
      <c r="B612" s="650" t="s">
        <v>2234</v>
      </c>
      <c r="C612" s="651" t="s">
        <v>582</v>
      </c>
      <c r="D612" s="652" t="s">
        <v>2238</v>
      </c>
      <c r="E612" s="651" t="s">
        <v>594</v>
      </c>
      <c r="F612" s="652" t="s">
        <v>2241</v>
      </c>
      <c r="G612" s="651" t="s">
        <v>595</v>
      </c>
      <c r="H612" s="651" t="s">
        <v>2148</v>
      </c>
      <c r="I612" s="651" t="s">
        <v>2149</v>
      </c>
      <c r="J612" s="651" t="s">
        <v>2150</v>
      </c>
      <c r="K612" s="651" t="s">
        <v>2151</v>
      </c>
      <c r="L612" s="653">
        <v>580.46993366032063</v>
      </c>
      <c r="M612" s="653">
        <v>17</v>
      </c>
      <c r="N612" s="654">
        <v>9867.9888722254509</v>
      </c>
    </row>
    <row r="613" spans="1:14" ht="14.4" customHeight="1" x14ac:dyDescent="0.3">
      <c r="A613" s="649" t="s">
        <v>566</v>
      </c>
      <c r="B613" s="650" t="s">
        <v>2234</v>
      </c>
      <c r="C613" s="651" t="s">
        <v>582</v>
      </c>
      <c r="D613" s="652" t="s">
        <v>2238</v>
      </c>
      <c r="E613" s="651" t="s">
        <v>594</v>
      </c>
      <c r="F613" s="652" t="s">
        <v>2241</v>
      </c>
      <c r="G613" s="651" t="s">
        <v>595</v>
      </c>
      <c r="H613" s="651" t="s">
        <v>2152</v>
      </c>
      <c r="I613" s="651" t="s">
        <v>2153</v>
      </c>
      <c r="J613" s="651" t="s">
        <v>2154</v>
      </c>
      <c r="K613" s="651" t="s">
        <v>2155</v>
      </c>
      <c r="L613" s="653">
        <v>88.308134394461092</v>
      </c>
      <c r="M613" s="653">
        <v>27</v>
      </c>
      <c r="N613" s="654">
        <v>2384.3196286504494</v>
      </c>
    </row>
    <row r="614" spans="1:14" ht="14.4" customHeight="1" x14ac:dyDescent="0.3">
      <c r="A614" s="649" t="s">
        <v>566</v>
      </c>
      <c r="B614" s="650" t="s">
        <v>2234</v>
      </c>
      <c r="C614" s="651" t="s">
        <v>582</v>
      </c>
      <c r="D614" s="652" t="s">
        <v>2238</v>
      </c>
      <c r="E614" s="651" t="s">
        <v>594</v>
      </c>
      <c r="F614" s="652" t="s">
        <v>2241</v>
      </c>
      <c r="G614" s="651" t="s">
        <v>595</v>
      </c>
      <c r="H614" s="651" t="s">
        <v>2156</v>
      </c>
      <c r="I614" s="651" t="s">
        <v>2157</v>
      </c>
      <c r="J614" s="651" t="s">
        <v>2158</v>
      </c>
      <c r="K614" s="651" t="s">
        <v>2159</v>
      </c>
      <c r="L614" s="653">
        <v>65.075374244344914</v>
      </c>
      <c r="M614" s="653">
        <v>22</v>
      </c>
      <c r="N614" s="654">
        <v>1431.6582333755882</v>
      </c>
    </row>
    <row r="615" spans="1:14" ht="14.4" customHeight="1" x14ac:dyDescent="0.3">
      <c r="A615" s="649" t="s">
        <v>566</v>
      </c>
      <c r="B615" s="650" t="s">
        <v>2234</v>
      </c>
      <c r="C615" s="651" t="s">
        <v>582</v>
      </c>
      <c r="D615" s="652" t="s">
        <v>2238</v>
      </c>
      <c r="E615" s="651" t="s">
        <v>594</v>
      </c>
      <c r="F615" s="652" t="s">
        <v>2241</v>
      </c>
      <c r="G615" s="651" t="s">
        <v>595</v>
      </c>
      <c r="H615" s="651" t="s">
        <v>2160</v>
      </c>
      <c r="I615" s="651" t="s">
        <v>237</v>
      </c>
      <c r="J615" s="651" t="s">
        <v>2161</v>
      </c>
      <c r="K615" s="651"/>
      <c r="L615" s="653">
        <v>424.78362573099423</v>
      </c>
      <c r="M615" s="653">
        <v>57</v>
      </c>
      <c r="N615" s="654">
        <v>24212.666666666672</v>
      </c>
    </row>
    <row r="616" spans="1:14" ht="14.4" customHeight="1" x14ac:dyDescent="0.3">
      <c r="A616" s="649" t="s">
        <v>566</v>
      </c>
      <c r="B616" s="650" t="s">
        <v>2234</v>
      </c>
      <c r="C616" s="651" t="s">
        <v>582</v>
      </c>
      <c r="D616" s="652" t="s">
        <v>2238</v>
      </c>
      <c r="E616" s="651" t="s">
        <v>594</v>
      </c>
      <c r="F616" s="652" t="s">
        <v>2241</v>
      </c>
      <c r="G616" s="651" t="s">
        <v>595</v>
      </c>
      <c r="H616" s="651" t="s">
        <v>2165</v>
      </c>
      <c r="I616" s="651" t="s">
        <v>2166</v>
      </c>
      <c r="J616" s="651" t="s">
        <v>2167</v>
      </c>
      <c r="K616" s="651" t="s">
        <v>2168</v>
      </c>
      <c r="L616" s="653">
        <v>499.99700000000007</v>
      </c>
      <c r="M616" s="653">
        <v>129</v>
      </c>
      <c r="N616" s="654">
        <v>64499.613000000012</v>
      </c>
    </row>
    <row r="617" spans="1:14" ht="14.4" customHeight="1" x14ac:dyDescent="0.3">
      <c r="A617" s="649" t="s">
        <v>566</v>
      </c>
      <c r="B617" s="650" t="s">
        <v>2234</v>
      </c>
      <c r="C617" s="651" t="s">
        <v>582</v>
      </c>
      <c r="D617" s="652" t="s">
        <v>2238</v>
      </c>
      <c r="E617" s="651" t="s">
        <v>594</v>
      </c>
      <c r="F617" s="652" t="s">
        <v>2241</v>
      </c>
      <c r="G617" s="651" t="s">
        <v>595</v>
      </c>
      <c r="H617" s="651" t="s">
        <v>2209</v>
      </c>
      <c r="I617" s="651" t="s">
        <v>237</v>
      </c>
      <c r="J617" s="651" t="s">
        <v>2210</v>
      </c>
      <c r="K617" s="651" t="s">
        <v>2211</v>
      </c>
      <c r="L617" s="653">
        <v>96.800147666247838</v>
      </c>
      <c r="M617" s="653">
        <v>1</v>
      </c>
      <c r="N617" s="654">
        <v>96.800147666247838</v>
      </c>
    </row>
    <row r="618" spans="1:14" ht="14.4" customHeight="1" x14ac:dyDescent="0.3">
      <c r="A618" s="649" t="s">
        <v>566</v>
      </c>
      <c r="B618" s="650" t="s">
        <v>2234</v>
      </c>
      <c r="C618" s="651" t="s">
        <v>582</v>
      </c>
      <c r="D618" s="652" t="s">
        <v>2238</v>
      </c>
      <c r="E618" s="651" t="s">
        <v>594</v>
      </c>
      <c r="F618" s="652" t="s">
        <v>2241</v>
      </c>
      <c r="G618" s="651" t="s">
        <v>595</v>
      </c>
      <c r="H618" s="651" t="s">
        <v>1510</v>
      </c>
      <c r="I618" s="651" t="s">
        <v>1510</v>
      </c>
      <c r="J618" s="651" t="s">
        <v>1511</v>
      </c>
      <c r="K618" s="651" t="s">
        <v>1168</v>
      </c>
      <c r="L618" s="653">
        <v>379.11000000000018</v>
      </c>
      <c r="M618" s="653">
        <v>66</v>
      </c>
      <c r="N618" s="654">
        <v>25021.260000000013</v>
      </c>
    </row>
    <row r="619" spans="1:14" ht="14.4" customHeight="1" x14ac:dyDescent="0.3">
      <c r="A619" s="649" t="s">
        <v>566</v>
      </c>
      <c r="B619" s="650" t="s">
        <v>2234</v>
      </c>
      <c r="C619" s="651" t="s">
        <v>582</v>
      </c>
      <c r="D619" s="652" t="s">
        <v>2238</v>
      </c>
      <c r="E619" s="651" t="s">
        <v>594</v>
      </c>
      <c r="F619" s="652" t="s">
        <v>2241</v>
      </c>
      <c r="G619" s="651" t="s">
        <v>595</v>
      </c>
      <c r="H619" s="651" t="s">
        <v>2173</v>
      </c>
      <c r="I619" s="651" t="s">
        <v>2173</v>
      </c>
      <c r="J619" s="651" t="s">
        <v>1295</v>
      </c>
      <c r="K619" s="651" t="s">
        <v>2174</v>
      </c>
      <c r="L619" s="653">
        <v>285.01639999999998</v>
      </c>
      <c r="M619" s="653">
        <v>2</v>
      </c>
      <c r="N619" s="654">
        <v>570.03279999999995</v>
      </c>
    </row>
    <row r="620" spans="1:14" ht="14.4" customHeight="1" x14ac:dyDescent="0.3">
      <c r="A620" s="649" t="s">
        <v>566</v>
      </c>
      <c r="B620" s="650" t="s">
        <v>2234</v>
      </c>
      <c r="C620" s="651" t="s">
        <v>582</v>
      </c>
      <c r="D620" s="652" t="s">
        <v>2238</v>
      </c>
      <c r="E620" s="651" t="s">
        <v>594</v>
      </c>
      <c r="F620" s="652" t="s">
        <v>2241</v>
      </c>
      <c r="G620" s="651" t="s">
        <v>629</v>
      </c>
      <c r="H620" s="651" t="s">
        <v>2175</v>
      </c>
      <c r="I620" s="651" t="s">
        <v>2176</v>
      </c>
      <c r="J620" s="651" t="s">
        <v>647</v>
      </c>
      <c r="K620" s="651" t="s">
        <v>2177</v>
      </c>
      <c r="L620" s="653">
        <v>144.53007662022173</v>
      </c>
      <c r="M620" s="653">
        <v>63</v>
      </c>
      <c r="N620" s="654">
        <v>9105.3948270739693</v>
      </c>
    </row>
    <row r="621" spans="1:14" ht="14.4" customHeight="1" x14ac:dyDescent="0.3">
      <c r="A621" s="649" t="s">
        <v>566</v>
      </c>
      <c r="B621" s="650" t="s">
        <v>2234</v>
      </c>
      <c r="C621" s="651" t="s">
        <v>582</v>
      </c>
      <c r="D621" s="652" t="s">
        <v>2238</v>
      </c>
      <c r="E621" s="651" t="s">
        <v>594</v>
      </c>
      <c r="F621" s="652" t="s">
        <v>2241</v>
      </c>
      <c r="G621" s="651" t="s">
        <v>629</v>
      </c>
      <c r="H621" s="651" t="s">
        <v>1609</v>
      </c>
      <c r="I621" s="651" t="s">
        <v>1610</v>
      </c>
      <c r="J621" s="651" t="s">
        <v>1583</v>
      </c>
      <c r="K621" s="651" t="s">
        <v>1611</v>
      </c>
      <c r="L621" s="653">
        <v>135.34005020461302</v>
      </c>
      <c r="M621" s="653">
        <v>4</v>
      </c>
      <c r="N621" s="654">
        <v>541.36020081845209</v>
      </c>
    </row>
    <row r="622" spans="1:14" ht="14.4" customHeight="1" x14ac:dyDescent="0.3">
      <c r="A622" s="649" t="s">
        <v>566</v>
      </c>
      <c r="B622" s="650" t="s">
        <v>2234</v>
      </c>
      <c r="C622" s="651" t="s">
        <v>582</v>
      </c>
      <c r="D622" s="652" t="s">
        <v>2238</v>
      </c>
      <c r="E622" s="651" t="s">
        <v>594</v>
      </c>
      <c r="F622" s="652" t="s">
        <v>2241</v>
      </c>
      <c r="G622" s="651" t="s">
        <v>629</v>
      </c>
      <c r="H622" s="651" t="s">
        <v>2178</v>
      </c>
      <c r="I622" s="651" t="s">
        <v>2179</v>
      </c>
      <c r="J622" s="651" t="s">
        <v>2180</v>
      </c>
      <c r="K622" s="651" t="s">
        <v>2181</v>
      </c>
      <c r="L622" s="653">
        <v>52.37019658579063</v>
      </c>
      <c r="M622" s="653">
        <v>2</v>
      </c>
      <c r="N622" s="654">
        <v>104.74039317158126</v>
      </c>
    </row>
    <row r="623" spans="1:14" ht="14.4" customHeight="1" x14ac:dyDescent="0.3">
      <c r="A623" s="649" t="s">
        <v>566</v>
      </c>
      <c r="B623" s="650" t="s">
        <v>2234</v>
      </c>
      <c r="C623" s="651" t="s">
        <v>582</v>
      </c>
      <c r="D623" s="652" t="s">
        <v>2238</v>
      </c>
      <c r="E623" s="651" t="s">
        <v>594</v>
      </c>
      <c r="F623" s="652" t="s">
        <v>2241</v>
      </c>
      <c r="G623" s="651" t="s">
        <v>629</v>
      </c>
      <c r="H623" s="651" t="s">
        <v>2182</v>
      </c>
      <c r="I623" s="651" t="s">
        <v>2183</v>
      </c>
      <c r="J623" s="651" t="s">
        <v>1628</v>
      </c>
      <c r="K623" s="651" t="s">
        <v>2184</v>
      </c>
      <c r="L623" s="653">
        <v>266.34999000023089</v>
      </c>
      <c r="M623" s="653">
        <v>95</v>
      </c>
      <c r="N623" s="654">
        <v>25303.249050021932</v>
      </c>
    </row>
    <row r="624" spans="1:14" ht="14.4" customHeight="1" x14ac:dyDescent="0.3">
      <c r="A624" s="649" t="s">
        <v>566</v>
      </c>
      <c r="B624" s="650" t="s">
        <v>2234</v>
      </c>
      <c r="C624" s="651" t="s">
        <v>582</v>
      </c>
      <c r="D624" s="652" t="s">
        <v>2238</v>
      </c>
      <c r="E624" s="651" t="s">
        <v>594</v>
      </c>
      <c r="F624" s="652" t="s">
        <v>2241</v>
      </c>
      <c r="G624" s="651" t="s">
        <v>629</v>
      </c>
      <c r="H624" s="651" t="s">
        <v>1626</v>
      </c>
      <c r="I624" s="651" t="s">
        <v>1627</v>
      </c>
      <c r="J624" s="651" t="s">
        <v>1628</v>
      </c>
      <c r="K624" s="651" t="s">
        <v>1629</v>
      </c>
      <c r="L624" s="653">
        <v>890.09984991376302</v>
      </c>
      <c r="M624" s="653">
        <v>87</v>
      </c>
      <c r="N624" s="654">
        <v>77438.686942497385</v>
      </c>
    </row>
    <row r="625" spans="1:14" ht="14.4" customHeight="1" x14ac:dyDescent="0.3">
      <c r="A625" s="649" t="s">
        <v>566</v>
      </c>
      <c r="B625" s="650" t="s">
        <v>2234</v>
      </c>
      <c r="C625" s="651" t="s">
        <v>582</v>
      </c>
      <c r="D625" s="652" t="s">
        <v>2238</v>
      </c>
      <c r="E625" s="651" t="s">
        <v>594</v>
      </c>
      <c r="F625" s="652" t="s">
        <v>2241</v>
      </c>
      <c r="G625" s="651" t="s">
        <v>629</v>
      </c>
      <c r="H625" s="651" t="s">
        <v>630</v>
      </c>
      <c r="I625" s="651" t="s">
        <v>631</v>
      </c>
      <c r="J625" s="651" t="s">
        <v>632</v>
      </c>
      <c r="K625" s="651" t="s">
        <v>633</v>
      </c>
      <c r="L625" s="653">
        <v>139.67002135906068</v>
      </c>
      <c r="M625" s="653">
        <v>89</v>
      </c>
      <c r="N625" s="654">
        <v>12430.631900956401</v>
      </c>
    </row>
    <row r="626" spans="1:14" ht="14.4" customHeight="1" x14ac:dyDescent="0.3">
      <c r="A626" s="649" t="s">
        <v>566</v>
      </c>
      <c r="B626" s="650" t="s">
        <v>2234</v>
      </c>
      <c r="C626" s="651" t="s">
        <v>582</v>
      </c>
      <c r="D626" s="652" t="s">
        <v>2238</v>
      </c>
      <c r="E626" s="651" t="s">
        <v>594</v>
      </c>
      <c r="F626" s="652" t="s">
        <v>2241</v>
      </c>
      <c r="G626" s="651" t="s">
        <v>629</v>
      </c>
      <c r="H626" s="651" t="s">
        <v>1643</v>
      </c>
      <c r="I626" s="651" t="s">
        <v>1644</v>
      </c>
      <c r="J626" s="651" t="s">
        <v>1645</v>
      </c>
      <c r="K626" s="651" t="s">
        <v>1646</v>
      </c>
      <c r="L626" s="653">
        <v>380.51999999999987</v>
      </c>
      <c r="M626" s="653">
        <v>4</v>
      </c>
      <c r="N626" s="654">
        <v>1522.0799999999995</v>
      </c>
    </row>
    <row r="627" spans="1:14" ht="14.4" customHeight="1" x14ac:dyDescent="0.3">
      <c r="A627" s="649" t="s">
        <v>566</v>
      </c>
      <c r="B627" s="650" t="s">
        <v>2234</v>
      </c>
      <c r="C627" s="651" t="s">
        <v>582</v>
      </c>
      <c r="D627" s="652" t="s">
        <v>2238</v>
      </c>
      <c r="E627" s="651" t="s">
        <v>594</v>
      </c>
      <c r="F627" s="652" t="s">
        <v>2241</v>
      </c>
      <c r="G627" s="651" t="s">
        <v>629</v>
      </c>
      <c r="H627" s="651" t="s">
        <v>1662</v>
      </c>
      <c r="I627" s="651" t="s">
        <v>1663</v>
      </c>
      <c r="J627" s="651" t="s">
        <v>632</v>
      </c>
      <c r="K627" s="651" t="s">
        <v>1664</v>
      </c>
      <c r="L627" s="653">
        <v>177.96999545732376</v>
      </c>
      <c r="M627" s="653">
        <v>80</v>
      </c>
      <c r="N627" s="654">
        <v>14237.599636585901</v>
      </c>
    </row>
    <row r="628" spans="1:14" ht="14.4" customHeight="1" x14ac:dyDescent="0.3">
      <c r="A628" s="649" t="s">
        <v>566</v>
      </c>
      <c r="B628" s="650" t="s">
        <v>2234</v>
      </c>
      <c r="C628" s="651" t="s">
        <v>582</v>
      </c>
      <c r="D628" s="652" t="s">
        <v>2238</v>
      </c>
      <c r="E628" s="651" t="s">
        <v>594</v>
      </c>
      <c r="F628" s="652" t="s">
        <v>2241</v>
      </c>
      <c r="G628" s="651" t="s">
        <v>629</v>
      </c>
      <c r="H628" s="651" t="s">
        <v>2192</v>
      </c>
      <c r="I628" s="651" t="s">
        <v>2193</v>
      </c>
      <c r="J628" s="651" t="s">
        <v>2194</v>
      </c>
      <c r="K628" s="651" t="s">
        <v>2195</v>
      </c>
      <c r="L628" s="653">
        <v>193.05199999999999</v>
      </c>
      <c r="M628" s="653">
        <v>5</v>
      </c>
      <c r="N628" s="654">
        <v>965.26</v>
      </c>
    </row>
    <row r="629" spans="1:14" ht="14.4" customHeight="1" x14ac:dyDescent="0.3">
      <c r="A629" s="649" t="s">
        <v>566</v>
      </c>
      <c r="B629" s="650" t="s">
        <v>2234</v>
      </c>
      <c r="C629" s="651" t="s">
        <v>582</v>
      </c>
      <c r="D629" s="652" t="s">
        <v>2238</v>
      </c>
      <c r="E629" s="651" t="s">
        <v>594</v>
      </c>
      <c r="F629" s="652" t="s">
        <v>2241</v>
      </c>
      <c r="G629" s="651" t="s">
        <v>629</v>
      </c>
      <c r="H629" s="651" t="s">
        <v>2196</v>
      </c>
      <c r="I629" s="651" t="s">
        <v>2197</v>
      </c>
      <c r="J629" s="651" t="s">
        <v>2194</v>
      </c>
      <c r="K629" s="651" t="s">
        <v>2198</v>
      </c>
      <c r="L629" s="653">
        <v>664.35054017959021</v>
      </c>
      <c r="M629" s="653">
        <v>20</v>
      </c>
      <c r="N629" s="654">
        <v>13287.010803591804</v>
      </c>
    </row>
    <row r="630" spans="1:14" ht="14.4" customHeight="1" x14ac:dyDescent="0.3">
      <c r="A630" s="649" t="s">
        <v>566</v>
      </c>
      <c r="B630" s="650" t="s">
        <v>2234</v>
      </c>
      <c r="C630" s="651" t="s">
        <v>582</v>
      </c>
      <c r="D630" s="652" t="s">
        <v>2238</v>
      </c>
      <c r="E630" s="651" t="s">
        <v>594</v>
      </c>
      <c r="F630" s="652" t="s">
        <v>2241</v>
      </c>
      <c r="G630" s="651" t="s">
        <v>629</v>
      </c>
      <c r="H630" s="651" t="s">
        <v>1689</v>
      </c>
      <c r="I630" s="651" t="s">
        <v>1690</v>
      </c>
      <c r="J630" s="651" t="s">
        <v>1691</v>
      </c>
      <c r="K630" s="651" t="s">
        <v>1692</v>
      </c>
      <c r="L630" s="653">
        <v>337.23536683365865</v>
      </c>
      <c r="M630" s="653">
        <v>10</v>
      </c>
      <c r="N630" s="654">
        <v>3372.3536683365865</v>
      </c>
    </row>
    <row r="631" spans="1:14" ht="14.4" customHeight="1" x14ac:dyDescent="0.3">
      <c r="A631" s="649" t="s">
        <v>566</v>
      </c>
      <c r="B631" s="650" t="s">
        <v>2234</v>
      </c>
      <c r="C631" s="651" t="s">
        <v>582</v>
      </c>
      <c r="D631" s="652" t="s">
        <v>2238</v>
      </c>
      <c r="E631" s="651" t="s">
        <v>594</v>
      </c>
      <c r="F631" s="652" t="s">
        <v>2241</v>
      </c>
      <c r="G631" s="651" t="s">
        <v>629</v>
      </c>
      <c r="H631" s="651" t="s">
        <v>2199</v>
      </c>
      <c r="I631" s="651" t="s">
        <v>2199</v>
      </c>
      <c r="J631" s="651" t="s">
        <v>2200</v>
      </c>
      <c r="K631" s="651" t="s">
        <v>2201</v>
      </c>
      <c r="L631" s="653">
        <v>2729.1752577319589</v>
      </c>
      <c r="M631" s="653">
        <v>194</v>
      </c>
      <c r="N631" s="654">
        <v>529460</v>
      </c>
    </row>
    <row r="632" spans="1:14" ht="14.4" customHeight="1" x14ac:dyDescent="0.3">
      <c r="A632" s="649" t="s">
        <v>566</v>
      </c>
      <c r="B632" s="650" t="s">
        <v>2234</v>
      </c>
      <c r="C632" s="651" t="s">
        <v>585</v>
      </c>
      <c r="D632" s="652" t="s">
        <v>2239</v>
      </c>
      <c r="E632" s="651" t="s">
        <v>594</v>
      </c>
      <c r="F632" s="652" t="s">
        <v>2241</v>
      </c>
      <c r="G632" s="651" t="s">
        <v>595</v>
      </c>
      <c r="H632" s="651" t="s">
        <v>662</v>
      </c>
      <c r="I632" s="651" t="s">
        <v>662</v>
      </c>
      <c r="J632" s="651" t="s">
        <v>597</v>
      </c>
      <c r="K632" s="651" t="s">
        <v>663</v>
      </c>
      <c r="L632" s="653">
        <v>179.4</v>
      </c>
      <c r="M632" s="653">
        <v>1</v>
      </c>
      <c r="N632" s="654">
        <v>179.4</v>
      </c>
    </row>
    <row r="633" spans="1:14" ht="14.4" customHeight="1" x14ac:dyDescent="0.3">
      <c r="A633" s="649" t="s">
        <v>566</v>
      </c>
      <c r="B633" s="650" t="s">
        <v>2234</v>
      </c>
      <c r="C633" s="651" t="s">
        <v>585</v>
      </c>
      <c r="D633" s="652" t="s">
        <v>2239</v>
      </c>
      <c r="E633" s="651" t="s">
        <v>594</v>
      </c>
      <c r="F633" s="652" t="s">
        <v>2241</v>
      </c>
      <c r="G633" s="651" t="s">
        <v>595</v>
      </c>
      <c r="H633" s="651" t="s">
        <v>596</v>
      </c>
      <c r="I633" s="651" t="s">
        <v>596</v>
      </c>
      <c r="J633" s="651" t="s">
        <v>597</v>
      </c>
      <c r="K633" s="651" t="s">
        <v>598</v>
      </c>
      <c r="L633" s="653">
        <v>97.18</v>
      </c>
      <c r="M633" s="653">
        <v>2</v>
      </c>
      <c r="N633" s="654">
        <v>194.36</v>
      </c>
    </row>
    <row r="634" spans="1:14" ht="14.4" customHeight="1" x14ac:dyDescent="0.3">
      <c r="A634" s="649" t="s">
        <v>566</v>
      </c>
      <c r="B634" s="650" t="s">
        <v>2234</v>
      </c>
      <c r="C634" s="651" t="s">
        <v>585</v>
      </c>
      <c r="D634" s="652" t="s">
        <v>2239</v>
      </c>
      <c r="E634" s="651" t="s">
        <v>594</v>
      </c>
      <c r="F634" s="652" t="s">
        <v>2241</v>
      </c>
      <c r="G634" s="651" t="s">
        <v>595</v>
      </c>
      <c r="H634" s="651" t="s">
        <v>599</v>
      </c>
      <c r="I634" s="651" t="s">
        <v>599</v>
      </c>
      <c r="J634" s="651" t="s">
        <v>597</v>
      </c>
      <c r="K634" s="651" t="s">
        <v>600</v>
      </c>
      <c r="L634" s="653">
        <v>97.75</v>
      </c>
      <c r="M634" s="653">
        <v>6</v>
      </c>
      <c r="N634" s="654">
        <v>586.5</v>
      </c>
    </row>
    <row r="635" spans="1:14" ht="14.4" customHeight="1" x14ac:dyDescent="0.3">
      <c r="A635" s="649" t="s">
        <v>566</v>
      </c>
      <c r="B635" s="650" t="s">
        <v>2234</v>
      </c>
      <c r="C635" s="651" t="s">
        <v>585</v>
      </c>
      <c r="D635" s="652" t="s">
        <v>2239</v>
      </c>
      <c r="E635" s="651" t="s">
        <v>594</v>
      </c>
      <c r="F635" s="652" t="s">
        <v>2241</v>
      </c>
      <c r="G635" s="651" t="s">
        <v>595</v>
      </c>
      <c r="H635" s="651" t="s">
        <v>601</v>
      </c>
      <c r="I635" s="651" t="s">
        <v>602</v>
      </c>
      <c r="J635" s="651" t="s">
        <v>603</v>
      </c>
      <c r="K635" s="651" t="s">
        <v>604</v>
      </c>
      <c r="L635" s="653">
        <v>84.57</v>
      </c>
      <c r="M635" s="653">
        <v>2</v>
      </c>
      <c r="N635" s="654">
        <v>169.14</v>
      </c>
    </row>
    <row r="636" spans="1:14" ht="14.4" customHeight="1" x14ac:dyDescent="0.3">
      <c r="A636" s="649" t="s">
        <v>566</v>
      </c>
      <c r="B636" s="650" t="s">
        <v>2234</v>
      </c>
      <c r="C636" s="651" t="s">
        <v>585</v>
      </c>
      <c r="D636" s="652" t="s">
        <v>2239</v>
      </c>
      <c r="E636" s="651" t="s">
        <v>594</v>
      </c>
      <c r="F636" s="652" t="s">
        <v>2241</v>
      </c>
      <c r="G636" s="651" t="s">
        <v>595</v>
      </c>
      <c r="H636" s="651" t="s">
        <v>605</v>
      </c>
      <c r="I636" s="651" t="s">
        <v>606</v>
      </c>
      <c r="J636" s="651" t="s">
        <v>607</v>
      </c>
      <c r="K636" s="651" t="s">
        <v>608</v>
      </c>
      <c r="L636" s="653">
        <v>101.89980573528911</v>
      </c>
      <c r="M636" s="653">
        <v>4</v>
      </c>
      <c r="N636" s="654">
        <v>407.59922294115643</v>
      </c>
    </row>
    <row r="637" spans="1:14" ht="14.4" customHeight="1" x14ac:dyDescent="0.3">
      <c r="A637" s="649" t="s">
        <v>566</v>
      </c>
      <c r="B637" s="650" t="s">
        <v>2234</v>
      </c>
      <c r="C637" s="651" t="s">
        <v>585</v>
      </c>
      <c r="D637" s="652" t="s">
        <v>2239</v>
      </c>
      <c r="E637" s="651" t="s">
        <v>594</v>
      </c>
      <c r="F637" s="652" t="s">
        <v>2241</v>
      </c>
      <c r="G637" s="651" t="s">
        <v>595</v>
      </c>
      <c r="H637" s="651" t="s">
        <v>609</v>
      </c>
      <c r="I637" s="651" t="s">
        <v>610</v>
      </c>
      <c r="J637" s="651" t="s">
        <v>611</v>
      </c>
      <c r="K637" s="651" t="s">
        <v>612</v>
      </c>
      <c r="L637" s="653">
        <v>170.12</v>
      </c>
      <c r="M637" s="653">
        <v>2</v>
      </c>
      <c r="N637" s="654">
        <v>340.24</v>
      </c>
    </row>
    <row r="638" spans="1:14" ht="14.4" customHeight="1" x14ac:dyDescent="0.3">
      <c r="A638" s="649" t="s">
        <v>566</v>
      </c>
      <c r="B638" s="650" t="s">
        <v>2234</v>
      </c>
      <c r="C638" s="651" t="s">
        <v>585</v>
      </c>
      <c r="D638" s="652" t="s">
        <v>2239</v>
      </c>
      <c r="E638" s="651" t="s">
        <v>594</v>
      </c>
      <c r="F638" s="652" t="s">
        <v>2241</v>
      </c>
      <c r="G638" s="651" t="s">
        <v>595</v>
      </c>
      <c r="H638" s="651" t="s">
        <v>675</v>
      </c>
      <c r="I638" s="651" t="s">
        <v>676</v>
      </c>
      <c r="J638" s="651" t="s">
        <v>677</v>
      </c>
      <c r="K638" s="651" t="s">
        <v>678</v>
      </c>
      <c r="L638" s="653">
        <v>67.930000000000021</v>
      </c>
      <c r="M638" s="653">
        <v>1</v>
      </c>
      <c r="N638" s="654">
        <v>67.930000000000021</v>
      </c>
    </row>
    <row r="639" spans="1:14" ht="14.4" customHeight="1" x14ac:dyDescent="0.3">
      <c r="A639" s="649" t="s">
        <v>566</v>
      </c>
      <c r="B639" s="650" t="s">
        <v>2234</v>
      </c>
      <c r="C639" s="651" t="s">
        <v>585</v>
      </c>
      <c r="D639" s="652" t="s">
        <v>2239</v>
      </c>
      <c r="E639" s="651" t="s">
        <v>594</v>
      </c>
      <c r="F639" s="652" t="s">
        <v>2241</v>
      </c>
      <c r="G639" s="651" t="s">
        <v>595</v>
      </c>
      <c r="H639" s="651" t="s">
        <v>694</v>
      </c>
      <c r="I639" s="651" t="s">
        <v>695</v>
      </c>
      <c r="J639" s="651" t="s">
        <v>696</v>
      </c>
      <c r="K639" s="651" t="s">
        <v>697</v>
      </c>
      <c r="L639" s="653">
        <v>27.42</v>
      </c>
      <c r="M639" s="653">
        <v>1</v>
      </c>
      <c r="N639" s="654">
        <v>27.42</v>
      </c>
    </row>
    <row r="640" spans="1:14" ht="14.4" customHeight="1" x14ac:dyDescent="0.3">
      <c r="A640" s="649" t="s">
        <v>566</v>
      </c>
      <c r="B640" s="650" t="s">
        <v>2234</v>
      </c>
      <c r="C640" s="651" t="s">
        <v>585</v>
      </c>
      <c r="D640" s="652" t="s">
        <v>2239</v>
      </c>
      <c r="E640" s="651" t="s">
        <v>594</v>
      </c>
      <c r="F640" s="652" t="s">
        <v>2241</v>
      </c>
      <c r="G640" s="651" t="s">
        <v>595</v>
      </c>
      <c r="H640" s="651" t="s">
        <v>717</v>
      </c>
      <c r="I640" s="651" t="s">
        <v>718</v>
      </c>
      <c r="J640" s="651" t="s">
        <v>719</v>
      </c>
      <c r="K640" s="651" t="s">
        <v>720</v>
      </c>
      <c r="L640" s="653">
        <v>60.350015521929805</v>
      </c>
      <c r="M640" s="653">
        <v>32</v>
      </c>
      <c r="N640" s="654">
        <v>1931.2004967017538</v>
      </c>
    </row>
    <row r="641" spans="1:14" ht="14.4" customHeight="1" x14ac:dyDescent="0.3">
      <c r="A641" s="649" t="s">
        <v>566</v>
      </c>
      <c r="B641" s="650" t="s">
        <v>2234</v>
      </c>
      <c r="C641" s="651" t="s">
        <v>585</v>
      </c>
      <c r="D641" s="652" t="s">
        <v>2239</v>
      </c>
      <c r="E641" s="651" t="s">
        <v>594</v>
      </c>
      <c r="F641" s="652" t="s">
        <v>2241</v>
      </c>
      <c r="G641" s="651" t="s">
        <v>595</v>
      </c>
      <c r="H641" s="651" t="s">
        <v>729</v>
      </c>
      <c r="I641" s="651" t="s">
        <v>730</v>
      </c>
      <c r="J641" s="651" t="s">
        <v>731</v>
      </c>
      <c r="K641" s="651" t="s">
        <v>732</v>
      </c>
      <c r="L641" s="653">
        <v>260</v>
      </c>
      <c r="M641" s="653">
        <v>13</v>
      </c>
      <c r="N641" s="654">
        <v>3380</v>
      </c>
    </row>
    <row r="642" spans="1:14" ht="14.4" customHeight="1" x14ac:dyDescent="0.3">
      <c r="A642" s="649" t="s">
        <v>566</v>
      </c>
      <c r="B642" s="650" t="s">
        <v>2234</v>
      </c>
      <c r="C642" s="651" t="s">
        <v>585</v>
      </c>
      <c r="D642" s="652" t="s">
        <v>2239</v>
      </c>
      <c r="E642" s="651" t="s">
        <v>594</v>
      </c>
      <c r="F642" s="652" t="s">
        <v>2241</v>
      </c>
      <c r="G642" s="651" t="s">
        <v>595</v>
      </c>
      <c r="H642" s="651" t="s">
        <v>749</v>
      </c>
      <c r="I642" s="651" t="s">
        <v>749</v>
      </c>
      <c r="J642" s="651" t="s">
        <v>750</v>
      </c>
      <c r="K642" s="651" t="s">
        <v>751</v>
      </c>
      <c r="L642" s="653">
        <v>38.19</v>
      </c>
      <c r="M642" s="653">
        <v>5</v>
      </c>
      <c r="N642" s="654">
        <v>190.95</v>
      </c>
    </row>
    <row r="643" spans="1:14" ht="14.4" customHeight="1" x14ac:dyDescent="0.3">
      <c r="A643" s="649" t="s">
        <v>566</v>
      </c>
      <c r="B643" s="650" t="s">
        <v>2234</v>
      </c>
      <c r="C643" s="651" t="s">
        <v>585</v>
      </c>
      <c r="D643" s="652" t="s">
        <v>2239</v>
      </c>
      <c r="E643" s="651" t="s">
        <v>594</v>
      </c>
      <c r="F643" s="652" t="s">
        <v>2241</v>
      </c>
      <c r="G643" s="651" t="s">
        <v>595</v>
      </c>
      <c r="H643" s="651" t="s">
        <v>2212</v>
      </c>
      <c r="I643" s="651" t="s">
        <v>2213</v>
      </c>
      <c r="J643" s="651" t="s">
        <v>2214</v>
      </c>
      <c r="K643" s="651" t="s">
        <v>2215</v>
      </c>
      <c r="L643" s="653">
        <v>55.25</v>
      </c>
      <c r="M643" s="653">
        <v>1</v>
      </c>
      <c r="N643" s="654">
        <v>55.25</v>
      </c>
    </row>
    <row r="644" spans="1:14" ht="14.4" customHeight="1" x14ac:dyDescent="0.3">
      <c r="A644" s="649" t="s">
        <v>566</v>
      </c>
      <c r="B644" s="650" t="s">
        <v>2234</v>
      </c>
      <c r="C644" s="651" t="s">
        <v>585</v>
      </c>
      <c r="D644" s="652" t="s">
        <v>2239</v>
      </c>
      <c r="E644" s="651" t="s">
        <v>594</v>
      </c>
      <c r="F644" s="652" t="s">
        <v>2241</v>
      </c>
      <c r="G644" s="651" t="s">
        <v>595</v>
      </c>
      <c r="H644" s="651" t="s">
        <v>771</v>
      </c>
      <c r="I644" s="651" t="s">
        <v>772</v>
      </c>
      <c r="J644" s="651" t="s">
        <v>773</v>
      </c>
      <c r="K644" s="651" t="s">
        <v>774</v>
      </c>
      <c r="L644" s="653">
        <v>46</v>
      </c>
      <c r="M644" s="653">
        <v>1</v>
      </c>
      <c r="N644" s="654">
        <v>46</v>
      </c>
    </row>
    <row r="645" spans="1:14" ht="14.4" customHeight="1" x14ac:dyDescent="0.3">
      <c r="A645" s="649" t="s">
        <v>566</v>
      </c>
      <c r="B645" s="650" t="s">
        <v>2234</v>
      </c>
      <c r="C645" s="651" t="s">
        <v>585</v>
      </c>
      <c r="D645" s="652" t="s">
        <v>2239</v>
      </c>
      <c r="E645" s="651" t="s">
        <v>594</v>
      </c>
      <c r="F645" s="652" t="s">
        <v>2241</v>
      </c>
      <c r="G645" s="651" t="s">
        <v>595</v>
      </c>
      <c r="H645" s="651" t="s">
        <v>778</v>
      </c>
      <c r="I645" s="651" t="s">
        <v>779</v>
      </c>
      <c r="J645" s="651" t="s">
        <v>780</v>
      </c>
      <c r="K645" s="651" t="s">
        <v>781</v>
      </c>
      <c r="L645" s="653">
        <v>76.999999999999986</v>
      </c>
      <c r="M645" s="653">
        <v>2</v>
      </c>
      <c r="N645" s="654">
        <v>153.99999999999997</v>
      </c>
    </row>
    <row r="646" spans="1:14" ht="14.4" customHeight="1" x14ac:dyDescent="0.3">
      <c r="A646" s="649" t="s">
        <v>566</v>
      </c>
      <c r="B646" s="650" t="s">
        <v>2234</v>
      </c>
      <c r="C646" s="651" t="s">
        <v>585</v>
      </c>
      <c r="D646" s="652" t="s">
        <v>2239</v>
      </c>
      <c r="E646" s="651" t="s">
        <v>594</v>
      </c>
      <c r="F646" s="652" t="s">
        <v>2241</v>
      </c>
      <c r="G646" s="651" t="s">
        <v>595</v>
      </c>
      <c r="H646" s="651" t="s">
        <v>818</v>
      </c>
      <c r="I646" s="651" t="s">
        <v>819</v>
      </c>
      <c r="J646" s="651" t="s">
        <v>820</v>
      </c>
      <c r="K646" s="651" t="s">
        <v>821</v>
      </c>
      <c r="L646" s="653">
        <v>376.0285216324902</v>
      </c>
      <c r="M646" s="653">
        <v>1</v>
      </c>
      <c r="N646" s="654">
        <v>376.0285216324902</v>
      </c>
    </row>
    <row r="647" spans="1:14" ht="14.4" customHeight="1" x14ac:dyDescent="0.3">
      <c r="A647" s="649" t="s">
        <v>566</v>
      </c>
      <c r="B647" s="650" t="s">
        <v>2234</v>
      </c>
      <c r="C647" s="651" t="s">
        <v>585</v>
      </c>
      <c r="D647" s="652" t="s">
        <v>2239</v>
      </c>
      <c r="E647" s="651" t="s">
        <v>594</v>
      </c>
      <c r="F647" s="652" t="s">
        <v>2241</v>
      </c>
      <c r="G647" s="651" t="s">
        <v>595</v>
      </c>
      <c r="H647" s="651" t="s">
        <v>822</v>
      </c>
      <c r="I647" s="651" t="s">
        <v>823</v>
      </c>
      <c r="J647" s="651" t="s">
        <v>824</v>
      </c>
      <c r="K647" s="651" t="s">
        <v>825</v>
      </c>
      <c r="L647" s="653">
        <v>68.439999999999984</v>
      </c>
      <c r="M647" s="653">
        <v>2</v>
      </c>
      <c r="N647" s="654">
        <v>136.87999999999997</v>
      </c>
    </row>
    <row r="648" spans="1:14" ht="14.4" customHeight="1" x14ac:dyDescent="0.3">
      <c r="A648" s="649" t="s">
        <v>566</v>
      </c>
      <c r="B648" s="650" t="s">
        <v>2234</v>
      </c>
      <c r="C648" s="651" t="s">
        <v>585</v>
      </c>
      <c r="D648" s="652" t="s">
        <v>2239</v>
      </c>
      <c r="E648" s="651" t="s">
        <v>594</v>
      </c>
      <c r="F648" s="652" t="s">
        <v>2241</v>
      </c>
      <c r="G648" s="651" t="s">
        <v>595</v>
      </c>
      <c r="H648" s="651" t="s">
        <v>837</v>
      </c>
      <c r="I648" s="651" t="s">
        <v>838</v>
      </c>
      <c r="J648" s="651" t="s">
        <v>727</v>
      </c>
      <c r="K648" s="651" t="s">
        <v>839</v>
      </c>
      <c r="L648" s="653">
        <v>45.78</v>
      </c>
      <c r="M648" s="653">
        <v>5</v>
      </c>
      <c r="N648" s="654">
        <v>228.9</v>
      </c>
    </row>
    <row r="649" spans="1:14" ht="14.4" customHeight="1" x14ac:dyDescent="0.3">
      <c r="A649" s="649" t="s">
        <v>566</v>
      </c>
      <c r="B649" s="650" t="s">
        <v>2234</v>
      </c>
      <c r="C649" s="651" t="s">
        <v>585</v>
      </c>
      <c r="D649" s="652" t="s">
        <v>2239</v>
      </c>
      <c r="E649" s="651" t="s">
        <v>594</v>
      </c>
      <c r="F649" s="652" t="s">
        <v>2241</v>
      </c>
      <c r="G649" s="651" t="s">
        <v>595</v>
      </c>
      <c r="H649" s="651" t="s">
        <v>852</v>
      </c>
      <c r="I649" s="651" t="s">
        <v>853</v>
      </c>
      <c r="J649" s="651" t="s">
        <v>850</v>
      </c>
      <c r="K649" s="651" t="s">
        <v>854</v>
      </c>
      <c r="L649" s="653">
        <v>292.46999999999997</v>
      </c>
      <c r="M649" s="653">
        <v>1</v>
      </c>
      <c r="N649" s="654">
        <v>292.46999999999997</v>
      </c>
    </row>
    <row r="650" spans="1:14" ht="14.4" customHeight="1" x14ac:dyDescent="0.3">
      <c r="A650" s="649" t="s">
        <v>566</v>
      </c>
      <c r="B650" s="650" t="s">
        <v>2234</v>
      </c>
      <c r="C650" s="651" t="s">
        <v>585</v>
      </c>
      <c r="D650" s="652" t="s">
        <v>2239</v>
      </c>
      <c r="E650" s="651" t="s">
        <v>594</v>
      </c>
      <c r="F650" s="652" t="s">
        <v>2241</v>
      </c>
      <c r="G650" s="651" t="s">
        <v>595</v>
      </c>
      <c r="H650" s="651" t="s">
        <v>2216</v>
      </c>
      <c r="I650" s="651" t="s">
        <v>2217</v>
      </c>
      <c r="J650" s="651" t="s">
        <v>2218</v>
      </c>
      <c r="K650" s="651" t="s">
        <v>2219</v>
      </c>
      <c r="L650" s="653">
        <v>39.090000000000003</v>
      </c>
      <c r="M650" s="653">
        <v>3</v>
      </c>
      <c r="N650" s="654">
        <v>117.27000000000001</v>
      </c>
    </row>
    <row r="651" spans="1:14" ht="14.4" customHeight="1" x14ac:dyDescent="0.3">
      <c r="A651" s="649" t="s">
        <v>566</v>
      </c>
      <c r="B651" s="650" t="s">
        <v>2234</v>
      </c>
      <c r="C651" s="651" t="s">
        <v>585</v>
      </c>
      <c r="D651" s="652" t="s">
        <v>2239</v>
      </c>
      <c r="E651" s="651" t="s">
        <v>594</v>
      </c>
      <c r="F651" s="652" t="s">
        <v>2241</v>
      </c>
      <c r="G651" s="651" t="s">
        <v>595</v>
      </c>
      <c r="H651" s="651" t="s">
        <v>2091</v>
      </c>
      <c r="I651" s="651" t="s">
        <v>237</v>
      </c>
      <c r="J651" s="651" t="s">
        <v>2092</v>
      </c>
      <c r="K651" s="651"/>
      <c r="L651" s="653">
        <v>97.320311547696903</v>
      </c>
      <c r="M651" s="653">
        <v>3</v>
      </c>
      <c r="N651" s="654">
        <v>291.9609346430907</v>
      </c>
    </row>
    <row r="652" spans="1:14" ht="14.4" customHeight="1" x14ac:dyDescent="0.3">
      <c r="A652" s="649" t="s">
        <v>566</v>
      </c>
      <c r="B652" s="650" t="s">
        <v>2234</v>
      </c>
      <c r="C652" s="651" t="s">
        <v>585</v>
      </c>
      <c r="D652" s="652" t="s">
        <v>2239</v>
      </c>
      <c r="E652" s="651" t="s">
        <v>594</v>
      </c>
      <c r="F652" s="652" t="s">
        <v>2241</v>
      </c>
      <c r="G652" s="651" t="s">
        <v>595</v>
      </c>
      <c r="H652" s="651" t="s">
        <v>928</v>
      </c>
      <c r="I652" s="651" t="s">
        <v>929</v>
      </c>
      <c r="J652" s="651" t="s">
        <v>930</v>
      </c>
      <c r="K652" s="651" t="s">
        <v>931</v>
      </c>
      <c r="L652" s="653">
        <v>69.660000000000011</v>
      </c>
      <c r="M652" s="653">
        <v>1</v>
      </c>
      <c r="N652" s="654">
        <v>69.660000000000011</v>
      </c>
    </row>
    <row r="653" spans="1:14" ht="14.4" customHeight="1" x14ac:dyDescent="0.3">
      <c r="A653" s="649" t="s">
        <v>566</v>
      </c>
      <c r="B653" s="650" t="s">
        <v>2234</v>
      </c>
      <c r="C653" s="651" t="s">
        <v>585</v>
      </c>
      <c r="D653" s="652" t="s">
        <v>2239</v>
      </c>
      <c r="E653" s="651" t="s">
        <v>594</v>
      </c>
      <c r="F653" s="652" t="s">
        <v>2241</v>
      </c>
      <c r="G653" s="651" t="s">
        <v>595</v>
      </c>
      <c r="H653" s="651" t="s">
        <v>994</v>
      </c>
      <c r="I653" s="651" t="s">
        <v>995</v>
      </c>
      <c r="J653" s="651" t="s">
        <v>996</v>
      </c>
      <c r="K653" s="651" t="s">
        <v>997</v>
      </c>
      <c r="L653" s="653">
        <v>197.48395743415699</v>
      </c>
      <c r="M653" s="653">
        <v>1</v>
      </c>
      <c r="N653" s="654">
        <v>197.48395743415699</v>
      </c>
    </row>
    <row r="654" spans="1:14" ht="14.4" customHeight="1" x14ac:dyDescent="0.3">
      <c r="A654" s="649" t="s">
        <v>566</v>
      </c>
      <c r="B654" s="650" t="s">
        <v>2234</v>
      </c>
      <c r="C654" s="651" t="s">
        <v>585</v>
      </c>
      <c r="D654" s="652" t="s">
        <v>2239</v>
      </c>
      <c r="E654" s="651" t="s">
        <v>594</v>
      </c>
      <c r="F654" s="652" t="s">
        <v>2241</v>
      </c>
      <c r="G654" s="651" t="s">
        <v>595</v>
      </c>
      <c r="H654" s="651" t="s">
        <v>1107</v>
      </c>
      <c r="I654" s="651" t="s">
        <v>1108</v>
      </c>
      <c r="J654" s="651" t="s">
        <v>1109</v>
      </c>
      <c r="K654" s="651" t="s">
        <v>1110</v>
      </c>
      <c r="L654" s="653">
        <v>82.259999999999962</v>
      </c>
      <c r="M654" s="653">
        <v>2</v>
      </c>
      <c r="N654" s="654">
        <v>164.51999999999992</v>
      </c>
    </row>
    <row r="655" spans="1:14" ht="14.4" customHeight="1" x14ac:dyDescent="0.3">
      <c r="A655" s="649" t="s">
        <v>566</v>
      </c>
      <c r="B655" s="650" t="s">
        <v>2234</v>
      </c>
      <c r="C655" s="651" t="s">
        <v>585</v>
      </c>
      <c r="D655" s="652" t="s">
        <v>2239</v>
      </c>
      <c r="E655" s="651" t="s">
        <v>594</v>
      </c>
      <c r="F655" s="652" t="s">
        <v>2241</v>
      </c>
      <c r="G655" s="651" t="s">
        <v>595</v>
      </c>
      <c r="H655" s="651" t="s">
        <v>1152</v>
      </c>
      <c r="I655" s="651" t="s">
        <v>1153</v>
      </c>
      <c r="J655" s="651" t="s">
        <v>1154</v>
      </c>
      <c r="K655" s="651" t="s">
        <v>945</v>
      </c>
      <c r="L655" s="653">
        <v>52.409846613734054</v>
      </c>
      <c r="M655" s="653">
        <v>2</v>
      </c>
      <c r="N655" s="654">
        <v>104.81969322746811</v>
      </c>
    </row>
    <row r="656" spans="1:14" ht="14.4" customHeight="1" x14ac:dyDescent="0.3">
      <c r="A656" s="649" t="s">
        <v>566</v>
      </c>
      <c r="B656" s="650" t="s">
        <v>2234</v>
      </c>
      <c r="C656" s="651" t="s">
        <v>585</v>
      </c>
      <c r="D656" s="652" t="s">
        <v>2239</v>
      </c>
      <c r="E656" s="651" t="s">
        <v>594</v>
      </c>
      <c r="F656" s="652" t="s">
        <v>2241</v>
      </c>
      <c r="G656" s="651" t="s">
        <v>595</v>
      </c>
      <c r="H656" s="651" t="s">
        <v>1163</v>
      </c>
      <c r="I656" s="651" t="s">
        <v>1164</v>
      </c>
      <c r="J656" s="651" t="s">
        <v>617</v>
      </c>
      <c r="K656" s="651" t="s">
        <v>1165</v>
      </c>
      <c r="L656" s="653">
        <v>555.41999999999996</v>
      </c>
      <c r="M656" s="653">
        <v>10</v>
      </c>
      <c r="N656" s="654">
        <v>5554.2</v>
      </c>
    </row>
    <row r="657" spans="1:14" ht="14.4" customHeight="1" x14ac:dyDescent="0.3">
      <c r="A657" s="649" t="s">
        <v>566</v>
      </c>
      <c r="B657" s="650" t="s">
        <v>2234</v>
      </c>
      <c r="C657" s="651" t="s">
        <v>585</v>
      </c>
      <c r="D657" s="652" t="s">
        <v>2239</v>
      </c>
      <c r="E657" s="651" t="s">
        <v>594</v>
      </c>
      <c r="F657" s="652" t="s">
        <v>2241</v>
      </c>
      <c r="G657" s="651" t="s">
        <v>595</v>
      </c>
      <c r="H657" s="651" t="s">
        <v>615</v>
      </c>
      <c r="I657" s="651" t="s">
        <v>616</v>
      </c>
      <c r="J657" s="651" t="s">
        <v>617</v>
      </c>
      <c r="K657" s="651" t="s">
        <v>618</v>
      </c>
      <c r="L657" s="653">
        <v>327.06</v>
      </c>
      <c r="M657" s="653">
        <v>9</v>
      </c>
      <c r="N657" s="654">
        <v>2943.54</v>
      </c>
    </row>
    <row r="658" spans="1:14" ht="14.4" customHeight="1" x14ac:dyDescent="0.3">
      <c r="A658" s="649" t="s">
        <v>566</v>
      </c>
      <c r="B658" s="650" t="s">
        <v>2234</v>
      </c>
      <c r="C658" s="651" t="s">
        <v>585</v>
      </c>
      <c r="D658" s="652" t="s">
        <v>2239</v>
      </c>
      <c r="E658" s="651" t="s">
        <v>594</v>
      </c>
      <c r="F658" s="652" t="s">
        <v>2241</v>
      </c>
      <c r="G658" s="651" t="s">
        <v>595</v>
      </c>
      <c r="H658" s="651" t="s">
        <v>1166</v>
      </c>
      <c r="I658" s="651" t="s">
        <v>1167</v>
      </c>
      <c r="J658" s="651" t="s">
        <v>617</v>
      </c>
      <c r="K658" s="651" t="s">
        <v>1168</v>
      </c>
      <c r="L658" s="653">
        <v>246.32956167331869</v>
      </c>
      <c r="M658" s="653">
        <v>38</v>
      </c>
      <c r="N658" s="654">
        <v>9360.5233435861101</v>
      </c>
    </row>
    <row r="659" spans="1:14" ht="14.4" customHeight="1" x14ac:dyDescent="0.3">
      <c r="A659" s="649" t="s">
        <v>566</v>
      </c>
      <c r="B659" s="650" t="s">
        <v>2234</v>
      </c>
      <c r="C659" s="651" t="s">
        <v>585</v>
      </c>
      <c r="D659" s="652" t="s">
        <v>2239</v>
      </c>
      <c r="E659" s="651" t="s">
        <v>594</v>
      </c>
      <c r="F659" s="652" t="s">
        <v>2241</v>
      </c>
      <c r="G659" s="651" t="s">
        <v>595</v>
      </c>
      <c r="H659" s="651" t="s">
        <v>1197</v>
      </c>
      <c r="I659" s="651" t="s">
        <v>1198</v>
      </c>
      <c r="J659" s="651" t="s">
        <v>1199</v>
      </c>
      <c r="K659" s="651" t="s">
        <v>1200</v>
      </c>
      <c r="L659" s="653">
        <v>58.205217391304338</v>
      </c>
      <c r="M659" s="653">
        <v>23</v>
      </c>
      <c r="N659" s="654">
        <v>1338.7199999999998</v>
      </c>
    </row>
    <row r="660" spans="1:14" ht="14.4" customHeight="1" x14ac:dyDescent="0.3">
      <c r="A660" s="649" t="s">
        <v>566</v>
      </c>
      <c r="B660" s="650" t="s">
        <v>2234</v>
      </c>
      <c r="C660" s="651" t="s">
        <v>585</v>
      </c>
      <c r="D660" s="652" t="s">
        <v>2239</v>
      </c>
      <c r="E660" s="651" t="s">
        <v>594</v>
      </c>
      <c r="F660" s="652" t="s">
        <v>2241</v>
      </c>
      <c r="G660" s="651" t="s">
        <v>595</v>
      </c>
      <c r="H660" s="651" t="s">
        <v>1245</v>
      </c>
      <c r="I660" s="651" t="s">
        <v>1246</v>
      </c>
      <c r="J660" s="651" t="s">
        <v>1247</v>
      </c>
      <c r="K660" s="651" t="s">
        <v>1248</v>
      </c>
      <c r="L660" s="653">
        <v>117.73970579783234</v>
      </c>
      <c r="M660" s="653">
        <v>230</v>
      </c>
      <c r="N660" s="654">
        <v>27080.132333501439</v>
      </c>
    </row>
    <row r="661" spans="1:14" ht="14.4" customHeight="1" x14ac:dyDescent="0.3">
      <c r="A661" s="649" t="s">
        <v>566</v>
      </c>
      <c r="B661" s="650" t="s">
        <v>2234</v>
      </c>
      <c r="C661" s="651" t="s">
        <v>585</v>
      </c>
      <c r="D661" s="652" t="s">
        <v>2239</v>
      </c>
      <c r="E661" s="651" t="s">
        <v>594</v>
      </c>
      <c r="F661" s="652" t="s">
        <v>2241</v>
      </c>
      <c r="G661" s="651" t="s">
        <v>595</v>
      </c>
      <c r="H661" s="651" t="s">
        <v>1312</v>
      </c>
      <c r="I661" s="651" t="s">
        <v>1313</v>
      </c>
      <c r="J661" s="651" t="s">
        <v>1314</v>
      </c>
      <c r="K661" s="651" t="s">
        <v>1315</v>
      </c>
      <c r="L661" s="653">
        <v>54.674930566808996</v>
      </c>
      <c r="M661" s="653">
        <v>4</v>
      </c>
      <c r="N661" s="654">
        <v>218.69972226723598</v>
      </c>
    </row>
    <row r="662" spans="1:14" ht="14.4" customHeight="1" x14ac:dyDescent="0.3">
      <c r="A662" s="649" t="s">
        <v>566</v>
      </c>
      <c r="B662" s="650" t="s">
        <v>2234</v>
      </c>
      <c r="C662" s="651" t="s">
        <v>585</v>
      </c>
      <c r="D662" s="652" t="s">
        <v>2239</v>
      </c>
      <c r="E662" s="651" t="s">
        <v>594</v>
      </c>
      <c r="F662" s="652" t="s">
        <v>2241</v>
      </c>
      <c r="G662" s="651" t="s">
        <v>595</v>
      </c>
      <c r="H662" s="651" t="s">
        <v>1344</v>
      </c>
      <c r="I662" s="651" t="s">
        <v>1345</v>
      </c>
      <c r="J662" s="651" t="s">
        <v>617</v>
      </c>
      <c r="K662" s="651" t="s">
        <v>732</v>
      </c>
      <c r="L662" s="653">
        <v>210.45</v>
      </c>
      <c r="M662" s="653">
        <v>4</v>
      </c>
      <c r="N662" s="654">
        <v>841.8</v>
      </c>
    </row>
    <row r="663" spans="1:14" ht="14.4" customHeight="1" x14ac:dyDescent="0.3">
      <c r="A663" s="649" t="s">
        <v>566</v>
      </c>
      <c r="B663" s="650" t="s">
        <v>2234</v>
      </c>
      <c r="C663" s="651" t="s">
        <v>585</v>
      </c>
      <c r="D663" s="652" t="s">
        <v>2239</v>
      </c>
      <c r="E663" s="651" t="s">
        <v>594</v>
      </c>
      <c r="F663" s="652" t="s">
        <v>2241</v>
      </c>
      <c r="G663" s="651" t="s">
        <v>595</v>
      </c>
      <c r="H663" s="651" t="s">
        <v>1354</v>
      </c>
      <c r="I663" s="651" t="s">
        <v>1355</v>
      </c>
      <c r="J663" s="651" t="s">
        <v>1356</v>
      </c>
      <c r="K663" s="651" t="s">
        <v>1357</v>
      </c>
      <c r="L663" s="653">
        <v>339.93995301286236</v>
      </c>
      <c r="M663" s="653">
        <v>27</v>
      </c>
      <c r="N663" s="654">
        <v>9178.378731347284</v>
      </c>
    </row>
    <row r="664" spans="1:14" ht="14.4" customHeight="1" x14ac:dyDescent="0.3">
      <c r="A664" s="649" t="s">
        <v>566</v>
      </c>
      <c r="B664" s="650" t="s">
        <v>2234</v>
      </c>
      <c r="C664" s="651" t="s">
        <v>585</v>
      </c>
      <c r="D664" s="652" t="s">
        <v>2239</v>
      </c>
      <c r="E664" s="651" t="s">
        <v>594</v>
      </c>
      <c r="F664" s="652" t="s">
        <v>2241</v>
      </c>
      <c r="G664" s="651" t="s">
        <v>595</v>
      </c>
      <c r="H664" s="651" t="s">
        <v>619</v>
      </c>
      <c r="I664" s="651" t="s">
        <v>620</v>
      </c>
      <c r="J664" s="651" t="s">
        <v>621</v>
      </c>
      <c r="K664" s="651" t="s">
        <v>622</v>
      </c>
      <c r="L664" s="653">
        <v>291.73199999999997</v>
      </c>
      <c r="M664" s="653">
        <v>10</v>
      </c>
      <c r="N664" s="654">
        <v>2917.3199999999997</v>
      </c>
    </row>
    <row r="665" spans="1:14" ht="14.4" customHeight="1" x14ac:dyDescent="0.3">
      <c r="A665" s="649" t="s">
        <v>566</v>
      </c>
      <c r="B665" s="650" t="s">
        <v>2234</v>
      </c>
      <c r="C665" s="651" t="s">
        <v>585</v>
      </c>
      <c r="D665" s="652" t="s">
        <v>2239</v>
      </c>
      <c r="E665" s="651" t="s">
        <v>594</v>
      </c>
      <c r="F665" s="652" t="s">
        <v>2241</v>
      </c>
      <c r="G665" s="651" t="s">
        <v>595</v>
      </c>
      <c r="H665" s="651" t="s">
        <v>2110</v>
      </c>
      <c r="I665" s="651" t="s">
        <v>237</v>
      </c>
      <c r="J665" s="651" t="s">
        <v>2111</v>
      </c>
      <c r="K665" s="651"/>
      <c r="L665" s="653">
        <v>31.115150292808696</v>
      </c>
      <c r="M665" s="653">
        <v>8</v>
      </c>
      <c r="N665" s="654">
        <v>248.92120234246957</v>
      </c>
    </row>
    <row r="666" spans="1:14" ht="14.4" customHeight="1" x14ac:dyDescent="0.3">
      <c r="A666" s="649" t="s">
        <v>566</v>
      </c>
      <c r="B666" s="650" t="s">
        <v>2234</v>
      </c>
      <c r="C666" s="651" t="s">
        <v>585</v>
      </c>
      <c r="D666" s="652" t="s">
        <v>2239</v>
      </c>
      <c r="E666" s="651" t="s">
        <v>594</v>
      </c>
      <c r="F666" s="652" t="s">
        <v>2241</v>
      </c>
      <c r="G666" s="651" t="s">
        <v>595</v>
      </c>
      <c r="H666" s="651" t="s">
        <v>1407</v>
      </c>
      <c r="I666" s="651" t="s">
        <v>1408</v>
      </c>
      <c r="J666" s="651" t="s">
        <v>1409</v>
      </c>
      <c r="K666" s="651" t="s">
        <v>1410</v>
      </c>
      <c r="L666" s="653">
        <v>649.84999999999991</v>
      </c>
      <c r="M666" s="653">
        <v>2</v>
      </c>
      <c r="N666" s="654">
        <v>1299.6999999999998</v>
      </c>
    </row>
    <row r="667" spans="1:14" ht="14.4" customHeight="1" x14ac:dyDescent="0.3">
      <c r="A667" s="649" t="s">
        <v>566</v>
      </c>
      <c r="B667" s="650" t="s">
        <v>2234</v>
      </c>
      <c r="C667" s="651" t="s">
        <v>585</v>
      </c>
      <c r="D667" s="652" t="s">
        <v>2239</v>
      </c>
      <c r="E667" s="651" t="s">
        <v>594</v>
      </c>
      <c r="F667" s="652" t="s">
        <v>2241</v>
      </c>
      <c r="G667" s="651" t="s">
        <v>595</v>
      </c>
      <c r="H667" s="651" t="s">
        <v>1510</v>
      </c>
      <c r="I667" s="651" t="s">
        <v>1510</v>
      </c>
      <c r="J667" s="651" t="s">
        <v>1511</v>
      </c>
      <c r="K667" s="651" t="s">
        <v>1168</v>
      </c>
      <c r="L667" s="653">
        <v>379.10999999999996</v>
      </c>
      <c r="M667" s="653">
        <v>26</v>
      </c>
      <c r="N667" s="654">
        <v>9856.8599999999988</v>
      </c>
    </row>
    <row r="668" spans="1:14" ht="14.4" customHeight="1" x14ac:dyDescent="0.3">
      <c r="A668" s="649" t="s">
        <v>566</v>
      </c>
      <c r="B668" s="650" t="s">
        <v>2234</v>
      </c>
      <c r="C668" s="651" t="s">
        <v>585</v>
      </c>
      <c r="D668" s="652" t="s">
        <v>2239</v>
      </c>
      <c r="E668" s="651" t="s">
        <v>594</v>
      </c>
      <c r="F668" s="652" t="s">
        <v>2241</v>
      </c>
      <c r="G668" s="651" t="s">
        <v>595</v>
      </c>
      <c r="H668" s="651" t="s">
        <v>1556</v>
      </c>
      <c r="I668" s="651" t="s">
        <v>1556</v>
      </c>
      <c r="J668" s="651" t="s">
        <v>685</v>
      </c>
      <c r="K668" s="651" t="s">
        <v>1557</v>
      </c>
      <c r="L668" s="653">
        <v>59.96</v>
      </c>
      <c r="M668" s="653">
        <v>2</v>
      </c>
      <c r="N668" s="654">
        <v>119.92</v>
      </c>
    </row>
    <row r="669" spans="1:14" ht="14.4" customHeight="1" x14ac:dyDescent="0.3">
      <c r="A669" s="649" t="s">
        <v>566</v>
      </c>
      <c r="B669" s="650" t="s">
        <v>2234</v>
      </c>
      <c r="C669" s="651" t="s">
        <v>585</v>
      </c>
      <c r="D669" s="652" t="s">
        <v>2239</v>
      </c>
      <c r="E669" s="651" t="s">
        <v>594</v>
      </c>
      <c r="F669" s="652" t="s">
        <v>2241</v>
      </c>
      <c r="G669" s="651" t="s">
        <v>629</v>
      </c>
      <c r="H669" s="651" t="s">
        <v>1577</v>
      </c>
      <c r="I669" s="651" t="s">
        <v>1578</v>
      </c>
      <c r="J669" s="651" t="s">
        <v>1579</v>
      </c>
      <c r="K669" s="651" t="s">
        <v>1580</v>
      </c>
      <c r="L669" s="653">
        <v>36.330000000000005</v>
      </c>
      <c r="M669" s="653">
        <v>4</v>
      </c>
      <c r="N669" s="654">
        <v>145.32000000000002</v>
      </c>
    </row>
    <row r="670" spans="1:14" ht="14.4" customHeight="1" x14ac:dyDescent="0.3">
      <c r="A670" s="649" t="s">
        <v>566</v>
      </c>
      <c r="B670" s="650" t="s">
        <v>2234</v>
      </c>
      <c r="C670" s="651" t="s">
        <v>585</v>
      </c>
      <c r="D670" s="652" t="s">
        <v>2239</v>
      </c>
      <c r="E670" s="651" t="s">
        <v>594</v>
      </c>
      <c r="F670" s="652" t="s">
        <v>2241</v>
      </c>
      <c r="G670" s="651" t="s">
        <v>629</v>
      </c>
      <c r="H670" s="651" t="s">
        <v>2220</v>
      </c>
      <c r="I670" s="651" t="s">
        <v>2221</v>
      </c>
      <c r="J670" s="651" t="s">
        <v>2222</v>
      </c>
      <c r="K670" s="651" t="s">
        <v>2223</v>
      </c>
      <c r="L670" s="653">
        <v>58.88</v>
      </c>
      <c r="M670" s="653">
        <v>2</v>
      </c>
      <c r="N670" s="654">
        <v>117.76</v>
      </c>
    </row>
    <row r="671" spans="1:14" ht="14.4" customHeight="1" x14ac:dyDescent="0.3">
      <c r="A671" s="649" t="s">
        <v>566</v>
      </c>
      <c r="B671" s="650" t="s">
        <v>2234</v>
      </c>
      <c r="C671" s="651" t="s">
        <v>585</v>
      </c>
      <c r="D671" s="652" t="s">
        <v>2239</v>
      </c>
      <c r="E671" s="651" t="s">
        <v>594</v>
      </c>
      <c r="F671" s="652" t="s">
        <v>2241</v>
      </c>
      <c r="G671" s="651" t="s">
        <v>629</v>
      </c>
      <c r="H671" s="651" t="s">
        <v>2178</v>
      </c>
      <c r="I671" s="651" t="s">
        <v>2179</v>
      </c>
      <c r="J671" s="651" t="s">
        <v>2180</v>
      </c>
      <c r="K671" s="651" t="s">
        <v>2181</v>
      </c>
      <c r="L671" s="653">
        <v>52.81</v>
      </c>
      <c r="M671" s="653">
        <v>2</v>
      </c>
      <c r="N671" s="654">
        <v>105.62</v>
      </c>
    </row>
    <row r="672" spans="1:14" ht="14.4" customHeight="1" x14ac:dyDescent="0.3">
      <c r="A672" s="649" t="s">
        <v>566</v>
      </c>
      <c r="B672" s="650" t="s">
        <v>2234</v>
      </c>
      <c r="C672" s="651" t="s">
        <v>585</v>
      </c>
      <c r="D672" s="652" t="s">
        <v>2239</v>
      </c>
      <c r="E672" s="651" t="s">
        <v>594</v>
      </c>
      <c r="F672" s="652" t="s">
        <v>2241</v>
      </c>
      <c r="G672" s="651" t="s">
        <v>629</v>
      </c>
      <c r="H672" s="651" t="s">
        <v>1643</v>
      </c>
      <c r="I672" s="651" t="s">
        <v>1644</v>
      </c>
      <c r="J672" s="651" t="s">
        <v>1645</v>
      </c>
      <c r="K672" s="651" t="s">
        <v>1646</v>
      </c>
      <c r="L672" s="653">
        <v>380.52040093954923</v>
      </c>
      <c r="M672" s="653">
        <v>12</v>
      </c>
      <c r="N672" s="654">
        <v>4566.2448112745906</v>
      </c>
    </row>
    <row r="673" spans="1:14" ht="14.4" customHeight="1" x14ac:dyDescent="0.3">
      <c r="A673" s="649" t="s">
        <v>566</v>
      </c>
      <c r="B673" s="650" t="s">
        <v>2234</v>
      </c>
      <c r="C673" s="651" t="s">
        <v>588</v>
      </c>
      <c r="D673" s="652" t="s">
        <v>2240</v>
      </c>
      <c r="E673" s="651" t="s">
        <v>594</v>
      </c>
      <c r="F673" s="652" t="s">
        <v>2241</v>
      </c>
      <c r="G673" s="651"/>
      <c r="H673" s="651" t="s">
        <v>2224</v>
      </c>
      <c r="I673" s="651" t="s">
        <v>2225</v>
      </c>
      <c r="J673" s="651" t="s">
        <v>2226</v>
      </c>
      <c r="K673" s="651" t="s">
        <v>2227</v>
      </c>
      <c r="L673" s="653">
        <v>3714.7273238407529</v>
      </c>
      <c r="M673" s="653">
        <v>27</v>
      </c>
      <c r="N673" s="654">
        <v>100297.63774370032</v>
      </c>
    </row>
    <row r="674" spans="1:14" ht="14.4" customHeight="1" x14ac:dyDescent="0.3">
      <c r="A674" s="649" t="s">
        <v>566</v>
      </c>
      <c r="B674" s="650" t="s">
        <v>2234</v>
      </c>
      <c r="C674" s="651" t="s">
        <v>588</v>
      </c>
      <c r="D674" s="652" t="s">
        <v>2240</v>
      </c>
      <c r="E674" s="651" t="s">
        <v>594</v>
      </c>
      <c r="F674" s="652" t="s">
        <v>2241</v>
      </c>
      <c r="G674" s="651"/>
      <c r="H674" s="651" t="s">
        <v>2074</v>
      </c>
      <c r="I674" s="651" t="s">
        <v>2075</v>
      </c>
      <c r="J674" s="651" t="s">
        <v>2076</v>
      </c>
      <c r="K674" s="651" t="s">
        <v>2077</v>
      </c>
      <c r="L674" s="653">
        <v>229.38094545454544</v>
      </c>
      <c r="M674" s="653">
        <v>11</v>
      </c>
      <c r="N674" s="654">
        <v>2523.1904</v>
      </c>
    </row>
    <row r="675" spans="1:14" ht="14.4" customHeight="1" x14ac:dyDescent="0.3">
      <c r="A675" s="649" t="s">
        <v>566</v>
      </c>
      <c r="B675" s="650" t="s">
        <v>2234</v>
      </c>
      <c r="C675" s="651" t="s">
        <v>588</v>
      </c>
      <c r="D675" s="652" t="s">
        <v>2240</v>
      </c>
      <c r="E675" s="651" t="s">
        <v>594</v>
      </c>
      <c r="F675" s="652" t="s">
        <v>2241</v>
      </c>
      <c r="G675" s="651" t="s">
        <v>595</v>
      </c>
      <c r="H675" s="651" t="s">
        <v>662</v>
      </c>
      <c r="I675" s="651" t="s">
        <v>662</v>
      </c>
      <c r="J675" s="651" t="s">
        <v>597</v>
      </c>
      <c r="K675" s="651" t="s">
        <v>663</v>
      </c>
      <c r="L675" s="653">
        <v>179.4</v>
      </c>
      <c r="M675" s="653">
        <v>2</v>
      </c>
      <c r="N675" s="654">
        <v>358.8</v>
      </c>
    </row>
    <row r="676" spans="1:14" ht="14.4" customHeight="1" x14ac:dyDescent="0.3">
      <c r="A676" s="649" t="s">
        <v>566</v>
      </c>
      <c r="B676" s="650" t="s">
        <v>2234</v>
      </c>
      <c r="C676" s="651" t="s">
        <v>588</v>
      </c>
      <c r="D676" s="652" t="s">
        <v>2240</v>
      </c>
      <c r="E676" s="651" t="s">
        <v>594</v>
      </c>
      <c r="F676" s="652" t="s">
        <v>2241</v>
      </c>
      <c r="G676" s="651" t="s">
        <v>595</v>
      </c>
      <c r="H676" s="651" t="s">
        <v>596</v>
      </c>
      <c r="I676" s="651" t="s">
        <v>596</v>
      </c>
      <c r="J676" s="651" t="s">
        <v>597</v>
      </c>
      <c r="K676" s="651" t="s">
        <v>598</v>
      </c>
      <c r="L676" s="653">
        <v>97.18</v>
      </c>
      <c r="M676" s="653">
        <v>1</v>
      </c>
      <c r="N676" s="654">
        <v>97.18</v>
      </c>
    </row>
    <row r="677" spans="1:14" ht="14.4" customHeight="1" x14ac:dyDescent="0.3">
      <c r="A677" s="649" t="s">
        <v>566</v>
      </c>
      <c r="B677" s="650" t="s">
        <v>2234</v>
      </c>
      <c r="C677" s="651" t="s">
        <v>588</v>
      </c>
      <c r="D677" s="652" t="s">
        <v>2240</v>
      </c>
      <c r="E677" s="651" t="s">
        <v>594</v>
      </c>
      <c r="F677" s="652" t="s">
        <v>2241</v>
      </c>
      <c r="G677" s="651" t="s">
        <v>595</v>
      </c>
      <c r="H677" s="651" t="s">
        <v>601</v>
      </c>
      <c r="I677" s="651" t="s">
        <v>602</v>
      </c>
      <c r="J677" s="651" t="s">
        <v>603</v>
      </c>
      <c r="K677" s="651" t="s">
        <v>604</v>
      </c>
      <c r="L677" s="653">
        <v>84.569999999999951</v>
      </c>
      <c r="M677" s="653">
        <v>1</v>
      </c>
      <c r="N677" s="654">
        <v>84.569999999999951</v>
      </c>
    </row>
    <row r="678" spans="1:14" ht="14.4" customHeight="1" x14ac:dyDescent="0.3">
      <c r="A678" s="649" t="s">
        <v>566</v>
      </c>
      <c r="B678" s="650" t="s">
        <v>2234</v>
      </c>
      <c r="C678" s="651" t="s">
        <v>588</v>
      </c>
      <c r="D678" s="652" t="s">
        <v>2240</v>
      </c>
      <c r="E678" s="651" t="s">
        <v>594</v>
      </c>
      <c r="F678" s="652" t="s">
        <v>2241</v>
      </c>
      <c r="G678" s="651" t="s">
        <v>595</v>
      </c>
      <c r="H678" s="651" t="s">
        <v>609</v>
      </c>
      <c r="I678" s="651" t="s">
        <v>610</v>
      </c>
      <c r="J678" s="651" t="s">
        <v>611</v>
      </c>
      <c r="K678" s="651" t="s">
        <v>612</v>
      </c>
      <c r="L678" s="653">
        <v>170.21432620768027</v>
      </c>
      <c r="M678" s="653">
        <v>7</v>
      </c>
      <c r="N678" s="654">
        <v>1191.500283453762</v>
      </c>
    </row>
    <row r="679" spans="1:14" ht="14.4" customHeight="1" x14ac:dyDescent="0.3">
      <c r="A679" s="649" t="s">
        <v>566</v>
      </c>
      <c r="B679" s="650" t="s">
        <v>2234</v>
      </c>
      <c r="C679" s="651" t="s">
        <v>588</v>
      </c>
      <c r="D679" s="652" t="s">
        <v>2240</v>
      </c>
      <c r="E679" s="651" t="s">
        <v>594</v>
      </c>
      <c r="F679" s="652" t="s">
        <v>2241</v>
      </c>
      <c r="G679" s="651" t="s">
        <v>595</v>
      </c>
      <c r="H679" s="651" t="s">
        <v>675</v>
      </c>
      <c r="I679" s="651" t="s">
        <v>676</v>
      </c>
      <c r="J679" s="651" t="s">
        <v>677</v>
      </c>
      <c r="K679" s="651" t="s">
        <v>678</v>
      </c>
      <c r="L679" s="653">
        <v>66.728743137270186</v>
      </c>
      <c r="M679" s="653">
        <v>16</v>
      </c>
      <c r="N679" s="654">
        <v>1067.659890196323</v>
      </c>
    </row>
    <row r="680" spans="1:14" ht="14.4" customHeight="1" x14ac:dyDescent="0.3">
      <c r="A680" s="649" t="s">
        <v>566</v>
      </c>
      <c r="B680" s="650" t="s">
        <v>2234</v>
      </c>
      <c r="C680" s="651" t="s">
        <v>588</v>
      </c>
      <c r="D680" s="652" t="s">
        <v>2240</v>
      </c>
      <c r="E680" s="651" t="s">
        <v>594</v>
      </c>
      <c r="F680" s="652" t="s">
        <v>2241</v>
      </c>
      <c r="G680" s="651" t="s">
        <v>595</v>
      </c>
      <c r="H680" s="651" t="s">
        <v>717</v>
      </c>
      <c r="I680" s="651" t="s">
        <v>718</v>
      </c>
      <c r="J680" s="651" t="s">
        <v>719</v>
      </c>
      <c r="K680" s="651" t="s">
        <v>720</v>
      </c>
      <c r="L680" s="653">
        <v>60.350049826331336</v>
      </c>
      <c r="M680" s="653">
        <v>8</v>
      </c>
      <c r="N680" s="654">
        <v>482.80039861065069</v>
      </c>
    </row>
    <row r="681" spans="1:14" ht="14.4" customHeight="1" x14ac:dyDescent="0.3">
      <c r="A681" s="649" t="s">
        <v>566</v>
      </c>
      <c r="B681" s="650" t="s">
        <v>2234</v>
      </c>
      <c r="C681" s="651" t="s">
        <v>588</v>
      </c>
      <c r="D681" s="652" t="s">
        <v>2240</v>
      </c>
      <c r="E681" s="651" t="s">
        <v>594</v>
      </c>
      <c r="F681" s="652" t="s">
        <v>2241</v>
      </c>
      <c r="G681" s="651" t="s">
        <v>595</v>
      </c>
      <c r="H681" s="651" t="s">
        <v>729</v>
      </c>
      <c r="I681" s="651" t="s">
        <v>730</v>
      </c>
      <c r="J681" s="651" t="s">
        <v>731</v>
      </c>
      <c r="K681" s="651" t="s">
        <v>732</v>
      </c>
      <c r="L681" s="653">
        <v>260</v>
      </c>
      <c r="M681" s="653">
        <v>2</v>
      </c>
      <c r="N681" s="654">
        <v>520</v>
      </c>
    </row>
    <row r="682" spans="1:14" ht="14.4" customHeight="1" x14ac:dyDescent="0.3">
      <c r="A682" s="649" t="s">
        <v>566</v>
      </c>
      <c r="B682" s="650" t="s">
        <v>2234</v>
      </c>
      <c r="C682" s="651" t="s">
        <v>588</v>
      </c>
      <c r="D682" s="652" t="s">
        <v>2240</v>
      </c>
      <c r="E682" s="651" t="s">
        <v>594</v>
      </c>
      <c r="F682" s="652" t="s">
        <v>2241</v>
      </c>
      <c r="G682" s="651" t="s">
        <v>595</v>
      </c>
      <c r="H682" s="651" t="s">
        <v>822</v>
      </c>
      <c r="I682" s="651" t="s">
        <v>823</v>
      </c>
      <c r="J682" s="651" t="s">
        <v>824</v>
      </c>
      <c r="K682" s="651" t="s">
        <v>825</v>
      </c>
      <c r="L682" s="653">
        <v>65.973317125428906</v>
      </c>
      <c r="M682" s="653">
        <v>6</v>
      </c>
      <c r="N682" s="654">
        <v>395.83990275257344</v>
      </c>
    </row>
    <row r="683" spans="1:14" ht="14.4" customHeight="1" x14ac:dyDescent="0.3">
      <c r="A683" s="649" t="s">
        <v>566</v>
      </c>
      <c r="B683" s="650" t="s">
        <v>2234</v>
      </c>
      <c r="C683" s="651" t="s">
        <v>588</v>
      </c>
      <c r="D683" s="652" t="s">
        <v>2240</v>
      </c>
      <c r="E683" s="651" t="s">
        <v>594</v>
      </c>
      <c r="F683" s="652" t="s">
        <v>2241</v>
      </c>
      <c r="G683" s="651" t="s">
        <v>595</v>
      </c>
      <c r="H683" s="651" t="s">
        <v>2091</v>
      </c>
      <c r="I683" s="651" t="s">
        <v>237</v>
      </c>
      <c r="J683" s="651" t="s">
        <v>2092</v>
      </c>
      <c r="K683" s="651"/>
      <c r="L683" s="653">
        <v>97.320299523288398</v>
      </c>
      <c r="M683" s="653">
        <v>6</v>
      </c>
      <c r="N683" s="654">
        <v>583.92179713973042</v>
      </c>
    </row>
    <row r="684" spans="1:14" ht="14.4" customHeight="1" x14ac:dyDescent="0.3">
      <c r="A684" s="649" t="s">
        <v>566</v>
      </c>
      <c r="B684" s="650" t="s">
        <v>2234</v>
      </c>
      <c r="C684" s="651" t="s">
        <v>588</v>
      </c>
      <c r="D684" s="652" t="s">
        <v>2240</v>
      </c>
      <c r="E684" s="651" t="s">
        <v>594</v>
      </c>
      <c r="F684" s="652" t="s">
        <v>2241</v>
      </c>
      <c r="G684" s="651" t="s">
        <v>595</v>
      </c>
      <c r="H684" s="651" t="s">
        <v>2228</v>
      </c>
      <c r="I684" s="651" t="s">
        <v>237</v>
      </c>
      <c r="J684" s="651" t="s">
        <v>2229</v>
      </c>
      <c r="K684" s="651"/>
      <c r="L684" s="653">
        <v>97.320306806464998</v>
      </c>
      <c r="M684" s="653">
        <v>4</v>
      </c>
      <c r="N684" s="654">
        <v>389.28122722585999</v>
      </c>
    </row>
    <row r="685" spans="1:14" ht="14.4" customHeight="1" x14ac:dyDescent="0.3">
      <c r="A685" s="649" t="s">
        <v>566</v>
      </c>
      <c r="B685" s="650" t="s">
        <v>2234</v>
      </c>
      <c r="C685" s="651" t="s">
        <v>588</v>
      </c>
      <c r="D685" s="652" t="s">
        <v>2240</v>
      </c>
      <c r="E685" s="651" t="s">
        <v>594</v>
      </c>
      <c r="F685" s="652" t="s">
        <v>2241</v>
      </c>
      <c r="G685" s="651" t="s">
        <v>595</v>
      </c>
      <c r="H685" s="651" t="s">
        <v>939</v>
      </c>
      <c r="I685" s="651" t="s">
        <v>940</v>
      </c>
      <c r="J685" s="651" t="s">
        <v>941</v>
      </c>
      <c r="K685" s="651" t="s">
        <v>604</v>
      </c>
      <c r="L685" s="653">
        <v>121.73</v>
      </c>
      <c r="M685" s="653">
        <v>2</v>
      </c>
      <c r="N685" s="654">
        <v>243.46</v>
      </c>
    </row>
    <row r="686" spans="1:14" ht="14.4" customHeight="1" x14ac:dyDescent="0.3">
      <c r="A686" s="649" t="s">
        <v>566</v>
      </c>
      <c r="B686" s="650" t="s">
        <v>2234</v>
      </c>
      <c r="C686" s="651" t="s">
        <v>588</v>
      </c>
      <c r="D686" s="652" t="s">
        <v>2240</v>
      </c>
      <c r="E686" s="651" t="s">
        <v>594</v>
      </c>
      <c r="F686" s="652" t="s">
        <v>2241</v>
      </c>
      <c r="G686" s="651" t="s">
        <v>595</v>
      </c>
      <c r="H686" s="651" t="s">
        <v>942</v>
      </c>
      <c r="I686" s="651" t="s">
        <v>943</v>
      </c>
      <c r="J686" s="651" t="s">
        <v>944</v>
      </c>
      <c r="K686" s="651" t="s">
        <v>945</v>
      </c>
      <c r="L686" s="653">
        <v>63.480000000000011</v>
      </c>
      <c r="M686" s="653">
        <v>3</v>
      </c>
      <c r="N686" s="654">
        <v>190.44000000000003</v>
      </c>
    </row>
    <row r="687" spans="1:14" ht="14.4" customHeight="1" x14ac:dyDescent="0.3">
      <c r="A687" s="649" t="s">
        <v>566</v>
      </c>
      <c r="B687" s="650" t="s">
        <v>2234</v>
      </c>
      <c r="C687" s="651" t="s">
        <v>588</v>
      </c>
      <c r="D687" s="652" t="s">
        <v>2240</v>
      </c>
      <c r="E687" s="651" t="s">
        <v>594</v>
      </c>
      <c r="F687" s="652" t="s">
        <v>2241</v>
      </c>
      <c r="G687" s="651" t="s">
        <v>595</v>
      </c>
      <c r="H687" s="651" t="s">
        <v>946</v>
      </c>
      <c r="I687" s="651" t="s">
        <v>947</v>
      </c>
      <c r="J687" s="651" t="s">
        <v>948</v>
      </c>
      <c r="K687" s="651" t="s">
        <v>949</v>
      </c>
      <c r="L687" s="653">
        <v>52.539999999999985</v>
      </c>
      <c r="M687" s="653">
        <v>1</v>
      </c>
      <c r="N687" s="654">
        <v>52.539999999999985</v>
      </c>
    </row>
    <row r="688" spans="1:14" ht="14.4" customHeight="1" x14ac:dyDescent="0.3">
      <c r="A688" s="649" t="s">
        <v>566</v>
      </c>
      <c r="B688" s="650" t="s">
        <v>2234</v>
      </c>
      <c r="C688" s="651" t="s">
        <v>588</v>
      </c>
      <c r="D688" s="652" t="s">
        <v>2240</v>
      </c>
      <c r="E688" s="651" t="s">
        <v>594</v>
      </c>
      <c r="F688" s="652" t="s">
        <v>2241</v>
      </c>
      <c r="G688" s="651" t="s">
        <v>595</v>
      </c>
      <c r="H688" s="651" t="s">
        <v>982</v>
      </c>
      <c r="I688" s="651" t="s">
        <v>983</v>
      </c>
      <c r="J688" s="651" t="s">
        <v>984</v>
      </c>
      <c r="K688" s="651" t="s">
        <v>985</v>
      </c>
      <c r="L688" s="653">
        <v>260</v>
      </c>
      <c r="M688" s="653">
        <v>10</v>
      </c>
      <c r="N688" s="654">
        <v>2600</v>
      </c>
    </row>
    <row r="689" spans="1:14" ht="14.4" customHeight="1" x14ac:dyDescent="0.3">
      <c r="A689" s="649" t="s">
        <v>566</v>
      </c>
      <c r="B689" s="650" t="s">
        <v>2234</v>
      </c>
      <c r="C689" s="651" t="s">
        <v>588</v>
      </c>
      <c r="D689" s="652" t="s">
        <v>2240</v>
      </c>
      <c r="E689" s="651" t="s">
        <v>594</v>
      </c>
      <c r="F689" s="652" t="s">
        <v>2241</v>
      </c>
      <c r="G689" s="651" t="s">
        <v>595</v>
      </c>
      <c r="H689" s="651" t="s">
        <v>994</v>
      </c>
      <c r="I689" s="651" t="s">
        <v>995</v>
      </c>
      <c r="J689" s="651" t="s">
        <v>996</v>
      </c>
      <c r="K689" s="651" t="s">
        <v>997</v>
      </c>
      <c r="L689" s="653">
        <v>197.47253771530129</v>
      </c>
      <c r="M689" s="653">
        <v>11</v>
      </c>
      <c r="N689" s="654">
        <v>2172.197914868314</v>
      </c>
    </row>
    <row r="690" spans="1:14" ht="14.4" customHeight="1" x14ac:dyDescent="0.3">
      <c r="A690" s="649" t="s">
        <v>566</v>
      </c>
      <c r="B690" s="650" t="s">
        <v>2234</v>
      </c>
      <c r="C690" s="651" t="s">
        <v>588</v>
      </c>
      <c r="D690" s="652" t="s">
        <v>2240</v>
      </c>
      <c r="E690" s="651" t="s">
        <v>594</v>
      </c>
      <c r="F690" s="652" t="s">
        <v>2241</v>
      </c>
      <c r="G690" s="651" t="s">
        <v>595</v>
      </c>
      <c r="H690" s="651" t="s">
        <v>1054</v>
      </c>
      <c r="I690" s="651" t="s">
        <v>1055</v>
      </c>
      <c r="J690" s="651" t="s">
        <v>1056</v>
      </c>
      <c r="K690" s="651" t="s">
        <v>1057</v>
      </c>
      <c r="L690" s="653">
        <v>147.9202148710007</v>
      </c>
      <c r="M690" s="653">
        <v>1</v>
      </c>
      <c r="N690" s="654">
        <v>147.9202148710007</v>
      </c>
    </row>
    <row r="691" spans="1:14" ht="14.4" customHeight="1" x14ac:dyDescent="0.3">
      <c r="A691" s="649" t="s">
        <v>566</v>
      </c>
      <c r="B691" s="650" t="s">
        <v>2234</v>
      </c>
      <c r="C691" s="651" t="s">
        <v>588</v>
      </c>
      <c r="D691" s="652" t="s">
        <v>2240</v>
      </c>
      <c r="E691" s="651" t="s">
        <v>594</v>
      </c>
      <c r="F691" s="652" t="s">
        <v>2241</v>
      </c>
      <c r="G691" s="651" t="s">
        <v>595</v>
      </c>
      <c r="H691" s="651" t="s">
        <v>2230</v>
      </c>
      <c r="I691" s="651" t="s">
        <v>2231</v>
      </c>
      <c r="J691" s="651" t="s">
        <v>2232</v>
      </c>
      <c r="K691" s="651" t="s">
        <v>2233</v>
      </c>
      <c r="L691" s="653">
        <v>177.80000000000004</v>
      </c>
      <c r="M691" s="653">
        <v>1</v>
      </c>
      <c r="N691" s="654">
        <v>177.80000000000004</v>
      </c>
    </row>
    <row r="692" spans="1:14" ht="14.4" customHeight="1" x14ac:dyDescent="0.3">
      <c r="A692" s="649" t="s">
        <v>566</v>
      </c>
      <c r="B692" s="650" t="s">
        <v>2234</v>
      </c>
      <c r="C692" s="651" t="s">
        <v>588</v>
      </c>
      <c r="D692" s="652" t="s">
        <v>2240</v>
      </c>
      <c r="E692" s="651" t="s">
        <v>594</v>
      </c>
      <c r="F692" s="652" t="s">
        <v>2241</v>
      </c>
      <c r="G692" s="651" t="s">
        <v>595</v>
      </c>
      <c r="H692" s="651" t="s">
        <v>1080</v>
      </c>
      <c r="I692" s="651" t="s">
        <v>1081</v>
      </c>
      <c r="J692" s="651" t="s">
        <v>1082</v>
      </c>
      <c r="K692" s="651" t="s">
        <v>689</v>
      </c>
      <c r="L692" s="653">
        <v>41.524999999999999</v>
      </c>
      <c r="M692" s="653">
        <v>8</v>
      </c>
      <c r="N692" s="654">
        <v>332.2</v>
      </c>
    </row>
    <row r="693" spans="1:14" ht="14.4" customHeight="1" x14ac:dyDescent="0.3">
      <c r="A693" s="649" t="s">
        <v>566</v>
      </c>
      <c r="B693" s="650" t="s">
        <v>2234</v>
      </c>
      <c r="C693" s="651" t="s">
        <v>588</v>
      </c>
      <c r="D693" s="652" t="s">
        <v>2240</v>
      </c>
      <c r="E693" s="651" t="s">
        <v>594</v>
      </c>
      <c r="F693" s="652" t="s">
        <v>2241</v>
      </c>
      <c r="G693" s="651" t="s">
        <v>595</v>
      </c>
      <c r="H693" s="651" t="s">
        <v>613</v>
      </c>
      <c r="I693" s="651" t="s">
        <v>237</v>
      </c>
      <c r="J693" s="651" t="s">
        <v>614</v>
      </c>
      <c r="K693" s="651"/>
      <c r="L693" s="653">
        <v>37.70000000000001</v>
      </c>
      <c r="M693" s="653">
        <v>2</v>
      </c>
      <c r="N693" s="654">
        <v>75.40000000000002</v>
      </c>
    </row>
    <row r="694" spans="1:14" ht="14.4" customHeight="1" x14ac:dyDescent="0.3">
      <c r="A694" s="649" t="s">
        <v>566</v>
      </c>
      <c r="B694" s="650" t="s">
        <v>2234</v>
      </c>
      <c r="C694" s="651" t="s">
        <v>588</v>
      </c>
      <c r="D694" s="652" t="s">
        <v>2240</v>
      </c>
      <c r="E694" s="651" t="s">
        <v>594</v>
      </c>
      <c r="F694" s="652" t="s">
        <v>2241</v>
      </c>
      <c r="G694" s="651" t="s">
        <v>595</v>
      </c>
      <c r="H694" s="651" t="s">
        <v>2100</v>
      </c>
      <c r="I694" s="651" t="s">
        <v>237</v>
      </c>
      <c r="J694" s="651" t="s">
        <v>2101</v>
      </c>
      <c r="K694" s="651" t="s">
        <v>2102</v>
      </c>
      <c r="L694" s="653">
        <v>422.007495230308</v>
      </c>
      <c r="M694" s="653">
        <v>2</v>
      </c>
      <c r="N694" s="654">
        <v>844.01499046061599</v>
      </c>
    </row>
    <row r="695" spans="1:14" ht="14.4" customHeight="1" x14ac:dyDescent="0.3">
      <c r="A695" s="649" t="s">
        <v>566</v>
      </c>
      <c r="B695" s="650" t="s">
        <v>2234</v>
      </c>
      <c r="C695" s="651" t="s">
        <v>588</v>
      </c>
      <c r="D695" s="652" t="s">
        <v>2240</v>
      </c>
      <c r="E695" s="651" t="s">
        <v>594</v>
      </c>
      <c r="F695" s="652" t="s">
        <v>2241</v>
      </c>
      <c r="G695" s="651" t="s">
        <v>595</v>
      </c>
      <c r="H695" s="651" t="s">
        <v>1145</v>
      </c>
      <c r="I695" s="651" t="s">
        <v>237</v>
      </c>
      <c r="J695" s="651" t="s">
        <v>1146</v>
      </c>
      <c r="K695" s="651"/>
      <c r="L695" s="653">
        <v>65.7</v>
      </c>
      <c r="M695" s="653">
        <v>3</v>
      </c>
      <c r="N695" s="654">
        <v>197.1</v>
      </c>
    </row>
    <row r="696" spans="1:14" ht="14.4" customHeight="1" x14ac:dyDescent="0.3">
      <c r="A696" s="649" t="s">
        <v>566</v>
      </c>
      <c r="B696" s="650" t="s">
        <v>2234</v>
      </c>
      <c r="C696" s="651" t="s">
        <v>588</v>
      </c>
      <c r="D696" s="652" t="s">
        <v>2240</v>
      </c>
      <c r="E696" s="651" t="s">
        <v>594</v>
      </c>
      <c r="F696" s="652" t="s">
        <v>2241</v>
      </c>
      <c r="G696" s="651" t="s">
        <v>595</v>
      </c>
      <c r="H696" s="651" t="s">
        <v>1152</v>
      </c>
      <c r="I696" s="651" t="s">
        <v>1153</v>
      </c>
      <c r="J696" s="651" t="s">
        <v>1154</v>
      </c>
      <c r="K696" s="651" t="s">
        <v>945</v>
      </c>
      <c r="L696" s="653">
        <v>52.417390421080157</v>
      </c>
      <c r="M696" s="653">
        <v>27</v>
      </c>
      <c r="N696" s="654">
        <v>1415.2695413691642</v>
      </c>
    </row>
    <row r="697" spans="1:14" ht="14.4" customHeight="1" x14ac:dyDescent="0.3">
      <c r="A697" s="649" t="s">
        <v>566</v>
      </c>
      <c r="B697" s="650" t="s">
        <v>2234</v>
      </c>
      <c r="C697" s="651" t="s">
        <v>588</v>
      </c>
      <c r="D697" s="652" t="s">
        <v>2240</v>
      </c>
      <c r="E697" s="651" t="s">
        <v>594</v>
      </c>
      <c r="F697" s="652" t="s">
        <v>2241</v>
      </c>
      <c r="G697" s="651" t="s">
        <v>595</v>
      </c>
      <c r="H697" s="651" t="s">
        <v>1163</v>
      </c>
      <c r="I697" s="651" t="s">
        <v>1164</v>
      </c>
      <c r="J697" s="651" t="s">
        <v>617</v>
      </c>
      <c r="K697" s="651" t="s">
        <v>1165</v>
      </c>
      <c r="L697" s="653">
        <v>555.42000000000007</v>
      </c>
      <c r="M697" s="653">
        <v>1</v>
      </c>
      <c r="N697" s="654">
        <v>555.42000000000007</v>
      </c>
    </row>
    <row r="698" spans="1:14" ht="14.4" customHeight="1" x14ac:dyDescent="0.3">
      <c r="A698" s="649" t="s">
        <v>566</v>
      </c>
      <c r="B698" s="650" t="s">
        <v>2234</v>
      </c>
      <c r="C698" s="651" t="s">
        <v>588</v>
      </c>
      <c r="D698" s="652" t="s">
        <v>2240</v>
      </c>
      <c r="E698" s="651" t="s">
        <v>594</v>
      </c>
      <c r="F698" s="652" t="s">
        <v>2241</v>
      </c>
      <c r="G698" s="651" t="s">
        <v>595</v>
      </c>
      <c r="H698" s="651" t="s">
        <v>615</v>
      </c>
      <c r="I698" s="651" t="s">
        <v>616</v>
      </c>
      <c r="J698" s="651" t="s">
        <v>617</v>
      </c>
      <c r="K698" s="651" t="s">
        <v>618</v>
      </c>
      <c r="L698" s="653">
        <v>327.06</v>
      </c>
      <c r="M698" s="653">
        <v>3</v>
      </c>
      <c r="N698" s="654">
        <v>981.18000000000006</v>
      </c>
    </row>
    <row r="699" spans="1:14" ht="14.4" customHeight="1" x14ac:dyDescent="0.3">
      <c r="A699" s="649" t="s">
        <v>566</v>
      </c>
      <c r="B699" s="650" t="s">
        <v>2234</v>
      </c>
      <c r="C699" s="651" t="s">
        <v>588</v>
      </c>
      <c r="D699" s="652" t="s">
        <v>2240</v>
      </c>
      <c r="E699" s="651" t="s">
        <v>594</v>
      </c>
      <c r="F699" s="652" t="s">
        <v>2241</v>
      </c>
      <c r="G699" s="651" t="s">
        <v>595</v>
      </c>
      <c r="H699" s="651" t="s">
        <v>1197</v>
      </c>
      <c r="I699" s="651" t="s">
        <v>1198</v>
      </c>
      <c r="J699" s="651" t="s">
        <v>1199</v>
      </c>
      <c r="K699" s="651" t="s">
        <v>1200</v>
      </c>
      <c r="L699" s="653">
        <v>58.58</v>
      </c>
      <c r="M699" s="653">
        <v>4</v>
      </c>
      <c r="N699" s="654">
        <v>234.32</v>
      </c>
    </row>
    <row r="700" spans="1:14" ht="14.4" customHeight="1" x14ac:dyDescent="0.3">
      <c r="A700" s="649" t="s">
        <v>566</v>
      </c>
      <c r="B700" s="650" t="s">
        <v>2234</v>
      </c>
      <c r="C700" s="651" t="s">
        <v>588</v>
      </c>
      <c r="D700" s="652" t="s">
        <v>2240</v>
      </c>
      <c r="E700" s="651" t="s">
        <v>594</v>
      </c>
      <c r="F700" s="652" t="s">
        <v>2241</v>
      </c>
      <c r="G700" s="651" t="s">
        <v>595</v>
      </c>
      <c r="H700" s="651" t="s">
        <v>1219</v>
      </c>
      <c r="I700" s="651" t="s">
        <v>237</v>
      </c>
      <c r="J700" s="651" t="s">
        <v>1220</v>
      </c>
      <c r="K700" s="651" t="s">
        <v>1218</v>
      </c>
      <c r="L700" s="653">
        <v>24.037194261613497</v>
      </c>
      <c r="M700" s="653">
        <v>6</v>
      </c>
      <c r="N700" s="654">
        <v>144.22316556968099</v>
      </c>
    </row>
    <row r="701" spans="1:14" ht="14.4" customHeight="1" x14ac:dyDescent="0.3">
      <c r="A701" s="649" t="s">
        <v>566</v>
      </c>
      <c r="B701" s="650" t="s">
        <v>2234</v>
      </c>
      <c r="C701" s="651" t="s">
        <v>588</v>
      </c>
      <c r="D701" s="652" t="s">
        <v>2240</v>
      </c>
      <c r="E701" s="651" t="s">
        <v>594</v>
      </c>
      <c r="F701" s="652" t="s">
        <v>2241</v>
      </c>
      <c r="G701" s="651" t="s">
        <v>595</v>
      </c>
      <c r="H701" s="651" t="s">
        <v>1312</v>
      </c>
      <c r="I701" s="651" t="s">
        <v>1313</v>
      </c>
      <c r="J701" s="651" t="s">
        <v>1314</v>
      </c>
      <c r="K701" s="651" t="s">
        <v>1315</v>
      </c>
      <c r="L701" s="653">
        <v>54.650112112467809</v>
      </c>
      <c r="M701" s="653">
        <v>9</v>
      </c>
      <c r="N701" s="654">
        <v>491.85100901221028</v>
      </c>
    </row>
    <row r="702" spans="1:14" ht="14.4" customHeight="1" x14ac:dyDescent="0.3">
      <c r="A702" s="649" t="s">
        <v>566</v>
      </c>
      <c r="B702" s="650" t="s">
        <v>2234</v>
      </c>
      <c r="C702" s="651" t="s">
        <v>588</v>
      </c>
      <c r="D702" s="652" t="s">
        <v>2240</v>
      </c>
      <c r="E702" s="651" t="s">
        <v>594</v>
      </c>
      <c r="F702" s="652" t="s">
        <v>2241</v>
      </c>
      <c r="G702" s="651" t="s">
        <v>595</v>
      </c>
      <c r="H702" s="651" t="s">
        <v>619</v>
      </c>
      <c r="I702" s="651" t="s">
        <v>620</v>
      </c>
      <c r="J702" s="651" t="s">
        <v>621</v>
      </c>
      <c r="K702" s="651" t="s">
        <v>622</v>
      </c>
      <c r="L702" s="653">
        <v>291.5</v>
      </c>
      <c r="M702" s="653">
        <v>2</v>
      </c>
      <c r="N702" s="654">
        <v>583</v>
      </c>
    </row>
    <row r="703" spans="1:14" ht="14.4" customHeight="1" x14ac:dyDescent="0.3">
      <c r="A703" s="649" t="s">
        <v>566</v>
      </c>
      <c r="B703" s="650" t="s">
        <v>2234</v>
      </c>
      <c r="C703" s="651" t="s">
        <v>588</v>
      </c>
      <c r="D703" s="652" t="s">
        <v>2240</v>
      </c>
      <c r="E703" s="651" t="s">
        <v>594</v>
      </c>
      <c r="F703" s="652" t="s">
        <v>2241</v>
      </c>
      <c r="G703" s="651" t="s">
        <v>595</v>
      </c>
      <c r="H703" s="651" t="s">
        <v>2116</v>
      </c>
      <c r="I703" s="651" t="s">
        <v>2116</v>
      </c>
      <c r="J703" s="651" t="s">
        <v>2117</v>
      </c>
      <c r="K703" s="651" t="s">
        <v>2118</v>
      </c>
      <c r="L703" s="653">
        <v>174.39</v>
      </c>
      <c r="M703" s="653">
        <v>1</v>
      </c>
      <c r="N703" s="654">
        <v>174.39</v>
      </c>
    </row>
    <row r="704" spans="1:14" ht="14.4" customHeight="1" x14ac:dyDescent="0.3">
      <c r="A704" s="649" t="s">
        <v>566</v>
      </c>
      <c r="B704" s="650" t="s">
        <v>2234</v>
      </c>
      <c r="C704" s="651" t="s">
        <v>588</v>
      </c>
      <c r="D704" s="652" t="s">
        <v>2240</v>
      </c>
      <c r="E704" s="651" t="s">
        <v>594</v>
      </c>
      <c r="F704" s="652" t="s">
        <v>2241</v>
      </c>
      <c r="G704" s="651" t="s">
        <v>595</v>
      </c>
      <c r="H704" s="651" t="s">
        <v>2119</v>
      </c>
      <c r="I704" s="651" t="s">
        <v>2120</v>
      </c>
      <c r="J704" s="651" t="s">
        <v>1511</v>
      </c>
      <c r="K704" s="651" t="s">
        <v>732</v>
      </c>
      <c r="L704" s="653">
        <v>257.70000176821588</v>
      </c>
      <c r="M704" s="653">
        <v>4</v>
      </c>
      <c r="N704" s="654">
        <v>1030.8000070728635</v>
      </c>
    </row>
    <row r="705" spans="1:14" ht="14.4" customHeight="1" x14ac:dyDescent="0.3">
      <c r="A705" s="649" t="s">
        <v>566</v>
      </c>
      <c r="B705" s="650" t="s">
        <v>2234</v>
      </c>
      <c r="C705" s="651" t="s">
        <v>588</v>
      </c>
      <c r="D705" s="652" t="s">
        <v>2240</v>
      </c>
      <c r="E705" s="651" t="s">
        <v>594</v>
      </c>
      <c r="F705" s="652" t="s">
        <v>2241</v>
      </c>
      <c r="G705" s="651" t="s">
        <v>595</v>
      </c>
      <c r="H705" s="651" t="s">
        <v>2121</v>
      </c>
      <c r="I705" s="651" t="s">
        <v>2121</v>
      </c>
      <c r="J705" s="651" t="s">
        <v>2122</v>
      </c>
      <c r="K705" s="651" t="s">
        <v>2123</v>
      </c>
      <c r="L705" s="653">
        <v>657.87973085819579</v>
      </c>
      <c r="M705" s="653">
        <v>12</v>
      </c>
      <c r="N705" s="654">
        <v>7894.556770298349</v>
      </c>
    </row>
    <row r="706" spans="1:14" ht="14.4" customHeight="1" x14ac:dyDescent="0.3">
      <c r="A706" s="649" t="s">
        <v>566</v>
      </c>
      <c r="B706" s="650" t="s">
        <v>2234</v>
      </c>
      <c r="C706" s="651" t="s">
        <v>588</v>
      </c>
      <c r="D706" s="652" t="s">
        <v>2240</v>
      </c>
      <c r="E706" s="651" t="s">
        <v>594</v>
      </c>
      <c r="F706" s="652" t="s">
        <v>2241</v>
      </c>
      <c r="G706" s="651" t="s">
        <v>595</v>
      </c>
      <c r="H706" s="651" t="s">
        <v>1407</v>
      </c>
      <c r="I706" s="651" t="s">
        <v>1408</v>
      </c>
      <c r="J706" s="651" t="s">
        <v>1409</v>
      </c>
      <c r="K706" s="651" t="s">
        <v>1410</v>
      </c>
      <c r="L706" s="653">
        <v>649.84985498349874</v>
      </c>
      <c r="M706" s="653">
        <v>20</v>
      </c>
      <c r="N706" s="654">
        <v>12996.997099669976</v>
      </c>
    </row>
    <row r="707" spans="1:14" ht="14.4" customHeight="1" x14ac:dyDescent="0.3">
      <c r="A707" s="649" t="s">
        <v>566</v>
      </c>
      <c r="B707" s="650" t="s">
        <v>2234</v>
      </c>
      <c r="C707" s="651" t="s">
        <v>588</v>
      </c>
      <c r="D707" s="652" t="s">
        <v>2240</v>
      </c>
      <c r="E707" s="651" t="s">
        <v>594</v>
      </c>
      <c r="F707" s="652" t="s">
        <v>2241</v>
      </c>
      <c r="G707" s="651" t="s">
        <v>595</v>
      </c>
      <c r="H707" s="651" t="s">
        <v>1451</v>
      </c>
      <c r="I707" s="651" t="s">
        <v>237</v>
      </c>
      <c r="J707" s="651" t="s">
        <v>1452</v>
      </c>
      <c r="K707" s="651" t="s">
        <v>1453</v>
      </c>
      <c r="L707" s="653">
        <v>59.99001631860623</v>
      </c>
      <c r="M707" s="653">
        <v>6</v>
      </c>
      <c r="N707" s="654">
        <v>359.94009791163739</v>
      </c>
    </row>
    <row r="708" spans="1:14" ht="14.4" customHeight="1" x14ac:dyDescent="0.3">
      <c r="A708" s="649" t="s">
        <v>566</v>
      </c>
      <c r="B708" s="650" t="s">
        <v>2234</v>
      </c>
      <c r="C708" s="651" t="s">
        <v>588</v>
      </c>
      <c r="D708" s="652" t="s">
        <v>2240</v>
      </c>
      <c r="E708" s="651" t="s">
        <v>594</v>
      </c>
      <c r="F708" s="652" t="s">
        <v>2241</v>
      </c>
      <c r="G708" s="651" t="s">
        <v>595</v>
      </c>
      <c r="H708" s="651" t="s">
        <v>2134</v>
      </c>
      <c r="I708" s="651" t="s">
        <v>2135</v>
      </c>
      <c r="J708" s="651" t="s">
        <v>2136</v>
      </c>
      <c r="K708" s="651" t="s">
        <v>2137</v>
      </c>
      <c r="L708" s="653">
        <v>51.049914516190888</v>
      </c>
      <c r="M708" s="653">
        <v>2</v>
      </c>
      <c r="N708" s="654">
        <v>102.09982903238178</v>
      </c>
    </row>
    <row r="709" spans="1:14" ht="14.4" customHeight="1" x14ac:dyDescent="0.3">
      <c r="A709" s="649" t="s">
        <v>566</v>
      </c>
      <c r="B709" s="650" t="s">
        <v>2234</v>
      </c>
      <c r="C709" s="651" t="s">
        <v>588</v>
      </c>
      <c r="D709" s="652" t="s">
        <v>2240</v>
      </c>
      <c r="E709" s="651" t="s">
        <v>594</v>
      </c>
      <c r="F709" s="652" t="s">
        <v>2241</v>
      </c>
      <c r="G709" s="651" t="s">
        <v>595</v>
      </c>
      <c r="H709" s="651" t="s">
        <v>2152</v>
      </c>
      <c r="I709" s="651" t="s">
        <v>2153</v>
      </c>
      <c r="J709" s="651" t="s">
        <v>2154</v>
      </c>
      <c r="K709" s="651" t="s">
        <v>2155</v>
      </c>
      <c r="L709" s="653">
        <v>88.219999999999985</v>
      </c>
      <c r="M709" s="653">
        <v>1</v>
      </c>
      <c r="N709" s="654">
        <v>88.219999999999985</v>
      </c>
    </row>
    <row r="710" spans="1:14" ht="14.4" customHeight="1" x14ac:dyDescent="0.3">
      <c r="A710" s="649" t="s">
        <v>566</v>
      </c>
      <c r="B710" s="650" t="s">
        <v>2234</v>
      </c>
      <c r="C710" s="651" t="s">
        <v>588</v>
      </c>
      <c r="D710" s="652" t="s">
        <v>2240</v>
      </c>
      <c r="E710" s="651" t="s">
        <v>594</v>
      </c>
      <c r="F710" s="652" t="s">
        <v>2241</v>
      </c>
      <c r="G710" s="651" t="s">
        <v>595</v>
      </c>
      <c r="H710" s="651" t="s">
        <v>2160</v>
      </c>
      <c r="I710" s="651" t="s">
        <v>237</v>
      </c>
      <c r="J710" s="651" t="s">
        <v>2161</v>
      </c>
      <c r="K710" s="651"/>
      <c r="L710" s="653">
        <v>435.60000000000008</v>
      </c>
      <c r="M710" s="653">
        <v>3</v>
      </c>
      <c r="N710" s="654">
        <v>1306.8000000000002</v>
      </c>
    </row>
    <row r="711" spans="1:14" ht="14.4" customHeight="1" x14ac:dyDescent="0.3">
      <c r="A711" s="649" t="s">
        <v>566</v>
      </c>
      <c r="B711" s="650" t="s">
        <v>2234</v>
      </c>
      <c r="C711" s="651" t="s">
        <v>588</v>
      </c>
      <c r="D711" s="652" t="s">
        <v>2240</v>
      </c>
      <c r="E711" s="651" t="s">
        <v>594</v>
      </c>
      <c r="F711" s="652" t="s">
        <v>2241</v>
      </c>
      <c r="G711" s="651" t="s">
        <v>595</v>
      </c>
      <c r="H711" s="651" t="s">
        <v>1510</v>
      </c>
      <c r="I711" s="651" t="s">
        <v>1510</v>
      </c>
      <c r="J711" s="651" t="s">
        <v>1511</v>
      </c>
      <c r="K711" s="651" t="s">
        <v>1168</v>
      </c>
      <c r="L711" s="653">
        <v>379.10999999999996</v>
      </c>
      <c r="M711" s="653">
        <v>6</v>
      </c>
      <c r="N711" s="654">
        <v>2274.66</v>
      </c>
    </row>
    <row r="712" spans="1:14" ht="14.4" customHeight="1" x14ac:dyDescent="0.3">
      <c r="A712" s="649" t="s">
        <v>566</v>
      </c>
      <c r="B712" s="650" t="s">
        <v>2234</v>
      </c>
      <c r="C712" s="651" t="s">
        <v>588</v>
      </c>
      <c r="D712" s="652" t="s">
        <v>2240</v>
      </c>
      <c r="E712" s="651" t="s">
        <v>594</v>
      </c>
      <c r="F712" s="652" t="s">
        <v>2241</v>
      </c>
      <c r="G712" s="651" t="s">
        <v>595</v>
      </c>
      <c r="H712" s="651" t="s">
        <v>2173</v>
      </c>
      <c r="I712" s="651" t="s">
        <v>2173</v>
      </c>
      <c r="J712" s="651" t="s">
        <v>1295</v>
      </c>
      <c r="K712" s="651" t="s">
        <v>2174</v>
      </c>
      <c r="L712" s="653">
        <v>285.01600000000002</v>
      </c>
      <c r="M712" s="653">
        <v>1</v>
      </c>
      <c r="N712" s="654">
        <v>285.01600000000002</v>
      </c>
    </row>
    <row r="713" spans="1:14" ht="14.4" customHeight="1" x14ac:dyDescent="0.3">
      <c r="A713" s="649" t="s">
        <v>566</v>
      </c>
      <c r="B713" s="650" t="s">
        <v>2234</v>
      </c>
      <c r="C713" s="651" t="s">
        <v>588</v>
      </c>
      <c r="D713" s="652" t="s">
        <v>2240</v>
      </c>
      <c r="E713" s="651" t="s">
        <v>594</v>
      </c>
      <c r="F713" s="652" t="s">
        <v>2241</v>
      </c>
      <c r="G713" s="651" t="s">
        <v>629</v>
      </c>
      <c r="H713" s="651" t="s">
        <v>2182</v>
      </c>
      <c r="I713" s="651" t="s">
        <v>2183</v>
      </c>
      <c r="J713" s="651" t="s">
        <v>1628</v>
      </c>
      <c r="K713" s="651" t="s">
        <v>2184</v>
      </c>
      <c r="L713" s="653">
        <v>266.35000492986961</v>
      </c>
      <c r="M713" s="653">
        <v>9</v>
      </c>
      <c r="N713" s="654">
        <v>2397.1500443688265</v>
      </c>
    </row>
    <row r="714" spans="1:14" ht="14.4" customHeight="1" x14ac:dyDescent="0.3">
      <c r="A714" s="649" t="s">
        <v>566</v>
      </c>
      <c r="B714" s="650" t="s">
        <v>2234</v>
      </c>
      <c r="C714" s="651" t="s">
        <v>588</v>
      </c>
      <c r="D714" s="652" t="s">
        <v>2240</v>
      </c>
      <c r="E714" s="651" t="s">
        <v>594</v>
      </c>
      <c r="F714" s="652" t="s">
        <v>2241</v>
      </c>
      <c r="G714" s="651" t="s">
        <v>629</v>
      </c>
      <c r="H714" s="651" t="s">
        <v>1626</v>
      </c>
      <c r="I714" s="651" t="s">
        <v>1627</v>
      </c>
      <c r="J714" s="651" t="s">
        <v>1628</v>
      </c>
      <c r="K714" s="651" t="s">
        <v>1629</v>
      </c>
      <c r="L714" s="653">
        <v>890.09932358023184</v>
      </c>
      <c r="M714" s="653">
        <v>10</v>
      </c>
      <c r="N714" s="654">
        <v>8900.9932358023179</v>
      </c>
    </row>
    <row r="715" spans="1:14" ht="14.4" customHeight="1" x14ac:dyDescent="0.3">
      <c r="A715" s="649" t="s">
        <v>566</v>
      </c>
      <c r="B715" s="650" t="s">
        <v>2234</v>
      </c>
      <c r="C715" s="651" t="s">
        <v>588</v>
      </c>
      <c r="D715" s="652" t="s">
        <v>2240</v>
      </c>
      <c r="E715" s="651" t="s">
        <v>594</v>
      </c>
      <c r="F715" s="652" t="s">
        <v>2241</v>
      </c>
      <c r="G715" s="651" t="s">
        <v>629</v>
      </c>
      <c r="H715" s="651" t="s">
        <v>630</v>
      </c>
      <c r="I715" s="651" t="s">
        <v>631</v>
      </c>
      <c r="J715" s="651" t="s">
        <v>632</v>
      </c>
      <c r="K715" s="651" t="s">
        <v>633</v>
      </c>
      <c r="L715" s="653">
        <v>139.66999999999999</v>
      </c>
      <c r="M715" s="653">
        <v>5</v>
      </c>
      <c r="N715" s="654">
        <v>698.34999999999991</v>
      </c>
    </row>
    <row r="716" spans="1:14" ht="14.4" customHeight="1" thickBot="1" x14ac:dyDescent="0.35">
      <c r="A716" s="655" t="s">
        <v>566</v>
      </c>
      <c r="B716" s="656" t="s">
        <v>2234</v>
      </c>
      <c r="C716" s="657" t="s">
        <v>588</v>
      </c>
      <c r="D716" s="658" t="s">
        <v>2240</v>
      </c>
      <c r="E716" s="657" t="s">
        <v>594</v>
      </c>
      <c r="F716" s="658" t="s">
        <v>2241</v>
      </c>
      <c r="G716" s="657" t="s">
        <v>629</v>
      </c>
      <c r="H716" s="657" t="s">
        <v>1643</v>
      </c>
      <c r="I716" s="657" t="s">
        <v>1644</v>
      </c>
      <c r="J716" s="657" t="s">
        <v>1645</v>
      </c>
      <c r="K716" s="657" t="s">
        <v>1646</v>
      </c>
      <c r="L716" s="659">
        <v>380.52</v>
      </c>
      <c r="M716" s="659">
        <v>1</v>
      </c>
      <c r="N716" s="660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2248</v>
      </c>
      <c r="B5" s="647">
        <v>134754.3206610489</v>
      </c>
      <c r="C5" s="665">
        <v>4.7222182586423515E-2</v>
      </c>
      <c r="D5" s="647">
        <v>2718868.9826335148</v>
      </c>
      <c r="E5" s="665">
        <v>0.95277781741357648</v>
      </c>
      <c r="F5" s="648">
        <v>2853623.3032945637</v>
      </c>
    </row>
    <row r="6" spans="1:6" ht="14.4" customHeight="1" x14ac:dyDescent="0.3">
      <c r="A6" s="676" t="s">
        <v>2249</v>
      </c>
      <c r="B6" s="653">
        <v>102820.82814370033</v>
      </c>
      <c r="C6" s="666">
        <v>0.89255863541201419</v>
      </c>
      <c r="D6" s="653">
        <v>12377.01328017115</v>
      </c>
      <c r="E6" s="666">
        <v>0.10744136458798581</v>
      </c>
      <c r="F6" s="654">
        <v>115197.84142387148</v>
      </c>
    </row>
    <row r="7" spans="1:6" ht="14.4" customHeight="1" x14ac:dyDescent="0.3">
      <c r="A7" s="676" t="s">
        <v>2250</v>
      </c>
      <c r="B7" s="653">
        <v>2721.8599472626975</v>
      </c>
      <c r="C7" s="666">
        <v>3.9419239250187655E-3</v>
      </c>
      <c r="D7" s="653">
        <v>687768.36742305371</v>
      </c>
      <c r="E7" s="666">
        <v>0.99605807607498131</v>
      </c>
      <c r="F7" s="654">
        <v>690490.2273703164</v>
      </c>
    </row>
    <row r="8" spans="1:6" ht="14.4" customHeight="1" x14ac:dyDescent="0.3">
      <c r="A8" s="676" t="s">
        <v>2251</v>
      </c>
      <c r="B8" s="653">
        <v>1783.3742888535776</v>
      </c>
      <c r="C8" s="666">
        <v>1.78831246810091E-3</v>
      </c>
      <c r="D8" s="653">
        <v>995455.26306596142</v>
      </c>
      <c r="E8" s="666">
        <v>0.99821168753189904</v>
      </c>
      <c r="F8" s="654">
        <v>997238.63735481503</v>
      </c>
    </row>
    <row r="9" spans="1:6" ht="14.4" customHeight="1" x14ac:dyDescent="0.3">
      <c r="A9" s="676" t="s">
        <v>2252</v>
      </c>
      <c r="B9" s="653"/>
      <c r="C9" s="666">
        <v>0</v>
      </c>
      <c r="D9" s="653">
        <v>279.33971174931298</v>
      </c>
      <c r="E9" s="666">
        <v>1</v>
      </c>
      <c r="F9" s="654">
        <v>279.33971174931298</v>
      </c>
    </row>
    <row r="10" spans="1:6" ht="14.4" customHeight="1" thickBot="1" x14ac:dyDescent="0.35">
      <c r="A10" s="677" t="s">
        <v>2253</v>
      </c>
      <c r="B10" s="668"/>
      <c r="C10" s="669">
        <v>0</v>
      </c>
      <c r="D10" s="668">
        <v>4934.9448112745904</v>
      </c>
      <c r="E10" s="669">
        <v>1</v>
      </c>
      <c r="F10" s="670">
        <v>4934.9448112745904</v>
      </c>
    </row>
    <row r="11" spans="1:6" ht="14.4" customHeight="1" thickBot="1" x14ac:dyDescent="0.35">
      <c r="A11" s="671" t="s">
        <v>3</v>
      </c>
      <c r="B11" s="672">
        <v>242080.38304086553</v>
      </c>
      <c r="C11" s="673">
        <v>5.1928919562529999E-2</v>
      </c>
      <c r="D11" s="672">
        <v>4419683.9109257245</v>
      </c>
      <c r="E11" s="673">
        <v>0.9480710804374699</v>
      </c>
      <c r="F11" s="674">
        <v>4661764.2939665904</v>
      </c>
    </row>
    <row r="12" spans="1:6" ht="14.4" customHeight="1" thickBot="1" x14ac:dyDescent="0.35"/>
    <row r="13" spans="1:6" ht="14.4" customHeight="1" x14ac:dyDescent="0.3">
      <c r="A13" s="675" t="s">
        <v>2254</v>
      </c>
      <c r="B13" s="647">
        <v>100297.63774370032</v>
      </c>
      <c r="C13" s="665">
        <v>8.4049581348093316E-2</v>
      </c>
      <c r="D13" s="647">
        <v>1093017.5</v>
      </c>
      <c r="E13" s="665">
        <v>0.91595041865190674</v>
      </c>
      <c r="F13" s="648">
        <v>1193315.1377437003</v>
      </c>
    </row>
    <row r="14" spans="1:6" ht="14.4" customHeight="1" x14ac:dyDescent="0.3">
      <c r="A14" s="676" t="s">
        <v>2255</v>
      </c>
      <c r="B14" s="653">
        <v>87733.917484882506</v>
      </c>
      <c r="C14" s="666">
        <v>0.36251326445586912</v>
      </c>
      <c r="D14" s="653">
        <v>154281.82672952782</v>
      </c>
      <c r="E14" s="666">
        <v>0.63748673554413093</v>
      </c>
      <c r="F14" s="654">
        <v>242015.74421441031</v>
      </c>
    </row>
    <row r="15" spans="1:6" ht="14.4" customHeight="1" x14ac:dyDescent="0.3">
      <c r="A15" s="676" t="s">
        <v>2256</v>
      </c>
      <c r="B15" s="653">
        <v>32672.959999999995</v>
      </c>
      <c r="C15" s="666">
        <v>1</v>
      </c>
      <c r="D15" s="653"/>
      <c r="E15" s="666">
        <v>0</v>
      </c>
      <c r="F15" s="654">
        <v>32672.959999999995</v>
      </c>
    </row>
    <row r="16" spans="1:6" ht="14.4" customHeight="1" x14ac:dyDescent="0.3">
      <c r="A16" s="676" t="s">
        <v>2257</v>
      </c>
      <c r="B16" s="653">
        <v>7499.4</v>
      </c>
      <c r="C16" s="666">
        <v>8.9028360491798728E-2</v>
      </c>
      <c r="D16" s="653">
        <v>76736.678914323522</v>
      </c>
      <c r="E16" s="666">
        <v>0.91097163950820137</v>
      </c>
      <c r="F16" s="654">
        <v>84236.078914323516</v>
      </c>
    </row>
    <row r="17" spans="1:6" ht="14.4" customHeight="1" x14ac:dyDescent="0.3">
      <c r="A17" s="676" t="s">
        <v>2258</v>
      </c>
      <c r="B17" s="653">
        <v>7028.424636116275</v>
      </c>
      <c r="C17" s="666">
        <v>2.1683822952172312E-2</v>
      </c>
      <c r="D17" s="653">
        <v>317103.74761131295</v>
      </c>
      <c r="E17" s="666">
        <v>0.97831617704782781</v>
      </c>
      <c r="F17" s="654">
        <v>324132.1722474292</v>
      </c>
    </row>
    <row r="18" spans="1:6" ht="14.4" customHeight="1" x14ac:dyDescent="0.3">
      <c r="A18" s="676" t="s">
        <v>2259</v>
      </c>
      <c r="B18" s="653">
        <v>4117.7242071633527</v>
      </c>
      <c r="C18" s="666">
        <v>1</v>
      </c>
      <c r="D18" s="653"/>
      <c r="E18" s="666">
        <v>0</v>
      </c>
      <c r="F18" s="654">
        <v>4117.7242071633527</v>
      </c>
    </row>
    <row r="19" spans="1:6" ht="14.4" customHeight="1" x14ac:dyDescent="0.3">
      <c r="A19" s="676" t="s">
        <v>2260</v>
      </c>
      <c r="B19" s="653">
        <v>1410.4</v>
      </c>
      <c r="C19" s="666">
        <v>1</v>
      </c>
      <c r="D19" s="653"/>
      <c r="E19" s="666">
        <v>0</v>
      </c>
      <c r="F19" s="654">
        <v>1410.4</v>
      </c>
    </row>
    <row r="20" spans="1:6" ht="14.4" customHeight="1" x14ac:dyDescent="0.3">
      <c r="A20" s="676" t="s">
        <v>2261</v>
      </c>
      <c r="B20" s="653">
        <v>857.95</v>
      </c>
      <c r="C20" s="666">
        <v>6.1662818908885753E-2</v>
      </c>
      <c r="D20" s="653">
        <v>13055.62085487325</v>
      </c>
      <c r="E20" s="666">
        <v>0.93833718109111419</v>
      </c>
      <c r="F20" s="654">
        <v>13913.570854873251</v>
      </c>
    </row>
    <row r="21" spans="1:6" ht="14.4" customHeight="1" x14ac:dyDescent="0.3">
      <c r="A21" s="676" t="s">
        <v>2262</v>
      </c>
      <c r="B21" s="653">
        <v>297.45896900305002</v>
      </c>
      <c r="C21" s="666">
        <v>0.32144904245440453</v>
      </c>
      <c r="D21" s="653">
        <v>627.91000000000008</v>
      </c>
      <c r="E21" s="666">
        <v>0.67855095754559547</v>
      </c>
      <c r="F21" s="654">
        <v>925.3689690030501</v>
      </c>
    </row>
    <row r="22" spans="1:6" ht="14.4" customHeight="1" x14ac:dyDescent="0.3">
      <c r="A22" s="676" t="s">
        <v>2263</v>
      </c>
      <c r="B22" s="653">
        <v>164.50999999999993</v>
      </c>
      <c r="C22" s="666">
        <v>0.47098399610638725</v>
      </c>
      <c r="D22" s="653">
        <v>184.77999999999994</v>
      </c>
      <c r="E22" s="666">
        <v>0.52901600389361281</v>
      </c>
      <c r="F22" s="654">
        <v>349.28999999999985</v>
      </c>
    </row>
    <row r="23" spans="1:6" ht="14.4" customHeight="1" x14ac:dyDescent="0.3">
      <c r="A23" s="676" t="s">
        <v>2264</v>
      </c>
      <c r="B23" s="653"/>
      <c r="C23" s="666">
        <v>0</v>
      </c>
      <c r="D23" s="653">
        <v>452113.27</v>
      </c>
      <c r="E23" s="666">
        <v>1</v>
      </c>
      <c r="F23" s="654">
        <v>452113.27</v>
      </c>
    </row>
    <row r="24" spans="1:6" ht="14.4" customHeight="1" x14ac:dyDescent="0.3">
      <c r="A24" s="676" t="s">
        <v>2265</v>
      </c>
      <c r="B24" s="653"/>
      <c r="C24" s="666">
        <v>0</v>
      </c>
      <c r="D24" s="653">
        <v>5396.9371642852411</v>
      </c>
      <c r="E24" s="666">
        <v>1</v>
      </c>
      <c r="F24" s="654">
        <v>5396.9371642852411</v>
      </c>
    </row>
    <row r="25" spans="1:6" ht="14.4" customHeight="1" x14ac:dyDescent="0.3">
      <c r="A25" s="676" t="s">
        <v>2266</v>
      </c>
      <c r="B25" s="653"/>
      <c r="C25" s="666">
        <v>0</v>
      </c>
      <c r="D25" s="653">
        <v>42920.087128713363</v>
      </c>
      <c r="E25" s="666">
        <v>1</v>
      </c>
      <c r="F25" s="654">
        <v>42920.087128713363</v>
      </c>
    </row>
    <row r="26" spans="1:6" ht="14.4" customHeight="1" x14ac:dyDescent="0.3">
      <c r="A26" s="676" t="s">
        <v>2267</v>
      </c>
      <c r="B26" s="653"/>
      <c r="C26" s="666">
        <v>0</v>
      </c>
      <c r="D26" s="653">
        <v>26.060000000000006</v>
      </c>
      <c r="E26" s="666">
        <v>1</v>
      </c>
      <c r="F26" s="654">
        <v>26.060000000000006</v>
      </c>
    </row>
    <row r="27" spans="1:6" ht="14.4" customHeight="1" x14ac:dyDescent="0.3">
      <c r="A27" s="676" t="s">
        <v>2268</v>
      </c>
      <c r="B27" s="653"/>
      <c r="C27" s="666">
        <v>0</v>
      </c>
      <c r="D27" s="653">
        <v>91.280000000000015</v>
      </c>
      <c r="E27" s="666">
        <v>1</v>
      </c>
      <c r="F27" s="654">
        <v>91.280000000000015</v>
      </c>
    </row>
    <row r="28" spans="1:6" ht="14.4" customHeight="1" x14ac:dyDescent="0.3">
      <c r="A28" s="676" t="s">
        <v>2269</v>
      </c>
      <c r="B28" s="653"/>
      <c r="C28" s="666">
        <v>0</v>
      </c>
      <c r="D28" s="653">
        <v>159.88</v>
      </c>
      <c r="E28" s="666">
        <v>1</v>
      </c>
      <c r="F28" s="654">
        <v>159.88</v>
      </c>
    </row>
    <row r="29" spans="1:6" ht="14.4" customHeight="1" x14ac:dyDescent="0.3">
      <c r="A29" s="676" t="s">
        <v>2270</v>
      </c>
      <c r="B29" s="653"/>
      <c r="C29" s="666">
        <v>0</v>
      </c>
      <c r="D29" s="653">
        <v>8629.5200728691852</v>
      </c>
      <c r="E29" s="666">
        <v>1</v>
      </c>
      <c r="F29" s="654">
        <v>8629.5200728691852</v>
      </c>
    </row>
    <row r="30" spans="1:6" ht="14.4" customHeight="1" x14ac:dyDescent="0.3">
      <c r="A30" s="676" t="s">
        <v>2271</v>
      </c>
      <c r="B30" s="653"/>
      <c r="C30" s="666">
        <v>0</v>
      </c>
      <c r="D30" s="653">
        <v>10243.647372368232</v>
      </c>
      <c r="E30" s="666">
        <v>1</v>
      </c>
      <c r="F30" s="654">
        <v>10243.647372368232</v>
      </c>
    </row>
    <row r="31" spans="1:6" ht="14.4" customHeight="1" x14ac:dyDescent="0.3">
      <c r="A31" s="676" t="s">
        <v>2272</v>
      </c>
      <c r="B31" s="653"/>
      <c r="C31" s="666">
        <v>0</v>
      </c>
      <c r="D31" s="653">
        <v>367710.02483785659</v>
      </c>
      <c r="E31" s="666">
        <v>1</v>
      </c>
      <c r="F31" s="654">
        <v>367710.02483785659</v>
      </c>
    </row>
    <row r="32" spans="1:6" ht="14.4" customHeight="1" x14ac:dyDescent="0.3">
      <c r="A32" s="676" t="s">
        <v>2273</v>
      </c>
      <c r="B32" s="653"/>
      <c r="C32" s="666">
        <v>0</v>
      </c>
      <c r="D32" s="653">
        <v>8959.0157850719061</v>
      </c>
      <c r="E32" s="666">
        <v>1</v>
      </c>
      <c r="F32" s="654">
        <v>8959.0157850719061</v>
      </c>
    </row>
    <row r="33" spans="1:6" ht="14.4" customHeight="1" x14ac:dyDescent="0.3">
      <c r="A33" s="676" t="s">
        <v>2274</v>
      </c>
      <c r="B33" s="653"/>
      <c r="C33" s="666">
        <v>0</v>
      </c>
      <c r="D33" s="653">
        <v>7416.9558695246269</v>
      </c>
      <c r="E33" s="666">
        <v>1</v>
      </c>
      <c r="F33" s="654">
        <v>7416.9558695246269</v>
      </c>
    </row>
    <row r="34" spans="1:6" ht="14.4" customHeight="1" x14ac:dyDescent="0.3">
      <c r="A34" s="676" t="s">
        <v>2275</v>
      </c>
      <c r="B34" s="653"/>
      <c r="C34" s="666">
        <v>0</v>
      </c>
      <c r="D34" s="653">
        <v>76891.892949073634</v>
      </c>
      <c r="E34" s="666">
        <v>1</v>
      </c>
      <c r="F34" s="654">
        <v>76891.892949073634</v>
      </c>
    </row>
    <row r="35" spans="1:6" ht="14.4" customHeight="1" x14ac:dyDescent="0.3">
      <c r="A35" s="676" t="s">
        <v>2276</v>
      </c>
      <c r="B35" s="653"/>
      <c r="C35" s="666">
        <v>0</v>
      </c>
      <c r="D35" s="653">
        <v>119541.30130397495</v>
      </c>
      <c r="E35" s="666">
        <v>1</v>
      </c>
      <c r="F35" s="654">
        <v>119541.30130397495</v>
      </c>
    </row>
    <row r="36" spans="1:6" ht="14.4" customHeight="1" x14ac:dyDescent="0.3">
      <c r="A36" s="676" t="s">
        <v>2277</v>
      </c>
      <c r="B36" s="653"/>
      <c r="C36" s="666">
        <v>0</v>
      </c>
      <c r="D36" s="653">
        <v>71.300135016665379</v>
      </c>
      <c r="E36" s="666">
        <v>1</v>
      </c>
      <c r="F36" s="654">
        <v>71.300135016665379</v>
      </c>
    </row>
    <row r="37" spans="1:6" ht="14.4" customHeight="1" x14ac:dyDescent="0.3">
      <c r="A37" s="676" t="s">
        <v>2278</v>
      </c>
      <c r="B37" s="653"/>
      <c r="C37" s="666">
        <v>0</v>
      </c>
      <c r="D37" s="653">
        <v>188667.08</v>
      </c>
      <c r="E37" s="666">
        <v>1</v>
      </c>
      <c r="F37" s="654">
        <v>188667.08</v>
      </c>
    </row>
    <row r="38" spans="1:6" ht="14.4" customHeight="1" x14ac:dyDescent="0.3">
      <c r="A38" s="676" t="s">
        <v>2279</v>
      </c>
      <c r="B38" s="653"/>
      <c r="C38" s="666">
        <v>0</v>
      </c>
      <c r="D38" s="653">
        <v>2689.2047388594356</v>
      </c>
      <c r="E38" s="666">
        <v>1</v>
      </c>
      <c r="F38" s="654">
        <v>2689.2047388594356</v>
      </c>
    </row>
    <row r="39" spans="1:6" ht="14.4" customHeight="1" x14ac:dyDescent="0.3">
      <c r="A39" s="676" t="s">
        <v>2280</v>
      </c>
      <c r="B39" s="653"/>
      <c r="C39" s="666">
        <v>0</v>
      </c>
      <c r="D39" s="653">
        <v>21640.265246259671</v>
      </c>
      <c r="E39" s="666">
        <v>1</v>
      </c>
      <c r="F39" s="654">
        <v>21640.265246259671</v>
      </c>
    </row>
    <row r="40" spans="1:6" ht="14.4" customHeight="1" x14ac:dyDescent="0.3">
      <c r="A40" s="676" t="s">
        <v>2281</v>
      </c>
      <c r="B40" s="653"/>
      <c r="C40" s="666">
        <v>0</v>
      </c>
      <c r="D40" s="653">
        <v>9814.619999999999</v>
      </c>
      <c r="E40" s="666">
        <v>1</v>
      </c>
      <c r="F40" s="654">
        <v>9814.619999999999</v>
      </c>
    </row>
    <row r="41" spans="1:6" ht="14.4" customHeight="1" x14ac:dyDescent="0.3">
      <c r="A41" s="676" t="s">
        <v>2282</v>
      </c>
      <c r="B41" s="653"/>
      <c r="C41" s="666">
        <v>0</v>
      </c>
      <c r="D41" s="653">
        <v>653.25999999999988</v>
      </c>
      <c r="E41" s="666">
        <v>1</v>
      </c>
      <c r="F41" s="654">
        <v>653.25999999999988</v>
      </c>
    </row>
    <row r="42" spans="1:6" ht="14.4" customHeight="1" x14ac:dyDescent="0.3">
      <c r="A42" s="676" t="s">
        <v>2283</v>
      </c>
      <c r="B42" s="653"/>
      <c r="C42" s="666">
        <v>0</v>
      </c>
      <c r="D42" s="653">
        <v>499247.93910665414</v>
      </c>
      <c r="E42" s="666">
        <v>1</v>
      </c>
      <c r="F42" s="654">
        <v>499247.93910665414</v>
      </c>
    </row>
    <row r="43" spans="1:6" ht="14.4" customHeight="1" x14ac:dyDescent="0.3">
      <c r="A43" s="676" t="s">
        <v>2284</v>
      </c>
      <c r="B43" s="653"/>
      <c r="C43" s="666">
        <v>0</v>
      </c>
      <c r="D43" s="653">
        <v>1407.6000000000004</v>
      </c>
      <c r="E43" s="666">
        <v>1</v>
      </c>
      <c r="F43" s="654">
        <v>1407.6000000000004</v>
      </c>
    </row>
    <row r="44" spans="1:6" ht="14.4" customHeight="1" x14ac:dyDescent="0.3">
      <c r="A44" s="676" t="s">
        <v>2285</v>
      </c>
      <c r="B44" s="653"/>
      <c r="C44" s="666">
        <v>0</v>
      </c>
      <c r="D44" s="653">
        <v>1062.7399999999998</v>
      </c>
      <c r="E44" s="666">
        <v>1</v>
      </c>
      <c r="F44" s="654">
        <v>1062.7399999999998</v>
      </c>
    </row>
    <row r="45" spans="1:6" ht="14.4" customHeight="1" x14ac:dyDescent="0.3">
      <c r="A45" s="676" t="s">
        <v>2286</v>
      </c>
      <c r="B45" s="653"/>
      <c r="C45" s="666">
        <v>0</v>
      </c>
      <c r="D45" s="653">
        <v>4663.6499652778011</v>
      </c>
      <c r="E45" s="666">
        <v>1</v>
      </c>
      <c r="F45" s="654">
        <v>4663.6499652778011</v>
      </c>
    </row>
    <row r="46" spans="1:6" ht="14.4" customHeight="1" x14ac:dyDescent="0.3">
      <c r="A46" s="676" t="s">
        <v>2287</v>
      </c>
      <c r="B46" s="653"/>
      <c r="C46" s="666">
        <v>0</v>
      </c>
      <c r="D46" s="653">
        <v>16634.178964310166</v>
      </c>
      <c r="E46" s="666">
        <v>1</v>
      </c>
      <c r="F46" s="654">
        <v>16634.178964310166</v>
      </c>
    </row>
    <row r="47" spans="1:6" ht="14.4" customHeight="1" x14ac:dyDescent="0.3">
      <c r="A47" s="676" t="s">
        <v>2288</v>
      </c>
      <c r="B47" s="653"/>
      <c r="C47" s="666">
        <v>0</v>
      </c>
      <c r="D47" s="653">
        <v>46095.776618442353</v>
      </c>
      <c r="E47" s="666">
        <v>1</v>
      </c>
      <c r="F47" s="654">
        <v>46095.776618442353</v>
      </c>
    </row>
    <row r="48" spans="1:6" ht="14.4" customHeight="1" x14ac:dyDescent="0.3">
      <c r="A48" s="676" t="s">
        <v>2289</v>
      </c>
      <c r="B48" s="653"/>
      <c r="C48" s="666">
        <v>0</v>
      </c>
      <c r="D48" s="653">
        <v>484010.0940760168</v>
      </c>
      <c r="E48" s="666">
        <v>1</v>
      </c>
      <c r="F48" s="654">
        <v>484010.0940760168</v>
      </c>
    </row>
    <row r="49" spans="1:6" ht="14.4" customHeight="1" x14ac:dyDescent="0.3">
      <c r="A49" s="676" t="s">
        <v>2290</v>
      </c>
      <c r="B49" s="653"/>
      <c r="C49" s="666">
        <v>0</v>
      </c>
      <c r="D49" s="653">
        <v>1540.5279999999998</v>
      </c>
      <c r="E49" s="666">
        <v>1</v>
      </c>
      <c r="F49" s="654">
        <v>1540.5279999999998</v>
      </c>
    </row>
    <row r="50" spans="1:6" ht="14.4" customHeight="1" x14ac:dyDescent="0.3">
      <c r="A50" s="676" t="s">
        <v>2291</v>
      </c>
      <c r="B50" s="653"/>
      <c r="C50" s="666">
        <v>0</v>
      </c>
      <c r="D50" s="653">
        <v>117.76</v>
      </c>
      <c r="E50" s="666">
        <v>1</v>
      </c>
      <c r="F50" s="654">
        <v>117.76</v>
      </c>
    </row>
    <row r="51" spans="1:6" ht="14.4" customHeight="1" x14ac:dyDescent="0.3">
      <c r="A51" s="676" t="s">
        <v>2292</v>
      </c>
      <c r="B51" s="653"/>
      <c r="C51" s="666">
        <v>0</v>
      </c>
      <c r="D51" s="653">
        <v>10121.512660133265</v>
      </c>
      <c r="E51" s="666">
        <v>1</v>
      </c>
      <c r="F51" s="654">
        <v>10121.512660133265</v>
      </c>
    </row>
    <row r="52" spans="1:6" ht="14.4" customHeight="1" x14ac:dyDescent="0.3">
      <c r="A52" s="676" t="s">
        <v>2293</v>
      </c>
      <c r="B52" s="653"/>
      <c r="C52" s="666">
        <v>0</v>
      </c>
      <c r="D52" s="653">
        <v>273.08</v>
      </c>
      <c r="E52" s="666">
        <v>1</v>
      </c>
      <c r="F52" s="654">
        <v>273.08</v>
      </c>
    </row>
    <row r="53" spans="1:6" ht="14.4" customHeight="1" x14ac:dyDescent="0.3">
      <c r="A53" s="676" t="s">
        <v>2294</v>
      </c>
      <c r="B53" s="653"/>
      <c r="C53" s="666">
        <v>0</v>
      </c>
      <c r="D53" s="653">
        <v>2236.819736158971</v>
      </c>
      <c r="E53" s="666">
        <v>1</v>
      </c>
      <c r="F53" s="654">
        <v>2236.819736158971</v>
      </c>
    </row>
    <row r="54" spans="1:6" ht="14.4" customHeight="1" x14ac:dyDescent="0.3">
      <c r="A54" s="676" t="s">
        <v>2295</v>
      </c>
      <c r="B54" s="653"/>
      <c r="C54" s="666">
        <v>0</v>
      </c>
      <c r="D54" s="653">
        <v>62.009999999999977</v>
      </c>
      <c r="E54" s="666">
        <v>1</v>
      </c>
      <c r="F54" s="654">
        <v>62.009999999999977</v>
      </c>
    </row>
    <row r="55" spans="1:6" ht="14.4" customHeight="1" x14ac:dyDescent="0.3">
      <c r="A55" s="676" t="s">
        <v>2296</v>
      </c>
      <c r="B55" s="653"/>
      <c r="C55" s="666">
        <v>0</v>
      </c>
      <c r="D55" s="653">
        <v>2917.9085742872621</v>
      </c>
      <c r="E55" s="666">
        <v>1</v>
      </c>
      <c r="F55" s="654">
        <v>2917.9085742872621</v>
      </c>
    </row>
    <row r="56" spans="1:6" ht="14.4" customHeight="1" x14ac:dyDescent="0.3">
      <c r="A56" s="676" t="s">
        <v>2297</v>
      </c>
      <c r="B56" s="653"/>
      <c r="C56" s="666">
        <v>0</v>
      </c>
      <c r="D56" s="653">
        <v>41337.733639749706</v>
      </c>
      <c r="E56" s="666">
        <v>1</v>
      </c>
      <c r="F56" s="654">
        <v>41337.733639749706</v>
      </c>
    </row>
    <row r="57" spans="1:6" ht="14.4" customHeight="1" x14ac:dyDescent="0.3">
      <c r="A57" s="676" t="s">
        <v>2298</v>
      </c>
      <c r="B57" s="653"/>
      <c r="C57" s="666">
        <v>0</v>
      </c>
      <c r="D57" s="653">
        <v>7837.9163324407045</v>
      </c>
      <c r="E57" s="666">
        <v>1</v>
      </c>
      <c r="F57" s="654">
        <v>7837.9163324407045</v>
      </c>
    </row>
    <row r="58" spans="1:6" ht="14.4" customHeight="1" x14ac:dyDescent="0.3">
      <c r="A58" s="676" t="s">
        <v>2299</v>
      </c>
      <c r="B58" s="653"/>
      <c r="C58" s="666">
        <v>0</v>
      </c>
      <c r="D58" s="653">
        <v>73707.098101143114</v>
      </c>
      <c r="E58" s="666">
        <v>1</v>
      </c>
      <c r="F58" s="654">
        <v>73707.098101143114</v>
      </c>
    </row>
    <row r="59" spans="1:6" ht="14.4" customHeight="1" x14ac:dyDescent="0.3">
      <c r="A59" s="676" t="s">
        <v>2300</v>
      </c>
      <c r="B59" s="653"/>
      <c r="C59" s="666">
        <v>0</v>
      </c>
      <c r="D59" s="653">
        <v>207.5200509719823</v>
      </c>
      <c r="E59" s="666">
        <v>1</v>
      </c>
      <c r="F59" s="654">
        <v>207.5200509719823</v>
      </c>
    </row>
    <row r="60" spans="1:6" ht="14.4" customHeight="1" x14ac:dyDescent="0.3">
      <c r="A60" s="676" t="s">
        <v>2301</v>
      </c>
      <c r="B60" s="653"/>
      <c r="C60" s="666">
        <v>0</v>
      </c>
      <c r="D60" s="653">
        <v>229.78932034680446</v>
      </c>
      <c r="E60" s="666">
        <v>1</v>
      </c>
      <c r="F60" s="654">
        <v>229.78932034680446</v>
      </c>
    </row>
    <row r="61" spans="1:6" ht="14.4" customHeight="1" x14ac:dyDescent="0.3">
      <c r="A61" s="676" t="s">
        <v>2302</v>
      </c>
      <c r="B61" s="653"/>
      <c r="C61" s="666">
        <v>0</v>
      </c>
      <c r="D61" s="653">
        <v>113513.359867147</v>
      </c>
      <c r="E61" s="666">
        <v>1</v>
      </c>
      <c r="F61" s="654">
        <v>113513.359867147</v>
      </c>
    </row>
    <row r="62" spans="1:6" ht="14.4" customHeight="1" x14ac:dyDescent="0.3">
      <c r="A62" s="676" t="s">
        <v>2303</v>
      </c>
      <c r="B62" s="653"/>
      <c r="C62" s="666">
        <v>0</v>
      </c>
      <c r="D62" s="653">
        <v>127727.41</v>
      </c>
      <c r="E62" s="666">
        <v>1</v>
      </c>
      <c r="F62" s="654">
        <v>127727.41</v>
      </c>
    </row>
    <row r="63" spans="1:6" ht="14.4" customHeight="1" thickBot="1" x14ac:dyDescent="0.35">
      <c r="A63" s="677" t="s">
        <v>2304</v>
      </c>
      <c r="B63" s="668"/>
      <c r="C63" s="669">
        <v>0</v>
      </c>
      <c r="D63" s="668">
        <v>6087.8191987332211</v>
      </c>
      <c r="E63" s="669">
        <v>1</v>
      </c>
      <c r="F63" s="670">
        <v>6087.8191987332211</v>
      </c>
    </row>
    <row r="64" spans="1:6" ht="14.4" customHeight="1" thickBot="1" x14ac:dyDescent="0.35">
      <c r="A64" s="671" t="s">
        <v>3</v>
      </c>
      <c r="B64" s="672">
        <v>242080.38304086553</v>
      </c>
      <c r="C64" s="673">
        <v>5.1928919562529999E-2</v>
      </c>
      <c r="D64" s="672">
        <v>4419683.9109257245</v>
      </c>
      <c r="E64" s="673">
        <v>0.9480710804374699</v>
      </c>
      <c r="F64" s="674">
        <v>4661764.2939665904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2407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556</v>
      </c>
      <c r="G3" s="47">
        <f>SUBTOTAL(9,G6:G1048576)</f>
        <v>242080.38304086553</v>
      </c>
      <c r="H3" s="48">
        <f>IF(M3=0,0,G3/M3)</f>
        <v>5.192891956253002E-2</v>
      </c>
      <c r="I3" s="47">
        <f>SUBTOTAL(9,I6:I1048576)</f>
        <v>9125.2000000000007</v>
      </c>
      <c r="J3" s="47">
        <f>SUBTOTAL(9,J6:J1048576)</f>
        <v>4419683.9109257236</v>
      </c>
      <c r="K3" s="48">
        <f>IF(M3=0,0,J3/M3)</f>
        <v>0.94807108043747013</v>
      </c>
      <c r="L3" s="47">
        <f>SUBTOTAL(9,L6:L1048576)</f>
        <v>9681.2000000000007</v>
      </c>
      <c r="M3" s="49">
        <f>SUBTOTAL(9,M6:M1048576)</f>
        <v>4661764.2939665886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571</v>
      </c>
      <c r="B6" s="644" t="s">
        <v>2305</v>
      </c>
      <c r="C6" s="644" t="s">
        <v>631</v>
      </c>
      <c r="D6" s="644" t="s">
        <v>2306</v>
      </c>
      <c r="E6" s="644" t="s">
        <v>2307</v>
      </c>
      <c r="F6" s="647"/>
      <c r="G6" s="647"/>
      <c r="H6" s="665">
        <v>0</v>
      </c>
      <c r="I6" s="647">
        <v>2</v>
      </c>
      <c r="J6" s="647">
        <v>279.33971174931298</v>
      </c>
      <c r="K6" s="665">
        <v>1</v>
      </c>
      <c r="L6" s="647">
        <v>2</v>
      </c>
      <c r="M6" s="648">
        <v>279.33971174931298</v>
      </c>
    </row>
    <row r="7" spans="1:13" ht="14.4" customHeight="1" x14ac:dyDescent="0.3">
      <c r="A7" s="649" t="s">
        <v>576</v>
      </c>
      <c r="B7" s="650" t="s">
        <v>2308</v>
      </c>
      <c r="C7" s="650" t="s">
        <v>1623</v>
      </c>
      <c r="D7" s="650" t="s">
        <v>1624</v>
      </c>
      <c r="E7" s="650" t="s">
        <v>1625</v>
      </c>
      <c r="F7" s="653"/>
      <c r="G7" s="653"/>
      <c r="H7" s="666">
        <v>0</v>
      </c>
      <c r="I7" s="653">
        <v>1600</v>
      </c>
      <c r="J7" s="653">
        <v>113513.359867147</v>
      </c>
      <c r="K7" s="666">
        <v>1</v>
      </c>
      <c r="L7" s="653">
        <v>1600</v>
      </c>
      <c r="M7" s="654">
        <v>113513.359867147</v>
      </c>
    </row>
    <row r="8" spans="1:13" ht="14.4" customHeight="1" x14ac:dyDescent="0.3">
      <c r="A8" s="649" t="s">
        <v>576</v>
      </c>
      <c r="B8" s="650" t="s">
        <v>2309</v>
      </c>
      <c r="C8" s="650" t="s">
        <v>1644</v>
      </c>
      <c r="D8" s="650" t="s">
        <v>1645</v>
      </c>
      <c r="E8" s="650" t="s">
        <v>1646</v>
      </c>
      <c r="F8" s="653"/>
      <c r="G8" s="653"/>
      <c r="H8" s="666">
        <v>0</v>
      </c>
      <c r="I8" s="653">
        <v>2</v>
      </c>
      <c r="J8" s="653">
        <v>761.04105825003592</v>
      </c>
      <c r="K8" s="666">
        <v>1</v>
      </c>
      <c r="L8" s="653">
        <v>2</v>
      </c>
      <c r="M8" s="654">
        <v>761.04105825003592</v>
      </c>
    </row>
    <row r="9" spans="1:13" ht="14.4" customHeight="1" x14ac:dyDescent="0.3">
      <c r="A9" s="649" t="s">
        <v>576</v>
      </c>
      <c r="B9" s="650" t="s">
        <v>2310</v>
      </c>
      <c r="C9" s="650" t="s">
        <v>1620</v>
      </c>
      <c r="D9" s="650" t="s">
        <v>1591</v>
      </c>
      <c r="E9" s="650" t="s">
        <v>1621</v>
      </c>
      <c r="F9" s="653"/>
      <c r="G9" s="653"/>
      <c r="H9" s="666">
        <v>0</v>
      </c>
      <c r="I9" s="653">
        <v>35</v>
      </c>
      <c r="J9" s="653">
        <v>2587.1879480220232</v>
      </c>
      <c r="K9" s="666">
        <v>1</v>
      </c>
      <c r="L9" s="653">
        <v>35</v>
      </c>
      <c r="M9" s="654">
        <v>2587.1879480220232</v>
      </c>
    </row>
    <row r="10" spans="1:13" ht="14.4" customHeight="1" x14ac:dyDescent="0.3">
      <c r="A10" s="649" t="s">
        <v>576</v>
      </c>
      <c r="B10" s="650" t="s">
        <v>2310</v>
      </c>
      <c r="C10" s="650" t="s">
        <v>1590</v>
      </c>
      <c r="D10" s="650" t="s">
        <v>1591</v>
      </c>
      <c r="E10" s="650" t="s">
        <v>1592</v>
      </c>
      <c r="F10" s="653"/>
      <c r="G10" s="653"/>
      <c r="H10" s="666">
        <v>0</v>
      </c>
      <c r="I10" s="653">
        <v>3</v>
      </c>
      <c r="J10" s="653">
        <v>330.72062626523945</v>
      </c>
      <c r="K10" s="666">
        <v>1</v>
      </c>
      <c r="L10" s="653">
        <v>3</v>
      </c>
      <c r="M10" s="654">
        <v>330.72062626523945</v>
      </c>
    </row>
    <row r="11" spans="1:13" ht="14.4" customHeight="1" x14ac:dyDescent="0.3">
      <c r="A11" s="649" t="s">
        <v>576</v>
      </c>
      <c r="B11" s="650" t="s">
        <v>2311</v>
      </c>
      <c r="C11" s="650" t="s">
        <v>1637</v>
      </c>
      <c r="D11" s="650" t="s">
        <v>2312</v>
      </c>
      <c r="E11" s="650" t="s">
        <v>1639</v>
      </c>
      <c r="F11" s="653"/>
      <c r="G11" s="653"/>
      <c r="H11" s="666">
        <v>0</v>
      </c>
      <c r="I11" s="653">
        <v>1</v>
      </c>
      <c r="J11" s="653">
        <v>653.25999999999988</v>
      </c>
      <c r="K11" s="666">
        <v>1</v>
      </c>
      <c r="L11" s="653">
        <v>1</v>
      </c>
      <c r="M11" s="654">
        <v>653.25999999999988</v>
      </c>
    </row>
    <row r="12" spans="1:13" ht="14.4" customHeight="1" x14ac:dyDescent="0.3">
      <c r="A12" s="649" t="s">
        <v>576</v>
      </c>
      <c r="B12" s="650" t="s">
        <v>2313</v>
      </c>
      <c r="C12" s="650" t="s">
        <v>1617</v>
      </c>
      <c r="D12" s="650" t="s">
        <v>1618</v>
      </c>
      <c r="E12" s="650" t="s">
        <v>1460</v>
      </c>
      <c r="F12" s="653"/>
      <c r="G12" s="653"/>
      <c r="H12" s="666">
        <v>0</v>
      </c>
      <c r="I12" s="653">
        <v>87</v>
      </c>
      <c r="J12" s="653">
        <v>41146.226889171638</v>
      </c>
      <c r="K12" s="666">
        <v>1</v>
      </c>
      <c r="L12" s="653">
        <v>87</v>
      </c>
      <c r="M12" s="654">
        <v>41146.226889171638</v>
      </c>
    </row>
    <row r="13" spans="1:13" ht="14.4" customHeight="1" x14ac:dyDescent="0.3">
      <c r="A13" s="649" t="s">
        <v>576</v>
      </c>
      <c r="B13" s="650" t="s">
        <v>2313</v>
      </c>
      <c r="C13" s="650" t="s">
        <v>1641</v>
      </c>
      <c r="D13" s="650" t="s">
        <v>1642</v>
      </c>
      <c r="E13" s="650" t="s">
        <v>1639</v>
      </c>
      <c r="F13" s="653"/>
      <c r="G13" s="653"/>
      <c r="H13" s="666">
        <v>0</v>
      </c>
      <c r="I13" s="653">
        <v>6</v>
      </c>
      <c r="J13" s="653">
        <v>4949.5497292707169</v>
      </c>
      <c r="K13" s="666">
        <v>1</v>
      </c>
      <c r="L13" s="653">
        <v>6</v>
      </c>
      <c r="M13" s="654">
        <v>4949.5497292707169</v>
      </c>
    </row>
    <row r="14" spans="1:13" ht="14.4" customHeight="1" x14ac:dyDescent="0.3">
      <c r="A14" s="649" t="s">
        <v>576</v>
      </c>
      <c r="B14" s="650" t="s">
        <v>2314</v>
      </c>
      <c r="C14" s="650" t="s">
        <v>1096</v>
      </c>
      <c r="D14" s="650" t="s">
        <v>2315</v>
      </c>
      <c r="E14" s="650" t="s">
        <v>2316</v>
      </c>
      <c r="F14" s="653"/>
      <c r="G14" s="653"/>
      <c r="H14" s="666">
        <v>0</v>
      </c>
      <c r="I14" s="653">
        <v>26</v>
      </c>
      <c r="J14" s="653">
        <v>10121.512660133265</v>
      </c>
      <c r="K14" s="666">
        <v>1</v>
      </c>
      <c r="L14" s="653">
        <v>26</v>
      </c>
      <c r="M14" s="654">
        <v>10121.512660133265</v>
      </c>
    </row>
    <row r="15" spans="1:13" ht="14.4" customHeight="1" x14ac:dyDescent="0.3">
      <c r="A15" s="649" t="s">
        <v>576</v>
      </c>
      <c r="B15" s="650" t="s">
        <v>2317</v>
      </c>
      <c r="C15" s="650" t="s">
        <v>1602</v>
      </c>
      <c r="D15" s="650" t="s">
        <v>1603</v>
      </c>
      <c r="E15" s="650" t="s">
        <v>2318</v>
      </c>
      <c r="F15" s="653"/>
      <c r="G15" s="653"/>
      <c r="H15" s="666">
        <v>0</v>
      </c>
      <c r="I15" s="653">
        <v>20</v>
      </c>
      <c r="J15" s="653">
        <v>76891.892949073634</v>
      </c>
      <c r="K15" s="666">
        <v>1</v>
      </c>
      <c r="L15" s="653">
        <v>20</v>
      </c>
      <c r="M15" s="654">
        <v>76891.892949073634</v>
      </c>
    </row>
    <row r="16" spans="1:13" ht="14.4" customHeight="1" x14ac:dyDescent="0.3">
      <c r="A16" s="649" t="s">
        <v>576</v>
      </c>
      <c r="B16" s="650" t="s">
        <v>2319</v>
      </c>
      <c r="C16" s="650" t="s">
        <v>1698</v>
      </c>
      <c r="D16" s="650" t="s">
        <v>1699</v>
      </c>
      <c r="E16" s="650" t="s">
        <v>1700</v>
      </c>
      <c r="F16" s="653"/>
      <c r="G16" s="653"/>
      <c r="H16" s="666">
        <v>0</v>
      </c>
      <c r="I16" s="653">
        <v>1</v>
      </c>
      <c r="J16" s="653">
        <v>71.300135016665379</v>
      </c>
      <c r="K16" s="666">
        <v>1</v>
      </c>
      <c r="L16" s="653">
        <v>1</v>
      </c>
      <c r="M16" s="654">
        <v>71.300135016665379</v>
      </c>
    </row>
    <row r="17" spans="1:13" ht="14.4" customHeight="1" x14ac:dyDescent="0.3">
      <c r="A17" s="649" t="s">
        <v>576</v>
      </c>
      <c r="B17" s="650" t="s">
        <v>2320</v>
      </c>
      <c r="C17" s="650" t="s">
        <v>1701</v>
      </c>
      <c r="D17" s="650" t="s">
        <v>1702</v>
      </c>
      <c r="E17" s="650" t="s">
        <v>1703</v>
      </c>
      <c r="F17" s="653"/>
      <c r="G17" s="653"/>
      <c r="H17" s="666">
        <v>0</v>
      </c>
      <c r="I17" s="653">
        <v>14</v>
      </c>
      <c r="J17" s="653">
        <v>452113.27</v>
      </c>
      <c r="K17" s="666">
        <v>1</v>
      </c>
      <c r="L17" s="653">
        <v>14</v>
      </c>
      <c r="M17" s="654">
        <v>452113.27</v>
      </c>
    </row>
    <row r="18" spans="1:13" ht="14.4" customHeight="1" x14ac:dyDescent="0.3">
      <c r="A18" s="649" t="s">
        <v>576</v>
      </c>
      <c r="B18" s="650" t="s">
        <v>2321</v>
      </c>
      <c r="C18" s="650" t="s">
        <v>1610</v>
      </c>
      <c r="D18" s="650" t="s">
        <v>1583</v>
      </c>
      <c r="E18" s="650" t="s">
        <v>1611</v>
      </c>
      <c r="F18" s="653"/>
      <c r="G18" s="653"/>
      <c r="H18" s="666">
        <v>0</v>
      </c>
      <c r="I18" s="653">
        <v>296</v>
      </c>
      <c r="J18" s="653">
        <v>40052.602771211627</v>
      </c>
      <c r="K18" s="666">
        <v>1</v>
      </c>
      <c r="L18" s="653">
        <v>296</v>
      </c>
      <c r="M18" s="654">
        <v>40052.602771211627</v>
      </c>
    </row>
    <row r="19" spans="1:13" ht="14.4" customHeight="1" x14ac:dyDescent="0.3">
      <c r="A19" s="649" t="s">
        <v>576</v>
      </c>
      <c r="B19" s="650" t="s">
        <v>2321</v>
      </c>
      <c r="C19" s="650" t="s">
        <v>1582</v>
      </c>
      <c r="D19" s="650" t="s">
        <v>1583</v>
      </c>
      <c r="E19" s="650" t="s">
        <v>2322</v>
      </c>
      <c r="F19" s="653"/>
      <c r="G19" s="653"/>
      <c r="H19" s="666">
        <v>0</v>
      </c>
      <c r="I19" s="653">
        <v>5</v>
      </c>
      <c r="J19" s="653">
        <v>473.35066771962613</v>
      </c>
      <c r="K19" s="666">
        <v>1</v>
      </c>
      <c r="L19" s="653">
        <v>5</v>
      </c>
      <c r="M19" s="654">
        <v>473.35066771962613</v>
      </c>
    </row>
    <row r="20" spans="1:13" ht="14.4" customHeight="1" x14ac:dyDescent="0.3">
      <c r="A20" s="649" t="s">
        <v>576</v>
      </c>
      <c r="B20" s="650" t="s">
        <v>2323</v>
      </c>
      <c r="C20" s="650" t="s">
        <v>1598</v>
      </c>
      <c r="D20" s="650" t="s">
        <v>1599</v>
      </c>
      <c r="E20" s="650" t="s">
        <v>1600</v>
      </c>
      <c r="F20" s="653"/>
      <c r="G20" s="653"/>
      <c r="H20" s="666">
        <v>0</v>
      </c>
      <c r="I20" s="653">
        <v>2</v>
      </c>
      <c r="J20" s="653">
        <v>91.280000000000015</v>
      </c>
      <c r="K20" s="666">
        <v>1</v>
      </c>
      <c r="L20" s="653">
        <v>2</v>
      </c>
      <c r="M20" s="654">
        <v>91.280000000000015</v>
      </c>
    </row>
    <row r="21" spans="1:13" ht="14.4" customHeight="1" x14ac:dyDescent="0.3">
      <c r="A21" s="649" t="s">
        <v>576</v>
      </c>
      <c r="B21" s="650" t="s">
        <v>2324</v>
      </c>
      <c r="C21" s="650" t="s">
        <v>1613</v>
      </c>
      <c r="D21" s="650" t="s">
        <v>1614</v>
      </c>
      <c r="E21" s="650" t="s">
        <v>1615</v>
      </c>
      <c r="F21" s="653"/>
      <c r="G21" s="653"/>
      <c r="H21" s="666">
        <v>0</v>
      </c>
      <c r="I21" s="653">
        <v>1</v>
      </c>
      <c r="J21" s="653">
        <v>26.060000000000006</v>
      </c>
      <c r="K21" s="666">
        <v>1</v>
      </c>
      <c r="L21" s="653">
        <v>1</v>
      </c>
      <c r="M21" s="654">
        <v>26.060000000000006</v>
      </c>
    </row>
    <row r="22" spans="1:13" ht="14.4" customHeight="1" x14ac:dyDescent="0.3">
      <c r="A22" s="649" t="s">
        <v>576</v>
      </c>
      <c r="B22" s="650" t="s">
        <v>2325</v>
      </c>
      <c r="C22" s="650" t="s">
        <v>1108</v>
      </c>
      <c r="D22" s="650" t="s">
        <v>1109</v>
      </c>
      <c r="E22" s="650" t="s">
        <v>2326</v>
      </c>
      <c r="F22" s="653"/>
      <c r="G22" s="653"/>
      <c r="H22" s="666">
        <v>0</v>
      </c>
      <c r="I22" s="653">
        <v>2</v>
      </c>
      <c r="J22" s="653">
        <v>159.88</v>
      </c>
      <c r="K22" s="666">
        <v>1</v>
      </c>
      <c r="L22" s="653">
        <v>2</v>
      </c>
      <c r="M22" s="654">
        <v>159.88</v>
      </c>
    </row>
    <row r="23" spans="1:13" ht="14.4" customHeight="1" x14ac:dyDescent="0.3">
      <c r="A23" s="649" t="s">
        <v>576</v>
      </c>
      <c r="B23" s="650" t="s">
        <v>2327</v>
      </c>
      <c r="C23" s="650" t="s">
        <v>1674</v>
      </c>
      <c r="D23" s="650" t="s">
        <v>2328</v>
      </c>
      <c r="E23" s="650" t="s">
        <v>2329</v>
      </c>
      <c r="F23" s="653"/>
      <c r="G23" s="653"/>
      <c r="H23" s="666">
        <v>0</v>
      </c>
      <c r="I23" s="653">
        <v>7</v>
      </c>
      <c r="J23" s="653">
        <v>10243.647372368232</v>
      </c>
      <c r="K23" s="666">
        <v>1</v>
      </c>
      <c r="L23" s="653">
        <v>7</v>
      </c>
      <c r="M23" s="654">
        <v>10243.647372368232</v>
      </c>
    </row>
    <row r="24" spans="1:13" ht="14.4" customHeight="1" x14ac:dyDescent="0.3">
      <c r="A24" s="649" t="s">
        <v>576</v>
      </c>
      <c r="B24" s="650" t="s">
        <v>2330</v>
      </c>
      <c r="C24" s="650" t="s">
        <v>1586</v>
      </c>
      <c r="D24" s="650" t="s">
        <v>1587</v>
      </c>
      <c r="E24" s="650" t="s">
        <v>2331</v>
      </c>
      <c r="F24" s="653"/>
      <c r="G24" s="653"/>
      <c r="H24" s="666">
        <v>0</v>
      </c>
      <c r="I24" s="653">
        <v>1</v>
      </c>
      <c r="J24" s="653">
        <v>48.940370533741309</v>
      </c>
      <c r="K24" s="666">
        <v>1</v>
      </c>
      <c r="L24" s="653">
        <v>1</v>
      </c>
      <c r="M24" s="654">
        <v>48.940370533741309</v>
      </c>
    </row>
    <row r="25" spans="1:13" ht="14.4" customHeight="1" x14ac:dyDescent="0.3">
      <c r="A25" s="649" t="s">
        <v>576</v>
      </c>
      <c r="B25" s="650" t="s">
        <v>2330</v>
      </c>
      <c r="C25" s="650" t="s">
        <v>1578</v>
      </c>
      <c r="D25" s="650" t="s">
        <v>2332</v>
      </c>
      <c r="E25" s="650" t="s">
        <v>2333</v>
      </c>
      <c r="F25" s="653"/>
      <c r="G25" s="653"/>
      <c r="H25" s="666">
        <v>0</v>
      </c>
      <c r="I25" s="653">
        <v>110</v>
      </c>
      <c r="J25" s="653">
        <v>3996.9954413331548</v>
      </c>
      <c r="K25" s="666">
        <v>1</v>
      </c>
      <c r="L25" s="653">
        <v>110</v>
      </c>
      <c r="M25" s="654">
        <v>3996.9954413331548</v>
      </c>
    </row>
    <row r="26" spans="1:13" ht="14.4" customHeight="1" x14ac:dyDescent="0.3">
      <c r="A26" s="649" t="s">
        <v>576</v>
      </c>
      <c r="B26" s="650" t="s">
        <v>2330</v>
      </c>
      <c r="C26" s="650" t="s">
        <v>1634</v>
      </c>
      <c r="D26" s="650" t="s">
        <v>2334</v>
      </c>
      <c r="E26" s="650" t="s">
        <v>2335</v>
      </c>
      <c r="F26" s="653"/>
      <c r="G26" s="653"/>
      <c r="H26" s="666">
        <v>0</v>
      </c>
      <c r="I26" s="653">
        <v>8</v>
      </c>
      <c r="J26" s="653">
        <v>1795.68</v>
      </c>
      <c r="K26" s="666">
        <v>1</v>
      </c>
      <c r="L26" s="653">
        <v>8</v>
      </c>
      <c r="M26" s="654">
        <v>1795.68</v>
      </c>
    </row>
    <row r="27" spans="1:13" ht="14.4" customHeight="1" x14ac:dyDescent="0.3">
      <c r="A27" s="649" t="s">
        <v>576</v>
      </c>
      <c r="B27" s="650" t="s">
        <v>2330</v>
      </c>
      <c r="C27" s="650" t="s">
        <v>1652</v>
      </c>
      <c r="D27" s="650" t="s">
        <v>2334</v>
      </c>
      <c r="E27" s="650" t="s">
        <v>2336</v>
      </c>
      <c r="F27" s="653"/>
      <c r="G27" s="653"/>
      <c r="H27" s="666">
        <v>0</v>
      </c>
      <c r="I27" s="653">
        <v>8</v>
      </c>
      <c r="J27" s="653">
        <v>2972.0799732050118</v>
      </c>
      <c r="K27" s="666">
        <v>1</v>
      </c>
      <c r="L27" s="653">
        <v>8</v>
      </c>
      <c r="M27" s="654">
        <v>2972.0799732050118</v>
      </c>
    </row>
    <row r="28" spans="1:13" ht="14.4" customHeight="1" x14ac:dyDescent="0.3">
      <c r="A28" s="649" t="s">
        <v>576</v>
      </c>
      <c r="B28" s="650" t="s">
        <v>2337</v>
      </c>
      <c r="C28" s="650" t="s">
        <v>652</v>
      </c>
      <c r="D28" s="650" t="s">
        <v>653</v>
      </c>
      <c r="E28" s="650" t="s">
        <v>654</v>
      </c>
      <c r="F28" s="653">
        <v>1</v>
      </c>
      <c r="G28" s="653">
        <v>64.729999999999976</v>
      </c>
      <c r="H28" s="666">
        <v>1</v>
      </c>
      <c r="I28" s="653"/>
      <c r="J28" s="653"/>
      <c r="K28" s="666">
        <v>0</v>
      </c>
      <c r="L28" s="653">
        <v>1</v>
      </c>
      <c r="M28" s="654">
        <v>64.729999999999976</v>
      </c>
    </row>
    <row r="29" spans="1:13" ht="14.4" customHeight="1" x14ac:dyDescent="0.3">
      <c r="A29" s="649" t="s">
        <v>576</v>
      </c>
      <c r="B29" s="650" t="s">
        <v>2337</v>
      </c>
      <c r="C29" s="650" t="s">
        <v>649</v>
      </c>
      <c r="D29" s="650" t="s">
        <v>650</v>
      </c>
      <c r="E29" s="650" t="s">
        <v>651</v>
      </c>
      <c r="F29" s="653">
        <v>2</v>
      </c>
      <c r="G29" s="653">
        <v>99.779999999999973</v>
      </c>
      <c r="H29" s="666">
        <v>1</v>
      </c>
      <c r="I29" s="653"/>
      <c r="J29" s="653"/>
      <c r="K29" s="666">
        <v>0</v>
      </c>
      <c r="L29" s="653">
        <v>2</v>
      </c>
      <c r="M29" s="654">
        <v>99.779999999999973</v>
      </c>
    </row>
    <row r="30" spans="1:13" ht="14.4" customHeight="1" x14ac:dyDescent="0.3">
      <c r="A30" s="649" t="s">
        <v>576</v>
      </c>
      <c r="B30" s="650" t="s">
        <v>2337</v>
      </c>
      <c r="C30" s="650" t="s">
        <v>1594</v>
      </c>
      <c r="D30" s="650" t="s">
        <v>1595</v>
      </c>
      <c r="E30" s="650" t="s">
        <v>2338</v>
      </c>
      <c r="F30" s="653"/>
      <c r="G30" s="653"/>
      <c r="H30" s="666">
        <v>0</v>
      </c>
      <c r="I30" s="653">
        <v>3</v>
      </c>
      <c r="J30" s="653">
        <v>184.77999999999994</v>
      </c>
      <c r="K30" s="666">
        <v>1</v>
      </c>
      <c r="L30" s="653">
        <v>3</v>
      </c>
      <c r="M30" s="654">
        <v>184.77999999999994</v>
      </c>
    </row>
    <row r="31" spans="1:13" ht="14.4" customHeight="1" x14ac:dyDescent="0.3">
      <c r="A31" s="649" t="s">
        <v>576</v>
      </c>
      <c r="B31" s="650" t="s">
        <v>2339</v>
      </c>
      <c r="C31" s="650" t="s">
        <v>2005</v>
      </c>
      <c r="D31" s="650" t="s">
        <v>2006</v>
      </c>
      <c r="E31" s="650" t="s">
        <v>2007</v>
      </c>
      <c r="F31" s="653"/>
      <c r="G31" s="653"/>
      <c r="H31" s="666">
        <v>0</v>
      </c>
      <c r="I31" s="653">
        <v>15</v>
      </c>
      <c r="J31" s="653">
        <v>188667.08</v>
      </c>
      <c r="K31" s="666">
        <v>1</v>
      </c>
      <c r="L31" s="653">
        <v>15</v>
      </c>
      <c r="M31" s="654">
        <v>188667.08</v>
      </c>
    </row>
    <row r="32" spans="1:13" ht="14.4" customHeight="1" x14ac:dyDescent="0.3">
      <c r="A32" s="649" t="s">
        <v>576</v>
      </c>
      <c r="B32" s="650" t="s">
        <v>2340</v>
      </c>
      <c r="C32" s="650" t="s">
        <v>1975</v>
      </c>
      <c r="D32" s="650" t="s">
        <v>1976</v>
      </c>
      <c r="E32" s="650" t="s">
        <v>1977</v>
      </c>
      <c r="F32" s="653"/>
      <c r="G32" s="653"/>
      <c r="H32" s="666">
        <v>0</v>
      </c>
      <c r="I32" s="653">
        <v>472</v>
      </c>
      <c r="J32" s="653">
        <v>21640.265246259671</v>
      </c>
      <c r="K32" s="666">
        <v>1</v>
      </c>
      <c r="L32" s="653">
        <v>472</v>
      </c>
      <c r="M32" s="654">
        <v>21640.265246259671</v>
      </c>
    </row>
    <row r="33" spans="1:13" ht="14.4" customHeight="1" x14ac:dyDescent="0.3">
      <c r="A33" s="649" t="s">
        <v>576</v>
      </c>
      <c r="B33" s="650" t="s">
        <v>2341</v>
      </c>
      <c r="C33" s="650" t="s">
        <v>1967</v>
      </c>
      <c r="D33" s="650" t="s">
        <v>1968</v>
      </c>
      <c r="E33" s="650" t="s">
        <v>1969</v>
      </c>
      <c r="F33" s="653">
        <v>5</v>
      </c>
      <c r="G33" s="653">
        <v>857.95</v>
      </c>
      <c r="H33" s="666">
        <v>1</v>
      </c>
      <c r="I33" s="653"/>
      <c r="J33" s="653"/>
      <c r="K33" s="666">
        <v>0</v>
      </c>
      <c r="L33" s="653">
        <v>5</v>
      </c>
      <c r="M33" s="654">
        <v>857.95</v>
      </c>
    </row>
    <row r="34" spans="1:13" ht="14.4" customHeight="1" x14ac:dyDescent="0.3">
      <c r="A34" s="649" t="s">
        <v>576</v>
      </c>
      <c r="B34" s="650" t="s">
        <v>2341</v>
      </c>
      <c r="C34" s="650" t="s">
        <v>1849</v>
      </c>
      <c r="D34" s="650" t="s">
        <v>2342</v>
      </c>
      <c r="E34" s="650" t="s">
        <v>2343</v>
      </c>
      <c r="F34" s="653"/>
      <c r="G34" s="653"/>
      <c r="H34" s="666">
        <v>0</v>
      </c>
      <c r="I34" s="653">
        <v>2</v>
      </c>
      <c r="J34" s="653">
        <v>235.63999999999987</v>
      </c>
      <c r="K34" s="666">
        <v>1</v>
      </c>
      <c r="L34" s="653">
        <v>2</v>
      </c>
      <c r="M34" s="654">
        <v>235.63999999999987</v>
      </c>
    </row>
    <row r="35" spans="1:13" ht="14.4" customHeight="1" x14ac:dyDescent="0.3">
      <c r="A35" s="649" t="s">
        <v>576</v>
      </c>
      <c r="B35" s="650" t="s">
        <v>2341</v>
      </c>
      <c r="C35" s="650" t="s">
        <v>1872</v>
      </c>
      <c r="D35" s="650" t="s">
        <v>2344</v>
      </c>
      <c r="E35" s="650" t="s">
        <v>2345</v>
      </c>
      <c r="F35" s="653"/>
      <c r="G35" s="653"/>
      <c r="H35" s="666">
        <v>0</v>
      </c>
      <c r="I35" s="653">
        <v>136.4</v>
      </c>
      <c r="J35" s="653">
        <v>12819.980854873251</v>
      </c>
      <c r="K35" s="666">
        <v>1</v>
      </c>
      <c r="L35" s="653">
        <v>136.4</v>
      </c>
      <c r="M35" s="654">
        <v>12819.980854873251</v>
      </c>
    </row>
    <row r="36" spans="1:13" ht="14.4" customHeight="1" x14ac:dyDescent="0.3">
      <c r="A36" s="649" t="s">
        <v>576</v>
      </c>
      <c r="B36" s="650" t="s">
        <v>2346</v>
      </c>
      <c r="C36" s="650" t="s">
        <v>1987</v>
      </c>
      <c r="D36" s="650" t="s">
        <v>1988</v>
      </c>
      <c r="E36" s="650" t="s">
        <v>1870</v>
      </c>
      <c r="F36" s="653"/>
      <c r="G36" s="653"/>
      <c r="H36" s="666">
        <v>0</v>
      </c>
      <c r="I36" s="653">
        <v>6.8</v>
      </c>
      <c r="J36" s="653">
        <v>1407.6000000000004</v>
      </c>
      <c r="K36" s="666">
        <v>1</v>
      </c>
      <c r="L36" s="653">
        <v>6.8</v>
      </c>
      <c r="M36" s="654">
        <v>1407.6000000000004</v>
      </c>
    </row>
    <row r="37" spans="1:13" ht="14.4" customHeight="1" x14ac:dyDescent="0.3">
      <c r="A37" s="649" t="s">
        <v>576</v>
      </c>
      <c r="B37" s="650" t="s">
        <v>2347</v>
      </c>
      <c r="C37" s="650" t="s">
        <v>1990</v>
      </c>
      <c r="D37" s="650" t="s">
        <v>2348</v>
      </c>
      <c r="E37" s="650" t="s">
        <v>1977</v>
      </c>
      <c r="F37" s="653"/>
      <c r="G37" s="653"/>
      <c r="H37" s="666">
        <v>0</v>
      </c>
      <c r="I37" s="653">
        <v>62</v>
      </c>
      <c r="J37" s="653">
        <v>4663.6499652778011</v>
      </c>
      <c r="K37" s="666">
        <v>1</v>
      </c>
      <c r="L37" s="653">
        <v>62</v>
      </c>
      <c r="M37" s="654">
        <v>4663.6499652778011</v>
      </c>
    </row>
    <row r="38" spans="1:13" ht="14.4" customHeight="1" x14ac:dyDescent="0.3">
      <c r="A38" s="649" t="s">
        <v>576</v>
      </c>
      <c r="B38" s="650" t="s">
        <v>2349</v>
      </c>
      <c r="C38" s="650" t="s">
        <v>1833</v>
      </c>
      <c r="D38" s="650" t="s">
        <v>1834</v>
      </c>
      <c r="E38" s="650" t="s">
        <v>1404</v>
      </c>
      <c r="F38" s="653">
        <v>40</v>
      </c>
      <c r="G38" s="653">
        <v>1410.4</v>
      </c>
      <c r="H38" s="666">
        <v>1</v>
      </c>
      <c r="I38" s="653"/>
      <c r="J38" s="653"/>
      <c r="K38" s="666">
        <v>0</v>
      </c>
      <c r="L38" s="653">
        <v>40</v>
      </c>
      <c r="M38" s="654">
        <v>1410.4</v>
      </c>
    </row>
    <row r="39" spans="1:13" ht="14.4" customHeight="1" x14ac:dyDescent="0.3">
      <c r="A39" s="649" t="s">
        <v>576</v>
      </c>
      <c r="B39" s="650" t="s">
        <v>2350</v>
      </c>
      <c r="C39" s="650" t="s">
        <v>1994</v>
      </c>
      <c r="D39" s="650" t="s">
        <v>1995</v>
      </c>
      <c r="E39" s="650" t="s">
        <v>1404</v>
      </c>
      <c r="F39" s="653"/>
      <c r="G39" s="653"/>
      <c r="H39" s="666">
        <v>0</v>
      </c>
      <c r="I39" s="653">
        <v>10</v>
      </c>
      <c r="J39" s="653">
        <v>1540.5279999999998</v>
      </c>
      <c r="K39" s="666">
        <v>1</v>
      </c>
      <c r="L39" s="653">
        <v>10</v>
      </c>
      <c r="M39" s="654">
        <v>1540.5279999999998</v>
      </c>
    </row>
    <row r="40" spans="1:13" ht="14.4" customHeight="1" x14ac:dyDescent="0.3">
      <c r="A40" s="649" t="s">
        <v>576</v>
      </c>
      <c r="B40" s="650" t="s">
        <v>2351</v>
      </c>
      <c r="C40" s="650" t="s">
        <v>1918</v>
      </c>
      <c r="D40" s="650" t="s">
        <v>1919</v>
      </c>
      <c r="E40" s="650" t="s">
        <v>1920</v>
      </c>
      <c r="F40" s="653"/>
      <c r="G40" s="653"/>
      <c r="H40" s="666">
        <v>0</v>
      </c>
      <c r="I40" s="653">
        <v>43</v>
      </c>
      <c r="J40" s="653">
        <v>73707.098101143114</v>
      </c>
      <c r="K40" s="666">
        <v>1</v>
      </c>
      <c r="L40" s="653">
        <v>43</v>
      </c>
      <c r="M40" s="654">
        <v>73707.098101143114</v>
      </c>
    </row>
    <row r="41" spans="1:13" ht="14.4" customHeight="1" x14ac:dyDescent="0.3">
      <c r="A41" s="649" t="s">
        <v>576</v>
      </c>
      <c r="B41" s="650" t="s">
        <v>2352</v>
      </c>
      <c r="C41" s="650" t="s">
        <v>1983</v>
      </c>
      <c r="D41" s="650" t="s">
        <v>1984</v>
      </c>
      <c r="E41" s="650" t="s">
        <v>2353</v>
      </c>
      <c r="F41" s="653"/>
      <c r="G41" s="653"/>
      <c r="H41" s="666">
        <v>0</v>
      </c>
      <c r="I41" s="653">
        <v>488</v>
      </c>
      <c r="J41" s="653">
        <v>127727.41</v>
      </c>
      <c r="K41" s="666">
        <v>1</v>
      </c>
      <c r="L41" s="653">
        <v>488</v>
      </c>
      <c r="M41" s="654">
        <v>127727.41</v>
      </c>
    </row>
    <row r="42" spans="1:13" ht="14.4" customHeight="1" x14ac:dyDescent="0.3">
      <c r="A42" s="649" t="s">
        <v>576</v>
      </c>
      <c r="B42" s="650" t="s">
        <v>2354</v>
      </c>
      <c r="C42" s="650" t="s">
        <v>1971</v>
      </c>
      <c r="D42" s="650" t="s">
        <v>2002</v>
      </c>
      <c r="E42" s="650" t="s">
        <v>2355</v>
      </c>
      <c r="F42" s="653"/>
      <c r="G42" s="653"/>
      <c r="H42" s="666">
        <v>0</v>
      </c>
      <c r="I42" s="653">
        <v>62</v>
      </c>
      <c r="J42" s="653">
        <v>5489.9205048571566</v>
      </c>
      <c r="K42" s="666">
        <v>1</v>
      </c>
      <c r="L42" s="653">
        <v>62</v>
      </c>
      <c r="M42" s="654">
        <v>5489.9205048571566</v>
      </c>
    </row>
    <row r="43" spans="1:13" ht="14.4" customHeight="1" x14ac:dyDescent="0.3">
      <c r="A43" s="649" t="s">
        <v>576</v>
      </c>
      <c r="B43" s="650" t="s">
        <v>2354</v>
      </c>
      <c r="C43" s="650" t="s">
        <v>2001</v>
      </c>
      <c r="D43" s="650" t="s">
        <v>2002</v>
      </c>
      <c r="E43" s="650" t="s">
        <v>2003</v>
      </c>
      <c r="F43" s="653"/>
      <c r="G43" s="653"/>
      <c r="H43" s="666">
        <v>0</v>
      </c>
      <c r="I43" s="653">
        <v>10</v>
      </c>
      <c r="J43" s="653">
        <v>597.89869387606495</v>
      </c>
      <c r="K43" s="666">
        <v>1</v>
      </c>
      <c r="L43" s="653">
        <v>10</v>
      </c>
      <c r="M43" s="654">
        <v>597.89869387606495</v>
      </c>
    </row>
    <row r="44" spans="1:13" ht="14.4" customHeight="1" x14ac:dyDescent="0.3">
      <c r="A44" s="649" t="s">
        <v>576</v>
      </c>
      <c r="B44" s="650" t="s">
        <v>2356</v>
      </c>
      <c r="C44" s="650" t="s">
        <v>1998</v>
      </c>
      <c r="D44" s="650" t="s">
        <v>1999</v>
      </c>
      <c r="E44" s="650" t="s">
        <v>2357</v>
      </c>
      <c r="F44" s="653"/>
      <c r="G44" s="653"/>
      <c r="H44" s="666">
        <v>0</v>
      </c>
      <c r="I44" s="653">
        <v>144</v>
      </c>
      <c r="J44" s="653">
        <v>7837.9163324407045</v>
      </c>
      <c r="K44" s="666">
        <v>1</v>
      </c>
      <c r="L44" s="653">
        <v>144</v>
      </c>
      <c r="M44" s="654">
        <v>7837.9163324407045</v>
      </c>
    </row>
    <row r="45" spans="1:13" ht="14.4" customHeight="1" x14ac:dyDescent="0.3">
      <c r="A45" s="649" t="s">
        <v>576</v>
      </c>
      <c r="B45" s="650" t="s">
        <v>2358</v>
      </c>
      <c r="C45" s="650" t="s">
        <v>1979</v>
      </c>
      <c r="D45" s="650" t="s">
        <v>2359</v>
      </c>
      <c r="E45" s="650" t="s">
        <v>2357</v>
      </c>
      <c r="F45" s="653"/>
      <c r="G45" s="653"/>
      <c r="H45" s="666">
        <v>0</v>
      </c>
      <c r="I45" s="653">
        <v>36</v>
      </c>
      <c r="J45" s="653">
        <v>2689.2047388594356</v>
      </c>
      <c r="K45" s="666">
        <v>1</v>
      </c>
      <c r="L45" s="653">
        <v>36</v>
      </c>
      <c r="M45" s="654">
        <v>2689.2047388594356</v>
      </c>
    </row>
    <row r="46" spans="1:13" ht="14.4" customHeight="1" x14ac:dyDescent="0.3">
      <c r="A46" s="649" t="s">
        <v>576</v>
      </c>
      <c r="B46" s="650" t="s">
        <v>2360</v>
      </c>
      <c r="C46" s="650" t="s">
        <v>1880</v>
      </c>
      <c r="D46" s="650" t="s">
        <v>2361</v>
      </c>
      <c r="E46" s="650" t="s">
        <v>2353</v>
      </c>
      <c r="F46" s="653"/>
      <c r="G46" s="653"/>
      <c r="H46" s="666">
        <v>0</v>
      </c>
      <c r="I46" s="653">
        <v>84</v>
      </c>
      <c r="J46" s="653">
        <v>5390.9220642531245</v>
      </c>
      <c r="K46" s="666">
        <v>1</v>
      </c>
      <c r="L46" s="653">
        <v>84</v>
      </c>
      <c r="M46" s="654">
        <v>5390.9220642531245</v>
      </c>
    </row>
    <row r="47" spans="1:13" ht="14.4" customHeight="1" x14ac:dyDescent="0.3">
      <c r="A47" s="649" t="s">
        <v>576</v>
      </c>
      <c r="B47" s="650" t="s">
        <v>2360</v>
      </c>
      <c r="C47" s="650" t="s">
        <v>1884</v>
      </c>
      <c r="D47" s="650" t="s">
        <v>2362</v>
      </c>
      <c r="E47" s="650" t="s">
        <v>1929</v>
      </c>
      <c r="F47" s="653"/>
      <c r="G47" s="653"/>
      <c r="H47" s="666">
        <v>0</v>
      </c>
      <c r="I47" s="653">
        <v>10</v>
      </c>
      <c r="J47" s="653">
        <v>3238.5980086160598</v>
      </c>
      <c r="K47" s="666">
        <v>1</v>
      </c>
      <c r="L47" s="653">
        <v>10</v>
      </c>
      <c r="M47" s="654">
        <v>3238.5980086160598</v>
      </c>
    </row>
    <row r="48" spans="1:13" ht="14.4" customHeight="1" x14ac:dyDescent="0.3">
      <c r="A48" s="649" t="s">
        <v>576</v>
      </c>
      <c r="B48" s="650" t="s">
        <v>2363</v>
      </c>
      <c r="C48" s="650" t="s">
        <v>2009</v>
      </c>
      <c r="D48" s="650" t="s">
        <v>2364</v>
      </c>
      <c r="E48" s="650" t="s">
        <v>2365</v>
      </c>
      <c r="F48" s="653"/>
      <c r="G48" s="653"/>
      <c r="H48" s="666">
        <v>0</v>
      </c>
      <c r="I48" s="653">
        <v>6</v>
      </c>
      <c r="J48" s="653">
        <v>5323.62</v>
      </c>
      <c r="K48" s="666">
        <v>1</v>
      </c>
      <c r="L48" s="653">
        <v>6</v>
      </c>
      <c r="M48" s="654">
        <v>5323.62</v>
      </c>
    </row>
    <row r="49" spans="1:13" ht="14.4" customHeight="1" x14ac:dyDescent="0.3">
      <c r="A49" s="649" t="s">
        <v>576</v>
      </c>
      <c r="B49" s="650" t="s">
        <v>2363</v>
      </c>
      <c r="C49" s="650" t="s">
        <v>2013</v>
      </c>
      <c r="D49" s="650" t="s">
        <v>2366</v>
      </c>
      <c r="E49" s="650" t="s">
        <v>2367</v>
      </c>
      <c r="F49" s="653"/>
      <c r="G49" s="653"/>
      <c r="H49" s="666">
        <v>0</v>
      </c>
      <c r="I49" s="653">
        <v>10</v>
      </c>
      <c r="J49" s="653">
        <v>4491</v>
      </c>
      <c r="K49" s="666">
        <v>1</v>
      </c>
      <c r="L49" s="653">
        <v>10</v>
      </c>
      <c r="M49" s="654">
        <v>4491</v>
      </c>
    </row>
    <row r="50" spans="1:13" ht="14.4" customHeight="1" x14ac:dyDescent="0.3">
      <c r="A50" s="649" t="s">
        <v>576</v>
      </c>
      <c r="B50" s="650" t="s">
        <v>2368</v>
      </c>
      <c r="C50" s="650" t="s">
        <v>2045</v>
      </c>
      <c r="D50" s="650" t="s">
        <v>2369</v>
      </c>
      <c r="E50" s="650" t="s">
        <v>2370</v>
      </c>
      <c r="F50" s="653"/>
      <c r="G50" s="653"/>
      <c r="H50" s="666">
        <v>0</v>
      </c>
      <c r="I50" s="653">
        <v>959</v>
      </c>
      <c r="J50" s="653">
        <v>42920.087128713363</v>
      </c>
      <c r="K50" s="666">
        <v>1</v>
      </c>
      <c r="L50" s="653">
        <v>959</v>
      </c>
      <c r="M50" s="654">
        <v>42920.087128713363</v>
      </c>
    </row>
    <row r="51" spans="1:13" ht="14.4" customHeight="1" x14ac:dyDescent="0.3">
      <c r="A51" s="649" t="s">
        <v>576</v>
      </c>
      <c r="B51" s="650" t="s">
        <v>2371</v>
      </c>
      <c r="C51" s="650" t="s">
        <v>2048</v>
      </c>
      <c r="D51" s="650" t="s">
        <v>2049</v>
      </c>
      <c r="E51" s="650" t="s">
        <v>2050</v>
      </c>
      <c r="F51" s="653"/>
      <c r="G51" s="653"/>
      <c r="H51" s="666">
        <v>0</v>
      </c>
      <c r="I51" s="653">
        <v>165</v>
      </c>
      <c r="J51" s="653">
        <v>499247.93910665414</v>
      </c>
      <c r="K51" s="666">
        <v>1</v>
      </c>
      <c r="L51" s="653">
        <v>165</v>
      </c>
      <c r="M51" s="654">
        <v>499247.93910665414</v>
      </c>
    </row>
    <row r="52" spans="1:13" ht="14.4" customHeight="1" x14ac:dyDescent="0.3">
      <c r="A52" s="649" t="s">
        <v>576</v>
      </c>
      <c r="B52" s="650" t="s">
        <v>2372</v>
      </c>
      <c r="C52" s="650" t="s">
        <v>2052</v>
      </c>
      <c r="D52" s="650" t="s">
        <v>2053</v>
      </c>
      <c r="E52" s="650" t="s">
        <v>2054</v>
      </c>
      <c r="F52" s="653"/>
      <c r="G52" s="653"/>
      <c r="H52" s="666">
        <v>0</v>
      </c>
      <c r="I52" s="653">
        <v>45</v>
      </c>
      <c r="J52" s="653">
        <v>367710.02483785659</v>
      </c>
      <c r="K52" s="666">
        <v>1</v>
      </c>
      <c r="L52" s="653">
        <v>45</v>
      </c>
      <c r="M52" s="654">
        <v>367710.02483785659</v>
      </c>
    </row>
    <row r="53" spans="1:13" ht="14.4" customHeight="1" x14ac:dyDescent="0.3">
      <c r="A53" s="649" t="s">
        <v>576</v>
      </c>
      <c r="B53" s="650" t="s">
        <v>2373</v>
      </c>
      <c r="C53" s="650" t="s">
        <v>1694</v>
      </c>
      <c r="D53" s="650" t="s">
        <v>1695</v>
      </c>
      <c r="E53" s="650" t="s">
        <v>2374</v>
      </c>
      <c r="F53" s="653"/>
      <c r="G53" s="653"/>
      <c r="H53" s="666">
        <v>0</v>
      </c>
      <c r="I53" s="653">
        <v>1</v>
      </c>
      <c r="J53" s="653">
        <v>1062.7399999999998</v>
      </c>
      <c r="K53" s="666">
        <v>1</v>
      </c>
      <c r="L53" s="653">
        <v>1</v>
      </c>
      <c r="M53" s="654">
        <v>1062.7399999999998</v>
      </c>
    </row>
    <row r="54" spans="1:13" ht="14.4" customHeight="1" x14ac:dyDescent="0.3">
      <c r="A54" s="649" t="s">
        <v>576</v>
      </c>
      <c r="B54" s="650" t="s">
        <v>2375</v>
      </c>
      <c r="C54" s="650" t="s">
        <v>1690</v>
      </c>
      <c r="D54" s="650" t="s">
        <v>1691</v>
      </c>
      <c r="E54" s="650" t="s">
        <v>1256</v>
      </c>
      <c r="F54" s="653"/>
      <c r="G54" s="653"/>
      <c r="H54" s="666">
        <v>0</v>
      </c>
      <c r="I54" s="653">
        <v>2</v>
      </c>
      <c r="J54" s="653">
        <v>674.86</v>
      </c>
      <c r="K54" s="666">
        <v>1</v>
      </c>
      <c r="L54" s="653">
        <v>2</v>
      </c>
      <c r="M54" s="654">
        <v>674.86</v>
      </c>
    </row>
    <row r="55" spans="1:13" ht="14.4" customHeight="1" x14ac:dyDescent="0.3">
      <c r="A55" s="649" t="s">
        <v>576</v>
      </c>
      <c r="B55" s="650" t="s">
        <v>2376</v>
      </c>
      <c r="C55" s="650" t="s">
        <v>1678</v>
      </c>
      <c r="D55" s="650" t="s">
        <v>1679</v>
      </c>
      <c r="E55" s="650" t="s">
        <v>1680</v>
      </c>
      <c r="F55" s="653"/>
      <c r="G55" s="653"/>
      <c r="H55" s="666">
        <v>0</v>
      </c>
      <c r="I55" s="653">
        <v>270</v>
      </c>
      <c r="J55" s="653">
        <v>195177.29686275421</v>
      </c>
      <c r="K55" s="666">
        <v>1</v>
      </c>
      <c r="L55" s="653">
        <v>270</v>
      </c>
      <c r="M55" s="654">
        <v>195177.29686275421</v>
      </c>
    </row>
    <row r="56" spans="1:13" ht="14.4" customHeight="1" x14ac:dyDescent="0.3">
      <c r="A56" s="649" t="s">
        <v>576</v>
      </c>
      <c r="B56" s="650" t="s">
        <v>2376</v>
      </c>
      <c r="C56" s="650" t="s">
        <v>1670</v>
      </c>
      <c r="D56" s="650" t="s">
        <v>1671</v>
      </c>
      <c r="E56" s="650" t="s">
        <v>1672</v>
      </c>
      <c r="F56" s="653"/>
      <c r="G56" s="653"/>
      <c r="H56" s="666">
        <v>0</v>
      </c>
      <c r="I56" s="653">
        <v>40</v>
      </c>
      <c r="J56" s="653">
        <v>7691.2</v>
      </c>
      <c r="K56" s="666">
        <v>1</v>
      </c>
      <c r="L56" s="653">
        <v>40</v>
      </c>
      <c r="M56" s="654">
        <v>7691.2</v>
      </c>
    </row>
    <row r="57" spans="1:13" ht="14.4" customHeight="1" x14ac:dyDescent="0.3">
      <c r="A57" s="649" t="s">
        <v>576</v>
      </c>
      <c r="B57" s="650" t="s">
        <v>2377</v>
      </c>
      <c r="C57" s="650" t="s">
        <v>1627</v>
      </c>
      <c r="D57" s="650" t="s">
        <v>1628</v>
      </c>
      <c r="E57" s="650" t="s">
        <v>1629</v>
      </c>
      <c r="F57" s="653"/>
      <c r="G57" s="653"/>
      <c r="H57" s="666">
        <v>0</v>
      </c>
      <c r="I57" s="653">
        <v>98</v>
      </c>
      <c r="J57" s="653">
        <v>87229.791932448221</v>
      </c>
      <c r="K57" s="666">
        <v>1</v>
      </c>
      <c r="L57" s="653">
        <v>98</v>
      </c>
      <c r="M57" s="654">
        <v>87229.791932448221</v>
      </c>
    </row>
    <row r="58" spans="1:13" ht="14.4" customHeight="1" x14ac:dyDescent="0.3">
      <c r="A58" s="649" t="s">
        <v>576</v>
      </c>
      <c r="B58" s="650" t="s">
        <v>2378</v>
      </c>
      <c r="C58" s="650" t="s">
        <v>1682</v>
      </c>
      <c r="D58" s="650" t="s">
        <v>1683</v>
      </c>
      <c r="E58" s="650" t="s">
        <v>1684</v>
      </c>
      <c r="F58" s="653"/>
      <c r="G58" s="653"/>
      <c r="H58" s="666">
        <v>0</v>
      </c>
      <c r="I58" s="653">
        <v>119</v>
      </c>
      <c r="J58" s="653">
        <v>119541.30130397495</v>
      </c>
      <c r="K58" s="666">
        <v>1</v>
      </c>
      <c r="L58" s="653">
        <v>119</v>
      </c>
      <c r="M58" s="654">
        <v>119541.30130397495</v>
      </c>
    </row>
    <row r="59" spans="1:13" ht="14.4" customHeight="1" x14ac:dyDescent="0.3">
      <c r="A59" s="649" t="s">
        <v>576</v>
      </c>
      <c r="B59" s="650" t="s">
        <v>2379</v>
      </c>
      <c r="C59" s="650" t="s">
        <v>1655</v>
      </c>
      <c r="D59" s="650" t="s">
        <v>1656</v>
      </c>
      <c r="E59" s="650" t="s">
        <v>1657</v>
      </c>
      <c r="F59" s="653"/>
      <c r="G59" s="653"/>
      <c r="H59" s="666">
        <v>0</v>
      </c>
      <c r="I59" s="653">
        <v>2</v>
      </c>
      <c r="J59" s="653">
        <v>273.08</v>
      </c>
      <c r="K59" s="666">
        <v>1</v>
      </c>
      <c r="L59" s="653">
        <v>2</v>
      </c>
      <c r="M59" s="654">
        <v>273.08</v>
      </c>
    </row>
    <row r="60" spans="1:13" ht="14.4" customHeight="1" x14ac:dyDescent="0.3">
      <c r="A60" s="649" t="s">
        <v>576</v>
      </c>
      <c r="B60" s="650" t="s">
        <v>2380</v>
      </c>
      <c r="C60" s="650" t="s">
        <v>656</v>
      </c>
      <c r="D60" s="650" t="s">
        <v>657</v>
      </c>
      <c r="E60" s="650" t="s">
        <v>2381</v>
      </c>
      <c r="F60" s="653">
        <v>1</v>
      </c>
      <c r="G60" s="653">
        <v>997.44</v>
      </c>
      <c r="H60" s="666">
        <v>1</v>
      </c>
      <c r="I60" s="653"/>
      <c r="J60" s="653"/>
      <c r="K60" s="666">
        <v>0</v>
      </c>
      <c r="L60" s="653">
        <v>1</v>
      </c>
      <c r="M60" s="654">
        <v>997.44</v>
      </c>
    </row>
    <row r="61" spans="1:13" ht="14.4" customHeight="1" x14ac:dyDescent="0.3">
      <c r="A61" s="649" t="s">
        <v>576</v>
      </c>
      <c r="B61" s="650" t="s">
        <v>2380</v>
      </c>
      <c r="C61" s="650" t="s">
        <v>635</v>
      </c>
      <c r="D61" s="650" t="s">
        <v>636</v>
      </c>
      <c r="E61" s="650" t="s">
        <v>2382</v>
      </c>
      <c r="F61" s="653">
        <v>8</v>
      </c>
      <c r="G61" s="653">
        <v>31675.519999999997</v>
      </c>
      <c r="H61" s="666">
        <v>1</v>
      </c>
      <c r="I61" s="653"/>
      <c r="J61" s="653"/>
      <c r="K61" s="666">
        <v>0</v>
      </c>
      <c r="L61" s="653">
        <v>8</v>
      </c>
      <c r="M61" s="654">
        <v>31675.519999999997</v>
      </c>
    </row>
    <row r="62" spans="1:13" ht="14.4" customHeight="1" x14ac:dyDescent="0.3">
      <c r="A62" s="649" t="s">
        <v>576</v>
      </c>
      <c r="B62" s="650" t="s">
        <v>2383</v>
      </c>
      <c r="C62" s="650" t="s">
        <v>1648</v>
      </c>
      <c r="D62" s="650" t="s">
        <v>2384</v>
      </c>
      <c r="E62" s="650" t="s">
        <v>2385</v>
      </c>
      <c r="F62" s="653"/>
      <c r="G62" s="653"/>
      <c r="H62" s="666">
        <v>0</v>
      </c>
      <c r="I62" s="653">
        <v>1</v>
      </c>
      <c r="J62" s="653">
        <v>62.009999999999977</v>
      </c>
      <c r="K62" s="666">
        <v>1</v>
      </c>
      <c r="L62" s="653">
        <v>1</v>
      </c>
      <c r="M62" s="654">
        <v>62.009999999999977</v>
      </c>
    </row>
    <row r="63" spans="1:13" ht="14.4" customHeight="1" x14ac:dyDescent="0.3">
      <c r="A63" s="649" t="s">
        <v>576</v>
      </c>
      <c r="B63" s="650" t="s">
        <v>2305</v>
      </c>
      <c r="C63" s="650" t="s">
        <v>646</v>
      </c>
      <c r="D63" s="650" t="s">
        <v>647</v>
      </c>
      <c r="E63" s="650" t="s">
        <v>648</v>
      </c>
      <c r="F63" s="653">
        <v>15</v>
      </c>
      <c r="G63" s="653">
        <v>7499.4</v>
      </c>
      <c r="H63" s="666">
        <v>1</v>
      </c>
      <c r="I63" s="653"/>
      <c r="J63" s="653"/>
      <c r="K63" s="666">
        <v>0</v>
      </c>
      <c r="L63" s="653">
        <v>15</v>
      </c>
      <c r="M63" s="654">
        <v>7499.4</v>
      </c>
    </row>
    <row r="64" spans="1:13" ht="14.4" customHeight="1" x14ac:dyDescent="0.3">
      <c r="A64" s="649" t="s">
        <v>576</v>
      </c>
      <c r="B64" s="650" t="s">
        <v>2305</v>
      </c>
      <c r="C64" s="650" t="s">
        <v>631</v>
      </c>
      <c r="D64" s="650" t="s">
        <v>2306</v>
      </c>
      <c r="E64" s="650" t="s">
        <v>2307</v>
      </c>
      <c r="F64" s="653"/>
      <c r="G64" s="653"/>
      <c r="H64" s="666">
        <v>0</v>
      </c>
      <c r="I64" s="653">
        <v>3</v>
      </c>
      <c r="J64" s="653">
        <v>419.00249999999994</v>
      </c>
      <c r="K64" s="666">
        <v>1</v>
      </c>
      <c r="L64" s="653">
        <v>3</v>
      </c>
      <c r="M64" s="654">
        <v>419.00249999999994</v>
      </c>
    </row>
    <row r="65" spans="1:13" ht="14.4" customHeight="1" x14ac:dyDescent="0.3">
      <c r="A65" s="649" t="s">
        <v>576</v>
      </c>
      <c r="B65" s="650" t="s">
        <v>2305</v>
      </c>
      <c r="C65" s="650" t="s">
        <v>1663</v>
      </c>
      <c r="D65" s="650" t="s">
        <v>2306</v>
      </c>
      <c r="E65" s="650" t="s">
        <v>2386</v>
      </c>
      <c r="F65" s="653"/>
      <c r="G65" s="653"/>
      <c r="H65" s="666">
        <v>0</v>
      </c>
      <c r="I65" s="653">
        <v>3</v>
      </c>
      <c r="J65" s="653">
        <v>533.91</v>
      </c>
      <c r="K65" s="666">
        <v>1</v>
      </c>
      <c r="L65" s="653">
        <v>3</v>
      </c>
      <c r="M65" s="654">
        <v>533.91</v>
      </c>
    </row>
    <row r="66" spans="1:13" ht="14.4" customHeight="1" x14ac:dyDescent="0.3">
      <c r="A66" s="649" t="s">
        <v>576</v>
      </c>
      <c r="B66" s="650" t="s">
        <v>2305</v>
      </c>
      <c r="C66" s="650" t="s">
        <v>1686</v>
      </c>
      <c r="D66" s="650" t="s">
        <v>2387</v>
      </c>
      <c r="E66" s="650" t="s">
        <v>2388</v>
      </c>
      <c r="F66" s="653"/>
      <c r="G66" s="653"/>
      <c r="H66" s="666">
        <v>0</v>
      </c>
      <c r="I66" s="653">
        <v>8</v>
      </c>
      <c r="J66" s="653">
        <v>8321.282091918074</v>
      </c>
      <c r="K66" s="666">
        <v>1</v>
      </c>
      <c r="L66" s="653">
        <v>8</v>
      </c>
      <c r="M66" s="654">
        <v>8321.282091918074</v>
      </c>
    </row>
    <row r="67" spans="1:13" ht="14.4" customHeight="1" x14ac:dyDescent="0.3">
      <c r="A67" s="649" t="s">
        <v>576</v>
      </c>
      <c r="B67" s="650" t="s">
        <v>2305</v>
      </c>
      <c r="C67" s="650" t="s">
        <v>1631</v>
      </c>
      <c r="D67" s="650" t="s">
        <v>647</v>
      </c>
      <c r="E67" s="650" t="s">
        <v>1632</v>
      </c>
      <c r="F67" s="653"/>
      <c r="G67" s="653"/>
      <c r="H67" s="666">
        <v>0</v>
      </c>
      <c r="I67" s="653">
        <v>2</v>
      </c>
      <c r="J67" s="653">
        <v>294.85979916949077</v>
      </c>
      <c r="K67" s="666">
        <v>1</v>
      </c>
      <c r="L67" s="653">
        <v>2</v>
      </c>
      <c r="M67" s="654">
        <v>294.85979916949077</v>
      </c>
    </row>
    <row r="68" spans="1:13" ht="14.4" customHeight="1" x14ac:dyDescent="0.3">
      <c r="A68" s="649" t="s">
        <v>576</v>
      </c>
      <c r="B68" s="650" t="s">
        <v>2389</v>
      </c>
      <c r="C68" s="650" t="s">
        <v>659</v>
      </c>
      <c r="D68" s="650" t="s">
        <v>660</v>
      </c>
      <c r="E68" s="650" t="s">
        <v>661</v>
      </c>
      <c r="F68" s="653">
        <v>3</v>
      </c>
      <c r="G68" s="653">
        <v>4117.7242071633527</v>
      </c>
      <c r="H68" s="666">
        <v>1</v>
      </c>
      <c r="I68" s="653"/>
      <c r="J68" s="653"/>
      <c r="K68" s="666">
        <v>0</v>
      </c>
      <c r="L68" s="653">
        <v>3</v>
      </c>
      <c r="M68" s="654">
        <v>4117.7242071633527</v>
      </c>
    </row>
    <row r="69" spans="1:13" ht="14.4" customHeight="1" x14ac:dyDescent="0.3">
      <c r="A69" s="649" t="s">
        <v>576</v>
      </c>
      <c r="B69" s="650" t="s">
        <v>2390</v>
      </c>
      <c r="C69" s="650" t="s">
        <v>1666</v>
      </c>
      <c r="D69" s="650" t="s">
        <v>1667</v>
      </c>
      <c r="E69" s="650" t="s">
        <v>1668</v>
      </c>
      <c r="F69" s="653"/>
      <c r="G69" s="653"/>
      <c r="H69" s="666">
        <v>0</v>
      </c>
      <c r="I69" s="653">
        <v>1</v>
      </c>
      <c r="J69" s="653">
        <v>531.36000000000013</v>
      </c>
      <c r="K69" s="666">
        <v>1</v>
      </c>
      <c r="L69" s="653">
        <v>1</v>
      </c>
      <c r="M69" s="654">
        <v>531.36000000000013</v>
      </c>
    </row>
    <row r="70" spans="1:13" ht="14.4" customHeight="1" x14ac:dyDescent="0.3">
      <c r="A70" s="649" t="s">
        <v>576</v>
      </c>
      <c r="B70" s="650" t="s">
        <v>2390</v>
      </c>
      <c r="C70" s="650" t="s">
        <v>642</v>
      </c>
      <c r="D70" s="650" t="s">
        <v>643</v>
      </c>
      <c r="E70" s="650" t="s">
        <v>644</v>
      </c>
      <c r="F70" s="653">
        <v>2</v>
      </c>
      <c r="G70" s="653">
        <v>297.45896900305002</v>
      </c>
      <c r="H70" s="666">
        <v>1</v>
      </c>
      <c r="I70" s="653"/>
      <c r="J70" s="653"/>
      <c r="K70" s="666">
        <v>0</v>
      </c>
      <c r="L70" s="653">
        <v>2</v>
      </c>
      <c r="M70" s="654">
        <v>297.45896900305002</v>
      </c>
    </row>
    <row r="71" spans="1:13" ht="14.4" customHeight="1" x14ac:dyDescent="0.3">
      <c r="A71" s="649" t="s">
        <v>576</v>
      </c>
      <c r="B71" s="650" t="s">
        <v>2390</v>
      </c>
      <c r="C71" s="650" t="s">
        <v>1659</v>
      </c>
      <c r="D71" s="650" t="s">
        <v>2391</v>
      </c>
      <c r="E71" s="650" t="s">
        <v>644</v>
      </c>
      <c r="F71" s="653"/>
      <c r="G71" s="653"/>
      <c r="H71" s="666">
        <v>0</v>
      </c>
      <c r="I71" s="653">
        <v>1</v>
      </c>
      <c r="J71" s="653">
        <v>96.549999999999969</v>
      </c>
      <c r="K71" s="666">
        <v>1</v>
      </c>
      <c r="L71" s="653">
        <v>1</v>
      </c>
      <c r="M71" s="654">
        <v>96.549999999999969</v>
      </c>
    </row>
    <row r="72" spans="1:13" ht="14.4" customHeight="1" x14ac:dyDescent="0.3">
      <c r="A72" s="649" t="s">
        <v>576</v>
      </c>
      <c r="B72" s="650" t="s">
        <v>2392</v>
      </c>
      <c r="C72" s="650" t="s">
        <v>1606</v>
      </c>
      <c r="D72" s="650" t="s">
        <v>1607</v>
      </c>
      <c r="E72" s="650" t="s">
        <v>1608</v>
      </c>
      <c r="F72" s="653"/>
      <c r="G72" s="653"/>
      <c r="H72" s="666">
        <v>0</v>
      </c>
      <c r="I72" s="653">
        <v>20</v>
      </c>
      <c r="J72" s="653">
        <v>1709.5999999999997</v>
      </c>
      <c r="K72" s="666">
        <v>1</v>
      </c>
      <c r="L72" s="653">
        <v>20</v>
      </c>
      <c r="M72" s="654">
        <v>1709.5999999999997</v>
      </c>
    </row>
    <row r="73" spans="1:13" ht="14.4" customHeight="1" x14ac:dyDescent="0.3">
      <c r="A73" s="649" t="s">
        <v>576</v>
      </c>
      <c r="B73" s="650" t="s">
        <v>2393</v>
      </c>
      <c r="C73" s="650" t="s">
        <v>1574</v>
      </c>
      <c r="D73" s="650" t="s">
        <v>1575</v>
      </c>
      <c r="E73" s="650" t="s">
        <v>2394</v>
      </c>
      <c r="F73" s="653"/>
      <c r="G73" s="653"/>
      <c r="H73" s="666">
        <v>0</v>
      </c>
      <c r="I73" s="653">
        <v>1</v>
      </c>
      <c r="J73" s="653">
        <v>207.5200509719823</v>
      </c>
      <c r="K73" s="666">
        <v>1</v>
      </c>
      <c r="L73" s="653">
        <v>1</v>
      </c>
      <c r="M73" s="654">
        <v>207.5200509719823</v>
      </c>
    </row>
    <row r="74" spans="1:13" ht="14.4" customHeight="1" x14ac:dyDescent="0.3">
      <c r="A74" s="649" t="s">
        <v>576</v>
      </c>
      <c r="B74" s="650" t="s">
        <v>2395</v>
      </c>
      <c r="C74" s="650" t="s">
        <v>1548</v>
      </c>
      <c r="D74" s="650" t="s">
        <v>1549</v>
      </c>
      <c r="E74" s="650" t="s">
        <v>2396</v>
      </c>
      <c r="F74" s="653"/>
      <c r="G74" s="653"/>
      <c r="H74" s="666">
        <v>0</v>
      </c>
      <c r="I74" s="653">
        <v>1</v>
      </c>
      <c r="J74" s="653">
        <v>229.78932034680446</v>
      </c>
      <c r="K74" s="666">
        <v>1</v>
      </c>
      <c r="L74" s="653">
        <v>1</v>
      </c>
      <c r="M74" s="654">
        <v>229.78932034680446</v>
      </c>
    </row>
    <row r="75" spans="1:13" ht="14.4" customHeight="1" x14ac:dyDescent="0.3">
      <c r="A75" s="649" t="s">
        <v>576</v>
      </c>
      <c r="B75" s="650" t="s">
        <v>2397</v>
      </c>
      <c r="C75" s="650" t="s">
        <v>1715</v>
      </c>
      <c r="D75" s="650" t="s">
        <v>1716</v>
      </c>
      <c r="E75" s="650" t="s">
        <v>640</v>
      </c>
      <c r="F75" s="653">
        <v>50</v>
      </c>
      <c r="G75" s="653">
        <v>22139</v>
      </c>
      <c r="H75" s="666">
        <v>1</v>
      </c>
      <c r="I75" s="653"/>
      <c r="J75" s="653"/>
      <c r="K75" s="666">
        <v>0</v>
      </c>
      <c r="L75" s="653">
        <v>50</v>
      </c>
      <c r="M75" s="654">
        <v>22139</v>
      </c>
    </row>
    <row r="76" spans="1:13" ht="14.4" customHeight="1" x14ac:dyDescent="0.3">
      <c r="A76" s="649" t="s">
        <v>576</v>
      </c>
      <c r="B76" s="650" t="s">
        <v>2397</v>
      </c>
      <c r="C76" s="650" t="s">
        <v>1791</v>
      </c>
      <c r="D76" s="650" t="s">
        <v>2398</v>
      </c>
      <c r="E76" s="650" t="s">
        <v>640</v>
      </c>
      <c r="F76" s="653"/>
      <c r="G76" s="653"/>
      <c r="H76" s="666">
        <v>0</v>
      </c>
      <c r="I76" s="653">
        <v>42</v>
      </c>
      <c r="J76" s="653">
        <v>9081.2318118564763</v>
      </c>
      <c r="K76" s="666">
        <v>1</v>
      </c>
      <c r="L76" s="653">
        <v>42</v>
      </c>
      <c r="M76" s="654">
        <v>9081.2318118564763</v>
      </c>
    </row>
    <row r="77" spans="1:13" ht="14.4" customHeight="1" x14ac:dyDescent="0.3">
      <c r="A77" s="649" t="s">
        <v>576</v>
      </c>
      <c r="B77" s="650" t="s">
        <v>2397</v>
      </c>
      <c r="C77" s="650" t="s">
        <v>1795</v>
      </c>
      <c r="D77" s="650" t="s">
        <v>1796</v>
      </c>
      <c r="E77" s="650" t="s">
        <v>1797</v>
      </c>
      <c r="F77" s="653"/>
      <c r="G77" s="653"/>
      <c r="H77" s="666">
        <v>0</v>
      </c>
      <c r="I77" s="653">
        <v>2</v>
      </c>
      <c r="J77" s="653">
        <v>396.52002488176902</v>
      </c>
      <c r="K77" s="666">
        <v>1</v>
      </c>
      <c r="L77" s="653">
        <v>2</v>
      </c>
      <c r="M77" s="654">
        <v>396.52002488176902</v>
      </c>
    </row>
    <row r="78" spans="1:13" ht="14.4" customHeight="1" x14ac:dyDescent="0.3">
      <c r="A78" s="649" t="s">
        <v>576</v>
      </c>
      <c r="B78" s="650" t="s">
        <v>2397</v>
      </c>
      <c r="C78" s="650" t="s">
        <v>1811</v>
      </c>
      <c r="D78" s="650" t="s">
        <v>2399</v>
      </c>
      <c r="E78" s="650" t="s">
        <v>1813</v>
      </c>
      <c r="F78" s="653"/>
      <c r="G78" s="653"/>
      <c r="H78" s="666">
        <v>0</v>
      </c>
      <c r="I78" s="653">
        <v>20</v>
      </c>
      <c r="J78" s="653">
        <v>811.3999466392662</v>
      </c>
      <c r="K78" s="666">
        <v>1</v>
      </c>
      <c r="L78" s="653">
        <v>20</v>
      </c>
      <c r="M78" s="654">
        <v>811.3999466392662</v>
      </c>
    </row>
    <row r="79" spans="1:13" ht="14.4" customHeight="1" x14ac:dyDescent="0.3">
      <c r="A79" s="649" t="s">
        <v>576</v>
      </c>
      <c r="B79" s="650" t="s">
        <v>2397</v>
      </c>
      <c r="C79" s="650" t="s">
        <v>1713</v>
      </c>
      <c r="D79" s="650" t="s">
        <v>1714</v>
      </c>
      <c r="E79" s="650" t="s">
        <v>640</v>
      </c>
      <c r="F79" s="653">
        <v>7</v>
      </c>
      <c r="G79" s="653">
        <v>7934.6399999999994</v>
      </c>
      <c r="H79" s="666">
        <v>1</v>
      </c>
      <c r="I79" s="653"/>
      <c r="J79" s="653"/>
      <c r="K79" s="666">
        <v>0</v>
      </c>
      <c r="L79" s="653">
        <v>7</v>
      </c>
      <c r="M79" s="654">
        <v>7934.6399999999994</v>
      </c>
    </row>
    <row r="80" spans="1:13" ht="14.4" customHeight="1" x14ac:dyDescent="0.3">
      <c r="A80" s="649" t="s">
        <v>576</v>
      </c>
      <c r="B80" s="650" t="s">
        <v>2397</v>
      </c>
      <c r="C80" s="650" t="s">
        <v>1818</v>
      </c>
      <c r="D80" s="650" t="s">
        <v>1819</v>
      </c>
      <c r="E80" s="650" t="s">
        <v>1783</v>
      </c>
      <c r="F80" s="653"/>
      <c r="G80" s="653"/>
      <c r="H80" s="666">
        <v>0</v>
      </c>
      <c r="I80" s="653">
        <v>2</v>
      </c>
      <c r="J80" s="653">
        <v>358.74000000000007</v>
      </c>
      <c r="K80" s="666">
        <v>1</v>
      </c>
      <c r="L80" s="653">
        <v>2</v>
      </c>
      <c r="M80" s="654">
        <v>358.74000000000007</v>
      </c>
    </row>
    <row r="81" spans="1:13" ht="14.4" customHeight="1" x14ac:dyDescent="0.3">
      <c r="A81" s="649" t="s">
        <v>576</v>
      </c>
      <c r="B81" s="650" t="s">
        <v>2397</v>
      </c>
      <c r="C81" s="650" t="s">
        <v>1803</v>
      </c>
      <c r="D81" s="650" t="s">
        <v>2400</v>
      </c>
      <c r="E81" s="650" t="s">
        <v>1707</v>
      </c>
      <c r="F81" s="653"/>
      <c r="G81" s="653"/>
      <c r="H81" s="666">
        <v>0</v>
      </c>
      <c r="I81" s="653">
        <v>94</v>
      </c>
      <c r="J81" s="653">
        <v>20444.981035105244</v>
      </c>
      <c r="K81" s="666">
        <v>1</v>
      </c>
      <c r="L81" s="653">
        <v>94</v>
      </c>
      <c r="M81" s="654">
        <v>20444.981035105244</v>
      </c>
    </row>
    <row r="82" spans="1:13" ht="14.4" customHeight="1" x14ac:dyDescent="0.3">
      <c r="A82" s="649" t="s">
        <v>576</v>
      </c>
      <c r="B82" s="650" t="s">
        <v>2397</v>
      </c>
      <c r="C82" s="650" t="s">
        <v>1807</v>
      </c>
      <c r="D82" s="650" t="s">
        <v>1808</v>
      </c>
      <c r="E82" s="650" t="s">
        <v>1707</v>
      </c>
      <c r="F82" s="653"/>
      <c r="G82" s="653"/>
      <c r="H82" s="666">
        <v>0</v>
      </c>
      <c r="I82" s="653">
        <v>120</v>
      </c>
      <c r="J82" s="653">
        <v>46856.419781702149</v>
      </c>
      <c r="K82" s="666">
        <v>1</v>
      </c>
      <c r="L82" s="653">
        <v>120</v>
      </c>
      <c r="M82" s="654">
        <v>46856.419781702149</v>
      </c>
    </row>
    <row r="83" spans="1:13" ht="14.4" customHeight="1" x14ac:dyDescent="0.3">
      <c r="A83" s="649" t="s">
        <v>576</v>
      </c>
      <c r="B83" s="650" t="s">
        <v>2397</v>
      </c>
      <c r="C83" s="650" t="s">
        <v>1798</v>
      </c>
      <c r="D83" s="650" t="s">
        <v>1799</v>
      </c>
      <c r="E83" s="650" t="s">
        <v>1707</v>
      </c>
      <c r="F83" s="653"/>
      <c r="G83" s="653"/>
      <c r="H83" s="666">
        <v>0</v>
      </c>
      <c r="I83" s="653">
        <v>40</v>
      </c>
      <c r="J83" s="653">
        <v>16999.199148910458</v>
      </c>
      <c r="K83" s="666">
        <v>1</v>
      </c>
      <c r="L83" s="653">
        <v>40</v>
      </c>
      <c r="M83" s="654">
        <v>16999.199148910458</v>
      </c>
    </row>
    <row r="84" spans="1:13" ht="14.4" customHeight="1" x14ac:dyDescent="0.3">
      <c r="A84" s="649" t="s">
        <v>576</v>
      </c>
      <c r="B84" s="650" t="s">
        <v>2397</v>
      </c>
      <c r="C84" s="650" t="s">
        <v>1705</v>
      </c>
      <c r="D84" s="650" t="s">
        <v>1706</v>
      </c>
      <c r="E84" s="650" t="s">
        <v>1707</v>
      </c>
      <c r="F84" s="653">
        <v>20</v>
      </c>
      <c r="G84" s="653">
        <v>3029.3999999999996</v>
      </c>
      <c r="H84" s="666">
        <v>1</v>
      </c>
      <c r="I84" s="653"/>
      <c r="J84" s="653"/>
      <c r="K84" s="666">
        <v>0</v>
      </c>
      <c r="L84" s="653">
        <v>20</v>
      </c>
      <c r="M84" s="654">
        <v>3029.3999999999996</v>
      </c>
    </row>
    <row r="85" spans="1:13" ht="14.4" customHeight="1" x14ac:dyDescent="0.3">
      <c r="A85" s="649" t="s">
        <v>576</v>
      </c>
      <c r="B85" s="650" t="s">
        <v>2397</v>
      </c>
      <c r="C85" s="650" t="s">
        <v>1815</v>
      </c>
      <c r="D85" s="650" t="s">
        <v>1816</v>
      </c>
      <c r="E85" s="650" t="s">
        <v>1813</v>
      </c>
      <c r="F85" s="653"/>
      <c r="G85" s="653"/>
      <c r="H85" s="666">
        <v>0</v>
      </c>
      <c r="I85" s="653">
        <v>10</v>
      </c>
      <c r="J85" s="653">
        <v>492.50000000000017</v>
      </c>
      <c r="K85" s="666">
        <v>1</v>
      </c>
      <c r="L85" s="653">
        <v>10</v>
      </c>
      <c r="M85" s="654">
        <v>492.50000000000017</v>
      </c>
    </row>
    <row r="86" spans="1:13" ht="14.4" customHeight="1" x14ac:dyDescent="0.3">
      <c r="A86" s="649" t="s">
        <v>576</v>
      </c>
      <c r="B86" s="650" t="s">
        <v>2397</v>
      </c>
      <c r="C86" s="650" t="s">
        <v>1708</v>
      </c>
      <c r="D86" s="650" t="s">
        <v>1709</v>
      </c>
      <c r="E86" s="650" t="s">
        <v>640</v>
      </c>
      <c r="F86" s="653">
        <v>130</v>
      </c>
      <c r="G86" s="653">
        <v>14636.700000000003</v>
      </c>
      <c r="H86" s="666">
        <v>1</v>
      </c>
      <c r="I86" s="653"/>
      <c r="J86" s="653"/>
      <c r="K86" s="666">
        <v>0</v>
      </c>
      <c r="L86" s="653">
        <v>130</v>
      </c>
      <c r="M86" s="654">
        <v>14636.700000000003</v>
      </c>
    </row>
    <row r="87" spans="1:13" ht="14.4" customHeight="1" x14ac:dyDescent="0.3">
      <c r="A87" s="649" t="s">
        <v>576</v>
      </c>
      <c r="B87" s="650" t="s">
        <v>2397</v>
      </c>
      <c r="C87" s="650" t="s">
        <v>1800</v>
      </c>
      <c r="D87" s="650" t="s">
        <v>1801</v>
      </c>
      <c r="E87" s="650" t="s">
        <v>1707</v>
      </c>
      <c r="F87" s="653"/>
      <c r="G87" s="653"/>
      <c r="H87" s="666">
        <v>0</v>
      </c>
      <c r="I87" s="653">
        <v>149</v>
      </c>
      <c r="J87" s="653">
        <v>27322.123000095773</v>
      </c>
      <c r="K87" s="666">
        <v>1</v>
      </c>
      <c r="L87" s="653">
        <v>149</v>
      </c>
      <c r="M87" s="654">
        <v>27322.123000095773</v>
      </c>
    </row>
    <row r="88" spans="1:13" ht="14.4" customHeight="1" x14ac:dyDescent="0.3">
      <c r="A88" s="649" t="s">
        <v>576</v>
      </c>
      <c r="B88" s="650" t="s">
        <v>2397</v>
      </c>
      <c r="C88" s="650" t="s">
        <v>1787</v>
      </c>
      <c r="D88" s="650" t="s">
        <v>1788</v>
      </c>
      <c r="E88" s="650" t="s">
        <v>1707</v>
      </c>
      <c r="F88" s="653"/>
      <c r="G88" s="653"/>
      <c r="H88" s="666">
        <v>0</v>
      </c>
      <c r="I88" s="653">
        <v>70</v>
      </c>
      <c r="J88" s="653">
        <v>14489.986037893912</v>
      </c>
      <c r="K88" s="666">
        <v>1</v>
      </c>
      <c r="L88" s="653">
        <v>70</v>
      </c>
      <c r="M88" s="654">
        <v>14489.986037893912</v>
      </c>
    </row>
    <row r="89" spans="1:13" ht="14.4" customHeight="1" x14ac:dyDescent="0.3">
      <c r="A89" s="649" t="s">
        <v>576</v>
      </c>
      <c r="B89" s="650" t="s">
        <v>2397</v>
      </c>
      <c r="C89" s="650" t="s">
        <v>1784</v>
      </c>
      <c r="D89" s="650" t="s">
        <v>1785</v>
      </c>
      <c r="E89" s="650" t="s">
        <v>1707</v>
      </c>
      <c r="F89" s="653"/>
      <c r="G89" s="653"/>
      <c r="H89" s="666">
        <v>0</v>
      </c>
      <c r="I89" s="653">
        <v>58</v>
      </c>
      <c r="J89" s="653">
        <v>14672.245942442774</v>
      </c>
      <c r="K89" s="666">
        <v>1</v>
      </c>
      <c r="L89" s="653">
        <v>58</v>
      </c>
      <c r="M89" s="654">
        <v>14672.245942442774</v>
      </c>
    </row>
    <row r="90" spans="1:13" ht="14.4" customHeight="1" x14ac:dyDescent="0.3">
      <c r="A90" s="649" t="s">
        <v>576</v>
      </c>
      <c r="B90" s="650" t="s">
        <v>2397</v>
      </c>
      <c r="C90" s="650" t="s">
        <v>638</v>
      </c>
      <c r="D90" s="650" t="s">
        <v>639</v>
      </c>
      <c r="E90" s="650" t="s">
        <v>640</v>
      </c>
      <c r="F90" s="653">
        <v>130</v>
      </c>
      <c r="G90" s="653">
        <v>28819.57748488252</v>
      </c>
      <c r="H90" s="666">
        <v>1</v>
      </c>
      <c r="I90" s="653"/>
      <c r="J90" s="653"/>
      <c r="K90" s="666">
        <v>0</v>
      </c>
      <c r="L90" s="653">
        <v>130</v>
      </c>
      <c r="M90" s="654">
        <v>28819.57748488252</v>
      </c>
    </row>
    <row r="91" spans="1:13" ht="14.4" customHeight="1" x14ac:dyDescent="0.3">
      <c r="A91" s="649" t="s">
        <v>576</v>
      </c>
      <c r="B91" s="650" t="s">
        <v>2397</v>
      </c>
      <c r="C91" s="650" t="s">
        <v>1710</v>
      </c>
      <c r="D91" s="650" t="s">
        <v>1711</v>
      </c>
      <c r="E91" s="650" t="s">
        <v>640</v>
      </c>
      <c r="F91" s="653">
        <v>30</v>
      </c>
      <c r="G91" s="653">
        <v>4725.6000000000004</v>
      </c>
      <c r="H91" s="666">
        <v>1</v>
      </c>
      <c r="I91" s="653"/>
      <c r="J91" s="653"/>
      <c r="K91" s="666">
        <v>0</v>
      </c>
      <c r="L91" s="653">
        <v>30</v>
      </c>
      <c r="M91" s="654">
        <v>4725.6000000000004</v>
      </c>
    </row>
    <row r="92" spans="1:13" ht="14.4" customHeight="1" x14ac:dyDescent="0.3">
      <c r="A92" s="649" t="s">
        <v>576</v>
      </c>
      <c r="B92" s="650" t="s">
        <v>2397</v>
      </c>
      <c r="C92" s="650" t="s">
        <v>1820</v>
      </c>
      <c r="D92" s="650" t="s">
        <v>1785</v>
      </c>
      <c r="E92" s="650" t="s">
        <v>1821</v>
      </c>
      <c r="F92" s="653"/>
      <c r="G92" s="653"/>
      <c r="H92" s="666">
        <v>0</v>
      </c>
      <c r="I92" s="653">
        <v>8</v>
      </c>
      <c r="J92" s="653">
        <v>2221.1200000000003</v>
      </c>
      <c r="K92" s="666">
        <v>1</v>
      </c>
      <c r="L92" s="653">
        <v>8</v>
      </c>
      <c r="M92" s="654">
        <v>2221.1200000000003</v>
      </c>
    </row>
    <row r="93" spans="1:13" ht="14.4" customHeight="1" x14ac:dyDescent="0.3">
      <c r="A93" s="649" t="s">
        <v>576</v>
      </c>
      <c r="B93" s="650" t="s">
        <v>2397</v>
      </c>
      <c r="C93" s="650" t="s">
        <v>1717</v>
      </c>
      <c r="D93" s="650" t="s">
        <v>1718</v>
      </c>
      <c r="E93" s="650" t="s">
        <v>640</v>
      </c>
      <c r="F93" s="653">
        <v>50</v>
      </c>
      <c r="G93" s="653">
        <v>6449</v>
      </c>
      <c r="H93" s="666">
        <v>1</v>
      </c>
      <c r="I93" s="653"/>
      <c r="J93" s="653"/>
      <c r="K93" s="666">
        <v>0</v>
      </c>
      <c r="L93" s="653">
        <v>50</v>
      </c>
      <c r="M93" s="654">
        <v>6449</v>
      </c>
    </row>
    <row r="94" spans="1:13" ht="14.4" customHeight="1" x14ac:dyDescent="0.3">
      <c r="A94" s="649" t="s">
        <v>576</v>
      </c>
      <c r="B94" s="650" t="s">
        <v>2397</v>
      </c>
      <c r="C94" s="650" t="s">
        <v>1781</v>
      </c>
      <c r="D94" s="650" t="s">
        <v>1782</v>
      </c>
      <c r="E94" s="650" t="s">
        <v>1783</v>
      </c>
      <c r="F94" s="653"/>
      <c r="G94" s="653"/>
      <c r="H94" s="666">
        <v>0</v>
      </c>
      <c r="I94" s="653">
        <v>1</v>
      </c>
      <c r="J94" s="653">
        <v>135.36000000000004</v>
      </c>
      <c r="K94" s="666">
        <v>1</v>
      </c>
      <c r="L94" s="653">
        <v>1</v>
      </c>
      <c r="M94" s="654">
        <v>135.36000000000004</v>
      </c>
    </row>
    <row r="95" spans="1:13" ht="14.4" customHeight="1" x14ac:dyDescent="0.3">
      <c r="A95" s="649" t="s">
        <v>579</v>
      </c>
      <c r="B95" s="650" t="s">
        <v>2309</v>
      </c>
      <c r="C95" s="650" t="s">
        <v>2186</v>
      </c>
      <c r="D95" s="650" t="s">
        <v>1645</v>
      </c>
      <c r="E95" s="650" t="s">
        <v>2187</v>
      </c>
      <c r="F95" s="653"/>
      <c r="G95" s="653"/>
      <c r="H95" s="666">
        <v>0</v>
      </c>
      <c r="I95" s="653">
        <v>1</v>
      </c>
      <c r="J95" s="653">
        <v>187.07</v>
      </c>
      <c r="K95" s="666">
        <v>1</v>
      </c>
      <c r="L95" s="653">
        <v>1</v>
      </c>
      <c r="M95" s="654">
        <v>187.07</v>
      </c>
    </row>
    <row r="96" spans="1:13" ht="14.4" customHeight="1" x14ac:dyDescent="0.3">
      <c r="A96" s="649" t="s">
        <v>579</v>
      </c>
      <c r="B96" s="650" t="s">
        <v>2321</v>
      </c>
      <c r="C96" s="650" t="s">
        <v>1610</v>
      </c>
      <c r="D96" s="650" t="s">
        <v>1583</v>
      </c>
      <c r="E96" s="650" t="s">
        <v>1611</v>
      </c>
      <c r="F96" s="653"/>
      <c r="G96" s="653"/>
      <c r="H96" s="666">
        <v>0</v>
      </c>
      <c r="I96" s="653">
        <v>2</v>
      </c>
      <c r="J96" s="653">
        <v>270.42000000000007</v>
      </c>
      <c r="K96" s="666">
        <v>1</v>
      </c>
      <c r="L96" s="653">
        <v>2</v>
      </c>
      <c r="M96" s="654">
        <v>270.42000000000007</v>
      </c>
    </row>
    <row r="97" spans="1:13" ht="14.4" customHeight="1" x14ac:dyDescent="0.3">
      <c r="A97" s="649" t="s">
        <v>579</v>
      </c>
      <c r="B97" s="650" t="s">
        <v>2375</v>
      </c>
      <c r="C97" s="650" t="s">
        <v>1690</v>
      </c>
      <c r="D97" s="650" t="s">
        <v>1691</v>
      </c>
      <c r="E97" s="650" t="s">
        <v>1256</v>
      </c>
      <c r="F97" s="653"/>
      <c r="G97" s="653"/>
      <c r="H97" s="666">
        <v>0</v>
      </c>
      <c r="I97" s="653">
        <v>4</v>
      </c>
      <c r="J97" s="653">
        <v>1349.7234959486545</v>
      </c>
      <c r="K97" s="666">
        <v>1</v>
      </c>
      <c r="L97" s="653">
        <v>4</v>
      </c>
      <c r="M97" s="654">
        <v>1349.7234959486545</v>
      </c>
    </row>
    <row r="98" spans="1:13" ht="14.4" customHeight="1" x14ac:dyDescent="0.3">
      <c r="A98" s="649" t="s">
        <v>579</v>
      </c>
      <c r="B98" s="650" t="s">
        <v>2401</v>
      </c>
      <c r="C98" s="650" t="s">
        <v>2193</v>
      </c>
      <c r="D98" s="650" t="s">
        <v>2194</v>
      </c>
      <c r="E98" s="650" t="s">
        <v>2195</v>
      </c>
      <c r="F98" s="653"/>
      <c r="G98" s="653"/>
      <c r="H98" s="666">
        <v>0</v>
      </c>
      <c r="I98" s="653">
        <v>1</v>
      </c>
      <c r="J98" s="653">
        <v>134.27000000000001</v>
      </c>
      <c r="K98" s="666">
        <v>1</v>
      </c>
      <c r="L98" s="653">
        <v>1</v>
      </c>
      <c r="M98" s="654">
        <v>134.27000000000001</v>
      </c>
    </row>
    <row r="99" spans="1:13" ht="14.4" customHeight="1" x14ac:dyDescent="0.3">
      <c r="A99" s="649" t="s">
        <v>579</v>
      </c>
      <c r="B99" s="650" t="s">
        <v>2401</v>
      </c>
      <c r="C99" s="650" t="s">
        <v>2197</v>
      </c>
      <c r="D99" s="650" t="s">
        <v>2194</v>
      </c>
      <c r="E99" s="650" t="s">
        <v>2198</v>
      </c>
      <c r="F99" s="653"/>
      <c r="G99" s="653"/>
      <c r="H99" s="666">
        <v>0</v>
      </c>
      <c r="I99" s="653">
        <v>4</v>
      </c>
      <c r="J99" s="653">
        <v>2247.6381607183612</v>
      </c>
      <c r="K99" s="666">
        <v>1</v>
      </c>
      <c r="L99" s="653">
        <v>4</v>
      </c>
      <c r="M99" s="654">
        <v>2247.6381607183612</v>
      </c>
    </row>
    <row r="100" spans="1:13" ht="14.4" customHeight="1" x14ac:dyDescent="0.3">
      <c r="A100" s="649" t="s">
        <v>579</v>
      </c>
      <c r="B100" s="650" t="s">
        <v>2402</v>
      </c>
      <c r="C100" s="650" t="s">
        <v>2199</v>
      </c>
      <c r="D100" s="650" t="s">
        <v>2200</v>
      </c>
      <c r="E100" s="650" t="s">
        <v>2201</v>
      </c>
      <c r="F100" s="653"/>
      <c r="G100" s="653"/>
      <c r="H100" s="666">
        <v>0</v>
      </c>
      <c r="I100" s="653">
        <v>207</v>
      </c>
      <c r="J100" s="653">
        <v>563557.5</v>
      </c>
      <c r="K100" s="666">
        <v>1</v>
      </c>
      <c r="L100" s="653">
        <v>207</v>
      </c>
      <c r="M100" s="654">
        <v>563557.5</v>
      </c>
    </row>
    <row r="101" spans="1:13" ht="14.4" customHeight="1" x14ac:dyDescent="0.3">
      <c r="A101" s="649" t="s">
        <v>579</v>
      </c>
      <c r="B101" s="650" t="s">
        <v>2376</v>
      </c>
      <c r="C101" s="650" t="s">
        <v>2189</v>
      </c>
      <c r="D101" s="650" t="s">
        <v>1671</v>
      </c>
      <c r="E101" s="650" t="s">
        <v>2191</v>
      </c>
      <c r="F101" s="653"/>
      <c r="G101" s="653"/>
      <c r="H101" s="666">
        <v>0</v>
      </c>
      <c r="I101" s="653">
        <v>280</v>
      </c>
      <c r="J101" s="653">
        <v>23486.426519484281</v>
      </c>
      <c r="K101" s="666">
        <v>1</v>
      </c>
      <c r="L101" s="653">
        <v>280</v>
      </c>
      <c r="M101" s="654">
        <v>23486.426519484281</v>
      </c>
    </row>
    <row r="102" spans="1:13" ht="14.4" customHeight="1" x14ac:dyDescent="0.3">
      <c r="A102" s="649" t="s">
        <v>579</v>
      </c>
      <c r="B102" s="650" t="s">
        <v>2376</v>
      </c>
      <c r="C102" s="650" t="s">
        <v>1670</v>
      </c>
      <c r="D102" s="650" t="s">
        <v>1671</v>
      </c>
      <c r="E102" s="650" t="s">
        <v>1672</v>
      </c>
      <c r="F102" s="653"/>
      <c r="G102" s="653"/>
      <c r="H102" s="666">
        <v>0</v>
      </c>
      <c r="I102" s="653">
        <v>1340</v>
      </c>
      <c r="J102" s="653">
        <v>257655.17069377832</v>
      </c>
      <c r="K102" s="666">
        <v>1</v>
      </c>
      <c r="L102" s="653">
        <v>1340</v>
      </c>
      <c r="M102" s="654">
        <v>257655.17069377832</v>
      </c>
    </row>
    <row r="103" spans="1:13" ht="14.4" customHeight="1" x14ac:dyDescent="0.3">
      <c r="A103" s="649" t="s">
        <v>579</v>
      </c>
      <c r="B103" s="650" t="s">
        <v>2377</v>
      </c>
      <c r="C103" s="650" t="s">
        <v>2075</v>
      </c>
      <c r="D103" s="650" t="s">
        <v>2403</v>
      </c>
      <c r="E103" s="650" t="s">
        <v>2077</v>
      </c>
      <c r="F103" s="653">
        <v>1</v>
      </c>
      <c r="G103" s="653">
        <v>227.87358681567446</v>
      </c>
      <c r="H103" s="666">
        <v>1</v>
      </c>
      <c r="I103" s="653"/>
      <c r="J103" s="653"/>
      <c r="K103" s="666">
        <v>0</v>
      </c>
      <c r="L103" s="653">
        <v>1</v>
      </c>
      <c r="M103" s="654">
        <v>227.87358681567446</v>
      </c>
    </row>
    <row r="104" spans="1:13" ht="14.4" customHeight="1" x14ac:dyDescent="0.3">
      <c r="A104" s="649" t="s">
        <v>579</v>
      </c>
      <c r="B104" s="650" t="s">
        <v>2377</v>
      </c>
      <c r="C104" s="650" t="s">
        <v>2071</v>
      </c>
      <c r="D104" s="650" t="s">
        <v>2072</v>
      </c>
      <c r="E104" s="650" t="s">
        <v>2073</v>
      </c>
      <c r="F104" s="653">
        <v>1</v>
      </c>
      <c r="G104" s="653">
        <v>900.00070203790301</v>
      </c>
      <c r="H104" s="666">
        <v>1</v>
      </c>
      <c r="I104" s="653"/>
      <c r="J104" s="653"/>
      <c r="K104" s="666">
        <v>0</v>
      </c>
      <c r="L104" s="653">
        <v>1</v>
      </c>
      <c r="M104" s="654">
        <v>900.00070203790301</v>
      </c>
    </row>
    <row r="105" spans="1:13" ht="14.4" customHeight="1" x14ac:dyDescent="0.3">
      <c r="A105" s="649" t="s">
        <v>579</v>
      </c>
      <c r="B105" s="650" t="s">
        <v>2377</v>
      </c>
      <c r="C105" s="650" t="s">
        <v>2183</v>
      </c>
      <c r="D105" s="650" t="s">
        <v>1628</v>
      </c>
      <c r="E105" s="650" t="s">
        <v>2184</v>
      </c>
      <c r="F105" s="653"/>
      <c r="G105" s="653"/>
      <c r="H105" s="666">
        <v>0</v>
      </c>
      <c r="I105" s="653">
        <v>84</v>
      </c>
      <c r="J105" s="653">
        <v>22373.39743934069</v>
      </c>
      <c r="K105" s="666">
        <v>1</v>
      </c>
      <c r="L105" s="653">
        <v>84</v>
      </c>
      <c r="M105" s="654">
        <v>22373.39743934069</v>
      </c>
    </row>
    <row r="106" spans="1:13" ht="14.4" customHeight="1" x14ac:dyDescent="0.3">
      <c r="A106" s="649" t="s">
        <v>579</v>
      </c>
      <c r="B106" s="650" t="s">
        <v>2377</v>
      </c>
      <c r="C106" s="650" t="s">
        <v>1627</v>
      </c>
      <c r="D106" s="650" t="s">
        <v>1628</v>
      </c>
      <c r="E106" s="650" t="s">
        <v>1629</v>
      </c>
      <c r="F106" s="653"/>
      <c r="G106" s="653"/>
      <c r="H106" s="666">
        <v>0</v>
      </c>
      <c r="I106" s="653">
        <v>105</v>
      </c>
      <c r="J106" s="653">
        <v>93460.478966833529</v>
      </c>
      <c r="K106" s="666">
        <v>1</v>
      </c>
      <c r="L106" s="653">
        <v>105</v>
      </c>
      <c r="M106" s="654">
        <v>93460.478966833529</v>
      </c>
    </row>
    <row r="107" spans="1:13" ht="14.4" customHeight="1" x14ac:dyDescent="0.3">
      <c r="A107" s="649" t="s">
        <v>579</v>
      </c>
      <c r="B107" s="650" t="s">
        <v>2377</v>
      </c>
      <c r="C107" s="650" t="s">
        <v>2078</v>
      </c>
      <c r="D107" s="650" t="s">
        <v>2404</v>
      </c>
      <c r="E107" s="650" t="s">
        <v>2080</v>
      </c>
      <c r="F107" s="653">
        <v>6</v>
      </c>
      <c r="G107" s="653">
        <v>655.5</v>
      </c>
      <c r="H107" s="666">
        <v>1</v>
      </c>
      <c r="I107" s="653"/>
      <c r="J107" s="653"/>
      <c r="K107" s="666">
        <v>0</v>
      </c>
      <c r="L107" s="653">
        <v>6</v>
      </c>
      <c r="M107" s="654">
        <v>655.5</v>
      </c>
    </row>
    <row r="108" spans="1:13" ht="14.4" customHeight="1" x14ac:dyDescent="0.3">
      <c r="A108" s="649" t="s">
        <v>579</v>
      </c>
      <c r="B108" s="650" t="s">
        <v>2305</v>
      </c>
      <c r="C108" s="650" t="s">
        <v>2176</v>
      </c>
      <c r="D108" s="650" t="s">
        <v>647</v>
      </c>
      <c r="E108" s="650" t="s">
        <v>2177</v>
      </c>
      <c r="F108" s="653"/>
      <c r="G108" s="653"/>
      <c r="H108" s="666">
        <v>0</v>
      </c>
      <c r="I108" s="653">
        <v>56</v>
      </c>
      <c r="J108" s="653">
        <v>8093.6782036236482</v>
      </c>
      <c r="K108" s="666">
        <v>1</v>
      </c>
      <c r="L108" s="653">
        <v>56</v>
      </c>
      <c r="M108" s="654">
        <v>8093.6782036236482</v>
      </c>
    </row>
    <row r="109" spans="1:13" ht="14.4" customHeight="1" x14ac:dyDescent="0.3">
      <c r="A109" s="649" t="s">
        <v>579</v>
      </c>
      <c r="B109" s="650" t="s">
        <v>2305</v>
      </c>
      <c r="C109" s="650" t="s">
        <v>631</v>
      </c>
      <c r="D109" s="650" t="s">
        <v>2306</v>
      </c>
      <c r="E109" s="650" t="s">
        <v>2307</v>
      </c>
      <c r="F109" s="653"/>
      <c r="G109" s="653"/>
      <c r="H109" s="666">
        <v>0</v>
      </c>
      <c r="I109" s="653">
        <v>77</v>
      </c>
      <c r="J109" s="653">
        <v>10754.590042863072</v>
      </c>
      <c r="K109" s="666">
        <v>1</v>
      </c>
      <c r="L109" s="653">
        <v>77</v>
      </c>
      <c r="M109" s="654">
        <v>10754.590042863072</v>
      </c>
    </row>
    <row r="110" spans="1:13" ht="14.4" customHeight="1" x14ac:dyDescent="0.3">
      <c r="A110" s="649" t="s">
        <v>579</v>
      </c>
      <c r="B110" s="650" t="s">
        <v>2305</v>
      </c>
      <c r="C110" s="650" t="s">
        <v>1663</v>
      </c>
      <c r="D110" s="650" t="s">
        <v>2306</v>
      </c>
      <c r="E110" s="650" t="s">
        <v>2386</v>
      </c>
      <c r="F110" s="653"/>
      <c r="G110" s="653"/>
      <c r="H110" s="666">
        <v>0</v>
      </c>
      <c r="I110" s="653">
        <v>65</v>
      </c>
      <c r="J110" s="653">
        <v>11568.040200383657</v>
      </c>
      <c r="K110" s="666">
        <v>1</v>
      </c>
      <c r="L110" s="653">
        <v>65</v>
      </c>
      <c r="M110" s="654">
        <v>11568.040200383657</v>
      </c>
    </row>
    <row r="111" spans="1:13" ht="14.4" customHeight="1" x14ac:dyDescent="0.3">
      <c r="A111" s="649" t="s">
        <v>579</v>
      </c>
      <c r="B111" s="650" t="s">
        <v>2392</v>
      </c>
      <c r="C111" s="650" t="s">
        <v>2179</v>
      </c>
      <c r="D111" s="650" t="s">
        <v>2180</v>
      </c>
      <c r="E111" s="650" t="s">
        <v>2405</v>
      </c>
      <c r="F111" s="653"/>
      <c r="G111" s="653"/>
      <c r="H111" s="666">
        <v>0</v>
      </c>
      <c r="I111" s="653">
        <v>6</v>
      </c>
      <c r="J111" s="653">
        <v>316.85934298739011</v>
      </c>
      <c r="K111" s="666">
        <v>1</v>
      </c>
      <c r="L111" s="653">
        <v>6</v>
      </c>
      <c r="M111" s="654">
        <v>316.85934298739011</v>
      </c>
    </row>
    <row r="112" spans="1:13" ht="14.4" customHeight="1" x14ac:dyDescent="0.3">
      <c r="A112" s="649" t="s">
        <v>582</v>
      </c>
      <c r="B112" s="650" t="s">
        <v>2309</v>
      </c>
      <c r="C112" s="650" t="s">
        <v>1644</v>
      </c>
      <c r="D112" s="650" t="s">
        <v>1645</v>
      </c>
      <c r="E112" s="650" t="s">
        <v>1646</v>
      </c>
      <c r="F112" s="653"/>
      <c r="G112" s="653"/>
      <c r="H112" s="666">
        <v>0</v>
      </c>
      <c r="I112" s="653">
        <v>4</v>
      </c>
      <c r="J112" s="653">
        <v>1522.0799999999995</v>
      </c>
      <c r="K112" s="666">
        <v>1</v>
      </c>
      <c r="L112" s="653">
        <v>4</v>
      </c>
      <c r="M112" s="654">
        <v>1522.0799999999995</v>
      </c>
    </row>
    <row r="113" spans="1:13" ht="14.4" customHeight="1" x14ac:dyDescent="0.3">
      <c r="A113" s="649" t="s">
        <v>582</v>
      </c>
      <c r="B113" s="650" t="s">
        <v>2321</v>
      </c>
      <c r="C113" s="650" t="s">
        <v>1610</v>
      </c>
      <c r="D113" s="650" t="s">
        <v>1583</v>
      </c>
      <c r="E113" s="650" t="s">
        <v>1611</v>
      </c>
      <c r="F113" s="653"/>
      <c r="G113" s="653"/>
      <c r="H113" s="666">
        <v>0</v>
      </c>
      <c r="I113" s="653">
        <v>4</v>
      </c>
      <c r="J113" s="653">
        <v>541.36020081845209</v>
      </c>
      <c r="K113" s="666">
        <v>1</v>
      </c>
      <c r="L113" s="653">
        <v>4</v>
      </c>
      <c r="M113" s="654">
        <v>541.36020081845209</v>
      </c>
    </row>
    <row r="114" spans="1:13" ht="14.4" customHeight="1" x14ac:dyDescent="0.3">
      <c r="A114" s="649" t="s">
        <v>582</v>
      </c>
      <c r="B114" s="650" t="s">
        <v>2375</v>
      </c>
      <c r="C114" s="650" t="s">
        <v>1690</v>
      </c>
      <c r="D114" s="650" t="s">
        <v>1691</v>
      </c>
      <c r="E114" s="650" t="s">
        <v>1256</v>
      </c>
      <c r="F114" s="653"/>
      <c r="G114" s="653"/>
      <c r="H114" s="666">
        <v>0</v>
      </c>
      <c r="I114" s="653">
        <v>10</v>
      </c>
      <c r="J114" s="653">
        <v>3372.3536683365865</v>
      </c>
      <c r="K114" s="666">
        <v>1</v>
      </c>
      <c r="L114" s="653">
        <v>10</v>
      </c>
      <c r="M114" s="654">
        <v>3372.3536683365865</v>
      </c>
    </row>
    <row r="115" spans="1:13" ht="14.4" customHeight="1" x14ac:dyDescent="0.3">
      <c r="A115" s="649" t="s">
        <v>582</v>
      </c>
      <c r="B115" s="650" t="s">
        <v>2401</v>
      </c>
      <c r="C115" s="650" t="s">
        <v>2193</v>
      </c>
      <c r="D115" s="650" t="s">
        <v>2194</v>
      </c>
      <c r="E115" s="650" t="s">
        <v>2195</v>
      </c>
      <c r="F115" s="653"/>
      <c r="G115" s="653"/>
      <c r="H115" s="666">
        <v>0</v>
      </c>
      <c r="I115" s="653">
        <v>5</v>
      </c>
      <c r="J115" s="653">
        <v>965.2600000000001</v>
      </c>
      <c r="K115" s="666">
        <v>1</v>
      </c>
      <c r="L115" s="653">
        <v>5</v>
      </c>
      <c r="M115" s="654">
        <v>965.2600000000001</v>
      </c>
    </row>
    <row r="116" spans="1:13" ht="14.4" customHeight="1" x14ac:dyDescent="0.3">
      <c r="A116" s="649" t="s">
        <v>582</v>
      </c>
      <c r="B116" s="650" t="s">
        <v>2401</v>
      </c>
      <c r="C116" s="650" t="s">
        <v>2197</v>
      </c>
      <c r="D116" s="650" t="s">
        <v>2194</v>
      </c>
      <c r="E116" s="650" t="s">
        <v>2198</v>
      </c>
      <c r="F116" s="653"/>
      <c r="G116" s="653"/>
      <c r="H116" s="666">
        <v>0</v>
      </c>
      <c r="I116" s="653">
        <v>20</v>
      </c>
      <c r="J116" s="653">
        <v>13287.010803591802</v>
      </c>
      <c r="K116" s="666">
        <v>1</v>
      </c>
      <c r="L116" s="653">
        <v>20</v>
      </c>
      <c r="M116" s="654">
        <v>13287.010803591802</v>
      </c>
    </row>
    <row r="117" spans="1:13" ht="14.4" customHeight="1" x14ac:dyDescent="0.3">
      <c r="A117" s="649" t="s">
        <v>582</v>
      </c>
      <c r="B117" s="650" t="s">
        <v>2402</v>
      </c>
      <c r="C117" s="650" t="s">
        <v>2199</v>
      </c>
      <c r="D117" s="650" t="s">
        <v>2200</v>
      </c>
      <c r="E117" s="650" t="s">
        <v>2201</v>
      </c>
      <c r="F117" s="653"/>
      <c r="G117" s="653"/>
      <c r="H117" s="666">
        <v>0</v>
      </c>
      <c r="I117" s="653">
        <v>194</v>
      </c>
      <c r="J117" s="653">
        <v>529460</v>
      </c>
      <c r="K117" s="666">
        <v>1</v>
      </c>
      <c r="L117" s="653">
        <v>194</v>
      </c>
      <c r="M117" s="654">
        <v>529460</v>
      </c>
    </row>
    <row r="118" spans="1:13" ht="14.4" customHeight="1" x14ac:dyDescent="0.3">
      <c r="A118" s="649" t="s">
        <v>582</v>
      </c>
      <c r="B118" s="650" t="s">
        <v>2377</v>
      </c>
      <c r="C118" s="650" t="s">
        <v>2075</v>
      </c>
      <c r="D118" s="650" t="s">
        <v>2403</v>
      </c>
      <c r="E118" s="650" t="s">
        <v>2077</v>
      </c>
      <c r="F118" s="653">
        <v>8</v>
      </c>
      <c r="G118" s="653">
        <v>1847.8599472626979</v>
      </c>
      <c r="H118" s="666">
        <v>1</v>
      </c>
      <c r="I118" s="653"/>
      <c r="J118" s="653"/>
      <c r="K118" s="666">
        <v>0</v>
      </c>
      <c r="L118" s="653">
        <v>8</v>
      </c>
      <c r="M118" s="654">
        <v>1847.8599472626979</v>
      </c>
    </row>
    <row r="119" spans="1:13" ht="14.4" customHeight="1" x14ac:dyDescent="0.3">
      <c r="A119" s="649" t="s">
        <v>582</v>
      </c>
      <c r="B119" s="650" t="s">
        <v>2377</v>
      </c>
      <c r="C119" s="650" t="s">
        <v>2183</v>
      </c>
      <c r="D119" s="650" t="s">
        <v>1628</v>
      </c>
      <c r="E119" s="650" t="s">
        <v>2184</v>
      </c>
      <c r="F119" s="653"/>
      <c r="G119" s="653"/>
      <c r="H119" s="666">
        <v>0</v>
      </c>
      <c r="I119" s="653">
        <v>95</v>
      </c>
      <c r="J119" s="653">
        <v>25303.249050021932</v>
      </c>
      <c r="K119" s="666">
        <v>1</v>
      </c>
      <c r="L119" s="653">
        <v>95</v>
      </c>
      <c r="M119" s="654">
        <v>25303.249050021932</v>
      </c>
    </row>
    <row r="120" spans="1:13" ht="14.4" customHeight="1" x14ac:dyDescent="0.3">
      <c r="A120" s="649" t="s">
        <v>582</v>
      </c>
      <c r="B120" s="650" t="s">
        <v>2377</v>
      </c>
      <c r="C120" s="650" t="s">
        <v>1627</v>
      </c>
      <c r="D120" s="650" t="s">
        <v>1628</v>
      </c>
      <c r="E120" s="650" t="s">
        <v>1629</v>
      </c>
      <c r="F120" s="653"/>
      <c r="G120" s="653"/>
      <c r="H120" s="666">
        <v>0</v>
      </c>
      <c r="I120" s="653">
        <v>87</v>
      </c>
      <c r="J120" s="653">
        <v>77438.686942497443</v>
      </c>
      <c r="K120" s="666">
        <v>1</v>
      </c>
      <c r="L120" s="653">
        <v>87</v>
      </c>
      <c r="M120" s="654">
        <v>77438.686942497443</v>
      </c>
    </row>
    <row r="121" spans="1:13" ht="14.4" customHeight="1" x14ac:dyDescent="0.3">
      <c r="A121" s="649" t="s">
        <v>582</v>
      </c>
      <c r="B121" s="650" t="s">
        <v>2377</v>
      </c>
      <c r="C121" s="650" t="s">
        <v>2078</v>
      </c>
      <c r="D121" s="650" t="s">
        <v>2404</v>
      </c>
      <c r="E121" s="650" t="s">
        <v>2080</v>
      </c>
      <c r="F121" s="653">
        <v>8</v>
      </c>
      <c r="G121" s="653">
        <v>874</v>
      </c>
      <c r="H121" s="666">
        <v>1</v>
      </c>
      <c r="I121" s="653"/>
      <c r="J121" s="653"/>
      <c r="K121" s="666">
        <v>0</v>
      </c>
      <c r="L121" s="653">
        <v>8</v>
      </c>
      <c r="M121" s="654">
        <v>874</v>
      </c>
    </row>
    <row r="122" spans="1:13" ht="14.4" customHeight="1" x14ac:dyDescent="0.3">
      <c r="A122" s="649" t="s">
        <v>582</v>
      </c>
      <c r="B122" s="650" t="s">
        <v>2305</v>
      </c>
      <c r="C122" s="650" t="s">
        <v>2176</v>
      </c>
      <c r="D122" s="650" t="s">
        <v>647</v>
      </c>
      <c r="E122" s="650" t="s">
        <v>2177</v>
      </c>
      <c r="F122" s="653"/>
      <c r="G122" s="653"/>
      <c r="H122" s="666">
        <v>0</v>
      </c>
      <c r="I122" s="653">
        <v>63</v>
      </c>
      <c r="J122" s="653">
        <v>9105.3948270739693</v>
      </c>
      <c r="K122" s="666">
        <v>1</v>
      </c>
      <c r="L122" s="653">
        <v>63</v>
      </c>
      <c r="M122" s="654">
        <v>9105.3948270739693</v>
      </c>
    </row>
    <row r="123" spans="1:13" ht="14.4" customHeight="1" x14ac:dyDescent="0.3">
      <c r="A123" s="649" t="s">
        <v>582</v>
      </c>
      <c r="B123" s="650" t="s">
        <v>2305</v>
      </c>
      <c r="C123" s="650" t="s">
        <v>631</v>
      </c>
      <c r="D123" s="650" t="s">
        <v>2306</v>
      </c>
      <c r="E123" s="650" t="s">
        <v>2307</v>
      </c>
      <c r="F123" s="653"/>
      <c r="G123" s="653"/>
      <c r="H123" s="666">
        <v>0</v>
      </c>
      <c r="I123" s="653">
        <v>89</v>
      </c>
      <c r="J123" s="653">
        <v>12430.631900956399</v>
      </c>
      <c r="K123" s="666">
        <v>1</v>
      </c>
      <c r="L123" s="653">
        <v>89</v>
      </c>
      <c r="M123" s="654">
        <v>12430.631900956399</v>
      </c>
    </row>
    <row r="124" spans="1:13" ht="14.4" customHeight="1" x14ac:dyDescent="0.3">
      <c r="A124" s="649" t="s">
        <v>582</v>
      </c>
      <c r="B124" s="650" t="s">
        <v>2305</v>
      </c>
      <c r="C124" s="650" t="s">
        <v>1663</v>
      </c>
      <c r="D124" s="650" t="s">
        <v>2306</v>
      </c>
      <c r="E124" s="650" t="s">
        <v>2386</v>
      </c>
      <c r="F124" s="653"/>
      <c r="G124" s="653"/>
      <c r="H124" s="666">
        <v>0</v>
      </c>
      <c r="I124" s="653">
        <v>80</v>
      </c>
      <c r="J124" s="653">
        <v>14237.599636585903</v>
      </c>
      <c r="K124" s="666">
        <v>1</v>
      </c>
      <c r="L124" s="653">
        <v>80</v>
      </c>
      <c r="M124" s="654">
        <v>14237.599636585903</v>
      </c>
    </row>
    <row r="125" spans="1:13" ht="14.4" customHeight="1" x14ac:dyDescent="0.3">
      <c r="A125" s="649" t="s">
        <v>582</v>
      </c>
      <c r="B125" s="650" t="s">
        <v>2392</v>
      </c>
      <c r="C125" s="650" t="s">
        <v>2179</v>
      </c>
      <c r="D125" s="650" t="s">
        <v>2180</v>
      </c>
      <c r="E125" s="650" t="s">
        <v>2405</v>
      </c>
      <c r="F125" s="653"/>
      <c r="G125" s="653"/>
      <c r="H125" s="666">
        <v>0</v>
      </c>
      <c r="I125" s="653">
        <v>2</v>
      </c>
      <c r="J125" s="653">
        <v>104.74039317158126</v>
      </c>
      <c r="K125" s="666">
        <v>1</v>
      </c>
      <c r="L125" s="653">
        <v>2</v>
      </c>
      <c r="M125" s="654">
        <v>104.74039317158126</v>
      </c>
    </row>
    <row r="126" spans="1:13" ht="14.4" customHeight="1" x14ac:dyDescent="0.3">
      <c r="A126" s="649" t="s">
        <v>585</v>
      </c>
      <c r="B126" s="650" t="s">
        <v>2309</v>
      </c>
      <c r="C126" s="650" t="s">
        <v>1644</v>
      </c>
      <c r="D126" s="650" t="s">
        <v>1645</v>
      </c>
      <c r="E126" s="650" t="s">
        <v>1646</v>
      </c>
      <c r="F126" s="653"/>
      <c r="G126" s="653"/>
      <c r="H126" s="666">
        <v>0</v>
      </c>
      <c r="I126" s="653">
        <v>12</v>
      </c>
      <c r="J126" s="653">
        <v>4566.2448112745906</v>
      </c>
      <c r="K126" s="666">
        <v>1</v>
      </c>
      <c r="L126" s="653">
        <v>12</v>
      </c>
      <c r="M126" s="654">
        <v>4566.2448112745906</v>
      </c>
    </row>
    <row r="127" spans="1:13" ht="14.4" customHeight="1" x14ac:dyDescent="0.3">
      <c r="A127" s="649" t="s">
        <v>585</v>
      </c>
      <c r="B127" s="650" t="s">
        <v>2330</v>
      </c>
      <c r="C127" s="650" t="s">
        <v>1578</v>
      </c>
      <c r="D127" s="650" t="s">
        <v>2332</v>
      </c>
      <c r="E127" s="650" t="s">
        <v>2333</v>
      </c>
      <c r="F127" s="653"/>
      <c r="G127" s="653"/>
      <c r="H127" s="666">
        <v>0</v>
      </c>
      <c r="I127" s="653">
        <v>4</v>
      </c>
      <c r="J127" s="653">
        <v>145.32000000000002</v>
      </c>
      <c r="K127" s="666">
        <v>1</v>
      </c>
      <c r="L127" s="653">
        <v>4</v>
      </c>
      <c r="M127" s="654">
        <v>145.32000000000002</v>
      </c>
    </row>
    <row r="128" spans="1:13" ht="14.4" customHeight="1" x14ac:dyDescent="0.3">
      <c r="A128" s="649" t="s">
        <v>585</v>
      </c>
      <c r="B128" s="650" t="s">
        <v>2406</v>
      </c>
      <c r="C128" s="650" t="s">
        <v>2221</v>
      </c>
      <c r="D128" s="650" t="s">
        <v>2222</v>
      </c>
      <c r="E128" s="650" t="s">
        <v>2223</v>
      </c>
      <c r="F128" s="653"/>
      <c r="G128" s="653"/>
      <c r="H128" s="666">
        <v>0</v>
      </c>
      <c r="I128" s="653">
        <v>2</v>
      </c>
      <c r="J128" s="653">
        <v>117.76</v>
      </c>
      <c r="K128" s="666">
        <v>1</v>
      </c>
      <c r="L128" s="653">
        <v>2</v>
      </c>
      <c r="M128" s="654">
        <v>117.76</v>
      </c>
    </row>
    <row r="129" spans="1:13" ht="14.4" customHeight="1" x14ac:dyDescent="0.3">
      <c r="A129" s="649" t="s">
        <v>585</v>
      </c>
      <c r="B129" s="650" t="s">
        <v>2392</v>
      </c>
      <c r="C129" s="650" t="s">
        <v>2179</v>
      </c>
      <c r="D129" s="650" t="s">
        <v>2180</v>
      </c>
      <c r="E129" s="650" t="s">
        <v>2405</v>
      </c>
      <c r="F129" s="653"/>
      <c r="G129" s="653"/>
      <c r="H129" s="666">
        <v>0</v>
      </c>
      <c r="I129" s="653">
        <v>2</v>
      </c>
      <c r="J129" s="653">
        <v>105.62</v>
      </c>
      <c r="K129" s="666">
        <v>1</v>
      </c>
      <c r="L129" s="653">
        <v>2</v>
      </c>
      <c r="M129" s="654">
        <v>105.62</v>
      </c>
    </row>
    <row r="130" spans="1:13" ht="14.4" customHeight="1" x14ac:dyDescent="0.3">
      <c r="A130" s="649" t="s">
        <v>588</v>
      </c>
      <c r="B130" s="650" t="s">
        <v>2309</v>
      </c>
      <c r="C130" s="650" t="s">
        <v>1644</v>
      </c>
      <c r="D130" s="650" t="s">
        <v>1645</v>
      </c>
      <c r="E130" s="650" t="s">
        <v>1646</v>
      </c>
      <c r="F130" s="653"/>
      <c r="G130" s="653"/>
      <c r="H130" s="666">
        <v>0</v>
      </c>
      <c r="I130" s="653">
        <v>1</v>
      </c>
      <c r="J130" s="653">
        <v>380.52</v>
      </c>
      <c r="K130" s="666">
        <v>1</v>
      </c>
      <c r="L130" s="653">
        <v>1</v>
      </c>
      <c r="M130" s="654">
        <v>380.52</v>
      </c>
    </row>
    <row r="131" spans="1:13" ht="14.4" customHeight="1" x14ac:dyDescent="0.3">
      <c r="A131" s="649" t="s">
        <v>588</v>
      </c>
      <c r="B131" s="650" t="s">
        <v>2402</v>
      </c>
      <c r="C131" s="650" t="s">
        <v>2225</v>
      </c>
      <c r="D131" s="650" t="s">
        <v>2226</v>
      </c>
      <c r="E131" s="650" t="s">
        <v>2227</v>
      </c>
      <c r="F131" s="653">
        <v>27</v>
      </c>
      <c r="G131" s="653">
        <v>100297.63774370032</v>
      </c>
      <c r="H131" s="666">
        <v>1</v>
      </c>
      <c r="I131" s="653"/>
      <c r="J131" s="653"/>
      <c r="K131" s="666">
        <v>0</v>
      </c>
      <c r="L131" s="653">
        <v>27</v>
      </c>
      <c r="M131" s="654">
        <v>100297.63774370032</v>
      </c>
    </row>
    <row r="132" spans="1:13" ht="14.4" customHeight="1" x14ac:dyDescent="0.3">
      <c r="A132" s="649" t="s">
        <v>588</v>
      </c>
      <c r="B132" s="650" t="s">
        <v>2377</v>
      </c>
      <c r="C132" s="650" t="s">
        <v>2075</v>
      </c>
      <c r="D132" s="650" t="s">
        <v>2403</v>
      </c>
      <c r="E132" s="650" t="s">
        <v>2077</v>
      </c>
      <c r="F132" s="653">
        <v>11</v>
      </c>
      <c r="G132" s="653">
        <v>2523.1904</v>
      </c>
      <c r="H132" s="666">
        <v>1</v>
      </c>
      <c r="I132" s="653"/>
      <c r="J132" s="653"/>
      <c r="K132" s="666">
        <v>0</v>
      </c>
      <c r="L132" s="653">
        <v>11</v>
      </c>
      <c r="M132" s="654">
        <v>2523.1904</v>
      </c>
    </row>
    <row r="133" spans="1:13" ht="14.4" customHeight="1" x14ac:dyDescent="0.3">
      <c r="A133" s="649" t="s">
        <v>588</v>
      </c>
      <c r="B133" s="650" t="s">
        <v>2377</v>
      </c>
      <c r="C133" s="650" t="s">
        <v>2183</v>
      </c>
      <c r="D133" s="650" t="s">
        <v>1628</v>
      </c>
      <c r="E133" s="650" t="s">
        <v>2184</v>
      </c>
      <c r="F133" s="653"/>
      <c r="G133" s="653"/>
      <c r="H133" s="666">
        <v>0</v>
      </c>
      <c r="I133" s="653">
        <v>9</v>
      </c>
      <c r="J133" s="653">
        <v>2397.1500443688265</v>
      </c>
      <c r="K133" s="666">
        <v>1</v>
      </c>
      <c r="L133" s="653">
        <v>9</v>
      </c>
      <c r="M133" s="654">
        <v>2397.1500443688265</v>
      </c>
    </row>
    <row r="134" spans="1:13" ht="14.4" customHeight="1" x14ac:dyDescent="0.3">
      <c r="A134" s="649" t="s">
        <v>588</v>
      </c>
      <c r="B134" s="650" t="s">
        <v>2377</v>
      </c>
      <c r="C134" s="650" t="s">
        <v>1627</v>
      </c>
      <c r="D134" s="650" t="s">
        <v>1628</v>
      </c>
      <c r="E134" s="650" t="s">
        <v>1629</v>
      </c>
      <c r="F134" s="653"/>
      <c r="G134" s="653"/>
      <c r="H134" s="666">
        <v>0</v>
      </c>
      <c r="I134" s="653">
        <v>10</v>
      </c>
      <c r="J134" s="653">
        <v>8900.9932358023198</v>
      </c>
      <c r="K134" s="666">
        <v>1</v>
      </c>
      <c r="L134" s="653">
        <v>10</v>
      </c>
      <c r="M134" s="654">
        <v>8900.9932358023198</v>
      </c>
    </row>
    <row r="135" spans="1:13" ht="14.4" customHeight="1" thickBot="1" x14ac:dyDescent="0.35">
      <c r="A135" s="655" t="s">
        <v>588</v>
      </c>
      <c r="B135" s="656" t="s">
        <v>2305</v>
      </c>
      <c r="C135" s="656" t="s">
        <v>631</v>
      </c>
      <c r="D135" s="656" t="s">
        <v>2306</v>
      </c>
      <c r="E135" s="656" t="s">
        <v>2307</v>
      </c>
      <c r="F135" s="659"/>
      <c r="G135" s="659"/>
      <c r="H135" s="667">
        <v>0</v>
      </c>
      <c r="I135" s="659">
        <v>5</v>
      </c>
      <c r="J135" s="659">
        <v>698.34999999999991</v>
      </c>
      <c r="K135" s="667">
        <v>1</v>
      </c>
      <c r="L135" s="659">
        <v>5</v>
      </c>
      <c r="M135" s="660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4391</v>
      </c>
      <c r="C3" s="460">
        <f>SUM(C6:C1048576)</f>
        <v>545</v>
      </c>
      <c r="D3" s="460">
        <f>SUM(D6:D1048576)</f>
        <v>477</v>
      </c>
      <c r="E3" s="461">
        <f>SUM(E6:E1048576)</f>
        <v>0</v>
      </c>
      <c r="F3" s="458">
        <f>IF(SUM($B3:$E3)=0,"",B3/SUM($B3:$E3))</f>
        <v>0.81119527064474417</v>
      </c>
      <c r="G3" s="456">
        <f t="shared" ref="G3:I3" si="0">IF(SUM($B3:$E3)=0,"",C3/SUM($B3:$E3))</f>
        <v>0.10068353962682432</v>
      </c>
      <c r="H3" s="456">
        <f t="shared" si="0"/>
        <v>8.8121189728431554E-2</v>
      </c>
      <c r="I3" s="457">
        <f t="shared" si="0"/>
        <v>0</v>
      </c>
      <c r="J3" s="460">
        <f>SUM(J6:J1048576)</f>
        <v>473</v>
      </c>
      <c r="K3" s="460">
        <f>SUM(K6:K1048576)</f>
        <v>190</v>
      </c>
      <c r="L3" s="460">
        <f>SUM(L6:L1048576)</f>
        <v>477</v>
      </c>
      <c r="M3" s="461">
        <f>SUM(M6:M1048576)</f>
        <v>0</v>
      </c>
      <c r="N3" s="458">
        <f>IF(SUM($J3:$M3)=0,"",J3/SUM($J3:$M3))</f>
        <v>0.4149122807017544</v>
      </c>
      <c r="O3" s="456">
        <f t="shared" ref="O3:Q3" si="1">IF(SUM($J3:$M3)=0,"",K3/SUM($J3:$M3))</f>
        <v>0.16666666666666666</v>
      </c>
      <c r="P3" s="456">
        <f t="shared" si="1"/>
        <v>0.41842105263157897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2408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2409</v>
      </c>
      <c r="B7" s="698">
        <v>24</v>
      </c>
      <c r="C7" s="653"/>
      <c r="D7" s="653"/>
      <c r="E7" s="654"/>
      <c r="F7" s="695">
        <v>1</v>
      </c>
      <c r="G7" s="666">
        <v>0</v>
      </c>
      <c r="H7" s="666">
        <v>0</v>
      </c>
      <c r="I7" s="701">
        <v>0</v>
      </c>
      <c r="J7" s="698">
        <v>18</v>
      </c>
      <c r="K7" s="653"/>
      <c r="L7" s="653"/>
      <c r="M7" s="654"/>
      <c r="N7" s="695">
        <v>1</v>
      </c>
      <c r="O7" s="666">
        <v>0</v>
      </c>
      <c r="P7" s="666">
        <v>0</v>
      </c>
      <c r="Q7" s="689">
        <v>0</v>
      </c>
    </row>
    <row r="8" spans="1:17" ht="14.4" customHeight="1" x14ac:dyDescent="0.3">
      <c r="A8" s="692" t="s">
        <v>2410</v>
      </c>
      <c r="B8" s="698">
        <v>1327</v>
      </c>
      <c r="C8" s="653">
        <v>532</v>
      </c>
      <c r="D8" s="653">
        <v>477</v>
      </c>
      <c r="E8" s="654"/>
      <c r="F8" s="695">
        <v>0.56806506849315064</v>
      </c>
      <c r="G8" s="666">
        <v>0.22773972602739725</v>
      </c>
      <c r="H8" s="666">
        <v>0.20419520547945205</v>
      </c>
      <c r="I8" s="701">
        <v>0</v>
      </c>
      <c r="J8" s="698">
        <v>99</v>
      </c>
      <c r="K8" s="653">
        <v>184</v>
      </c>
      <c r="L8" s="653">
        <v>477</v>
      </c>
      <c r="M8" s="654"/>
      <c r="N8" s="695">
        <v>0.13026315789473683</v>
      </c>
      <c r="O8" s="666">
        <v>0.24210526315789474</v>
      </c>
      <c r="P8" s="666">
        <v>0.62763157894736843</v>
      </c>
      <c r="Q8" s="689">
        <v>0</v>
      </c>
    </row>
    <row r="9" spans="1:17" ht="14.4" customHeight="1" x14ac:dyDescent="0.3">
      <c r="A9" s="692" t="s">
        <v>2411</v>
      </c>
      <c r="B9" s="698">
        <v>1536</v>
      </c>
      <c r="C9" s="653">
        <v>4</v>
      </c>
      <c r="D9" s="653"/>
      <c r="E9" s="654"/>
      <c r="F9" s="695">
        <v>0.9974025974025974</v>
      </c>
      <c r="G9" s="666">
        <v>2.5974025974025974E-3</v>
      </c>
      <c r="H9" s="666">
        <v>0</v>
      </c>
      <c r="I9" s="701">
        <v>0</v>
      </c>
      <c r="J9" s="698">
        <v>113</v>
      </c>
      <c r="K9" s="653">
        <v>1</v>
      </c>
      <c r="L9" s="653"/>
      <c r="M9" s="654"/>
      <c r="N9" s="695">
        <v>0.99122807017543857</v>
      </c>
      <c r="O9" s="666">
        <v>8.771929824561403E-3</v>
      </c>
      <c r="P9" s="666">
        <v>0</v>
      </c>
      <c r="Q9" s="689">
        <v>0</v>
      </c>
    </row>
    <row r="10" spans="1:17" ht="14.4" customHeight="1" x14ac:dyDescent="0.3">
      <c r="A10" s="692" t="s">
        <v>2412</v>
      </c>
      <c r="B10" s="698">
        <v>1189</v>
      </c>
      <c r="C10" s="653">
        <v>3</v>
      </c>
      <c r="D10" s="653"/>
      <c r="E10" s="654"/>
      <c r="F10" s="695">
        <v>0.99748322147651003</v>
      </c>
      <c r="G10" s="666">
        <v>2.5167785234899327E-3</v>
      </c>
      <c r="H10" s="666">
        <v>0</v>
      </c>
      <c r="I10" s="701">
        <v>0</v>
      </c>
      <c r="J10" s="698">
        <v>137</v>
      </c>
      <c r="K10" s="653">
        <v>2</v>
      </c>
      <c r="L10" s="653"/>
      <c r="M10" s="654"/>
      <c r="N10" s="695">
        <v>0.98561151079136688</v>
      </c>
      <c r="O10" s="666">
        <v>1.4388489208633094E-2</v>
      </c>
      <c r="P10" s="666">
        <v>0</v>
      </c>
      <c r="Q10" s="689">
        <v>0</v>
      </c>
    </row>
    <row r="11" spans="1:17" ht="14.4" customHeight="1" x14ac:dyDescent="0.3">
      <c r="A11" s="692" t="s">
        <v>2413</v>
      </c>
      <c r="B11" s="698">
        <v>154</v>
      </c>
      <c r="C11" s="653">
        <v>6</v>
      </c>
      <c r="D11" s="653"/>
      <c r="E11" s="654"/>
      <c r="F11" s="695">
        <v>0.96250000000000002</v>
      </c>
      <c r="G11" s="666">
        <v>3.7499999999999999E-2</v>
      </c>
      <c r="H11" s="666">
        <v>0</v>
      </c>
      <c r="I11" s="701">
        <v>0</v>
      </c>
      <c r="J11" s="698">
        <v>54</v>
      </c>
      <c r="K11" s="653">
        <v>3</v>
      </c>
      <c r="L11" s="653"/>
      <c r="M11" s="654"/>
      <c r="N11" s="695">
        <v>0.94736842105263153</v>
      </c>
      <c r="O11" s="666">
        <v>5.2631578947368418E-2</v>
      </c>
      <c r="P11" s="666">
        <v>0</v>
      </c>
      <c r="Q11" s="689">
        <v>0</v>
      </c>
    </row>
    <row r="12" spans="1:17" ht="14.4" customHeight="1" thickBot="1" x14ac:dyDescent="0.35">
      <c r="A12" s="693" t="s">
        <v>2414</v>
      </c>
      <c r="B12" s="699">
        <v>161</v>
      </c>
      <c r="C12" s="659"/>
      <c r="D12" s="659"/>
      <c r="E12" s="660"/>
      <c r="F12" s="696">
        <v>1</v>
      </c>
      <c r="G12" s="667">
        <v>0</v>
      </c>
      <c r="H12" s="667">
        <v>0</v>
      </c>
      <c r="I12" s="702">
        <v>0</v>
      </c>
      <c r="J12" s="699">
        <v>52</v>
      </c>
      <c r="K12" s="659"/>
      <c r="L12" s="659"/>
      <c r="M12" s="660"/>
      <c r="N12" s="696">
        <v>1</v>
      </c>
      <c r="O12" s="667">
        <v>0</v>
      </c>
      <c r="P12" s="667">
        <v>0</v>
      </c>
      <c r="Q12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7</v>
      </c>
      <c r="B5" s="634" t="s">
        <v>2234</v>
      </c>
      <c r="C5" s="637">
        <v>5769602.7499999972</v>
      </c>
      <c r="D5" s="637">
        <v>2166.5</v>
      </c>
      <c r="E5" s="637">
        <v>3155608.72</v>
      </c>
      <c r="F5" s="703">
        <v>0.54693691346427653</v>
      </c>
      <c r="G5" s="637">
        <v>1204</v>
      </c>
      <c r="H5" s="703">
        <v>0.55573505654281097</v>
      </c>
      <c r="I5" s="637">
        <v>2613994.029999997</v>
      </c>
      <c r="J5" s="703">
        <v>0.45306308653572352</v>
      </c>
      <c r="K5" s="637">
        <v>962.5</v>
      </c>
      <c r="L5" s="703">
        <v>0.44426494345718903</v>
      </c>
      <c r="M5" s="637" t="s">
        <v>74</v>
      </c>
      <c r="N5" s="277"/>
    </row>
    <row r="6" spans="1:14" ht="14.4" customHeight="1" x14ac:dyDescent="0.3">
      <c r="A6" s="633">
        <v>7</v>
      </c>
      <c r="B6" s="634" t="s">
        <v>2415</v>
      </c>
      <c r="C6" s="637">
        <v>5767623.8099999968</v>
      </c>
      <c r="D6" s="637">
        <v>2165.5</v>
      </c>
      <c r="E6" s="637">
        <v>3155608.72</v>
      </c>
      <c r="F6" s="703">
        <v>0.54712457399332393</v>
      </c>
      <c r="G6" s="637">
        <v>1204</v>
      </c>
      <c r="H6" s="703">
        <v>0.55599168783190944</v>
      </c>
      <c r="I6" s="637">
        <v>2612015.0899999971</v>
      </c>
      <c r="J6" s="703">
        <v>0.45287542600667613</v>
      </c>
      <c r="K6" s="637">
        <v>961.5</v>
      </c>
      <c r="L6" s="703">
        <v>0.4440083121680905</v>
      </c>
      <c r="M6" s="637" t="s">
        <v>1</v>
      </c>
      <c r="N6" s="277"/>
    </row>
    <row r="7" spans="1:14" ht="14.4" customHeight="1" x14ac:dyDescent="0.3">
      <c r="A7" s="633">
        <v>7</v>
      </c>
      <c r="B7" s="634" t="s">
        <v>2416</v>
      </c>
      <c r="C7" s="637">
        <v>1978.94</v>
      </c>
      <c r="D7" s="637">
        <v>1</v>
      </c>
      <c r="E7" s="637" t="s">
        <v>568</v>
      </c>
      <c r="F7" s="703">
        <v>0</v>
      </c>
      <c r="G7" s="637" t="s">
        <v>568</v>
      </c>
      <c r="H7" s="703">
        <v>0</v>
      </c>
      <c r="I7" s="637">
        <v>1978.94</v>
      </c>
      <c r="J7" s="703">
        <v>1</v>
      </c>
      <c r="K7" s="637">
        <v>1</v>
      </c>
      <c r="L7" s="703">
        <v>1</v>
      </c>
      <c r="M7" s="637" t="s">
        <v>1</v>
      </c>
      <c r="N7" s="277"/>
    </row>
    <row r="8" spans="1:14" ht="14.4" customHeight="1" x14ac:dyDescent="0.3">
      <c r="A8" s="633" t="s">
        <v>2417</v>
      </c>
      <c r="B8" s="634" t="s">
        <v>3</v>
      </c>
      <c r="C8" s="637">
        <v>5769602.7499999972</v>
      </c>
      <c r="D8" s="637">
        <v>2166.5</v>
      </c>
      <c r="E8" s="637">
        <v>3155608.72</v>
      </c>
      <c r="F8" s="703">
        <v>0.54693691346427653</v>
      </c>
      <c r="G8" s="637">
        <v>1204</v>
      </c>
      <c r="H8" s="703">
        <v>0.55573505654281097</v>
      </c>
      <c r="I8" s="637">
        <v>2613994.029999997</v>
      </c>
      <c r="J8" s="703">
        <v>0.45306308653572352</v>
      </c>
      <c r="K8" s="637">
        <v>962.5</v>
      </c>
      <c r="L8" s="703">
        <v>0.44426494345718903</v>
      </c>
      <c r="M8" s="637" t="s">
        <v>570</v>
      </c>
      <c r="N8" s="277"/>
    </row>
    <row r="10" spans="1:14" ht="14.4" customHeight="1" x14ac:dyDescent="0.3">
      <c r="A10" s="633">
        <v>7</v>
      </c>
      <c r="B10" s="634" t="s">
        <v>2234</v>
      </c>
      <c r="C10" s="637" t="s">
        <v>568</v>
      </c>
      <c r="D10" s="637" t="s">
        <v>568</v>
      </c>
      <c r="E10" s="637" t="s">
        <v>568</v>
      </c>
      <c r="F10" s="703" t="s">
        <v>568</v>
      </c>
      <c r="G10" s="637" t="s">
        <v>568</v>
      </c>
      <c r="H10" s="703" t="s">
        <v>568</v>
      </c>
      <c r="I10" s="637" t="s">
        <v>568</v>
      </c>
      <c r="J10" s="703" t="s">
        <v>568</v>
      </c>
      <c r="K10" s="637" t="s">
        <v>568</v>
      </c>
      <c r="L10" s="703" t="s">
        <v>568</v>
      </c>
      <c r="M10" s="637" t="s">
        <v>74</v>
      </c>
      <c r="N10" s="277"/>
    </row>
    <row r="11" spans="1:14" ht="14.4" customHeight="1" x14ac:dyDescent="0.3">
      <c r="A11" s="633">
        <v>89301072</v>
      </c>
      <c r="B11" s="634" t="s">
        <v>2415</v>
      </c>
      <c r="C11" s="637">
        <v>186267.61999999997</v>
      </c>
      <c r="D11" s="637">
        <v>180</v>
      </c>
      <c r="E11" s="637">
        <v>85727.999999999985</v>
      </c>
      <c r="F11" s="703">
        <v>0.46024102310428405</v>
      </c>
      <c r="G11" s="637">
        <v>131</v>
      </c>
      <c r="H11" s="703">
        <v>0.72777777777777775</v>
      </c>
      <c r="I11" s="637">
        <v>100539.61999999998</v>
      </c>
      <c r="J11" s="703">
        <v>0.53975897689571595</v>
      </c>
      <c r="K11" s="637">
        <v>49</v>
      </c>
      <c r="L11" s="703">
        <v>0.2722222222222222</v>
      </c>
      <c r="M11" s="637" t="s">
        <v>1</v>
      </c>
      <c r="N11" s="277"/>
    </row>
    <row r="12" spans="1:14" ht="14.4" customHeight="1" x14ac:dyDescent="0.3">
      <c r="A12" s="633">
        <v>89301072</v>
      </c>
      <c r="B12" s="634" t="s">
        <v>2416</v>
      </c>
      <c r="C12" s="637">
        <v>1978.94</v>
      </c>
      <c r="D12" s="637">
        <v>1</v>
      </c>
      <c r="E12" s="637" t="s">
        <v>568</v>
      </c>
      <c r="F12" s="703">
        <v>0</v>
      </c>
      <c r="G12" s="637" t="s">
        <v>568</v>
      </c>
      <c r="H12" s="703">
        <v>0</v>
      </c>
      <c r="I12" s="637">
        <v>1978.94</v>
      </c>
      <c r="J12" s="703">
        <v>1</v>
      </c>
      <c r="K12" s="637">
        <v>1</v>
      </c>
      <c r="L12" s="703">
        <v>1</v>
      </c>
      <c r="M12" s="637" t="s">
        <v>1</v>
      </c>
      <c r="N12" s="277"/>
    </row>
    <row r="13" spans="1:14" ht="14.4" customHeight="1" x14ac:dyDescent="0.3">
      <c r="A13" s="633" t="s">
        <v>2418</v>
      </c>
      <c r="B13" s="634" t="s">
        <v>2419</v>
      </c>
      <c r="C13" s="637">
        <v>188246.55999999997</v>
      </c>
      <c r="D13" s="637">
        <v>181</v>
      </c>
      <c r="E13" s="637">
        <v>85727.999999999985</v>
      </c>
      <c r="F13" s="703">
        <v>0.45540274414576287</v>
      </c>
      <c r="G13" s="637">
        <v>131</v>
      </c>
      <c r="H13" s="703">
        <v>0.72375690607734811</v>
      </c>
      <c r="I13" s="637">
        <v>102518.55999999998</v>
      </c>
      <c r="J13" s="703">
        <v>0.54459725585423713</v>
      </c>
      <c r="K13" s="637">
        <v>50</v>
      </c>
      <c r="L13" s="703">
        <v>0.27624309392265195</v>
      </c>
      <c r="M13" s="637" t="s">
        <v>574</v>
      </c>
      <c r="N13" s="277"/>
    </row>
    <row r="14" spans="1:14" ht="14.4" customHeight="1" x14ac:dyDescent="0.3">
      <c r="A14" s="633" t="s">
        <v>568</v>
      </c>
      <c r="B14" s="634" t="s">
        <v>568</v>
      </c>
      <c r="C14" s="637" t="s">
        <v>568</v>
      </c>
      <c r="D14" s="637" t="s">
        <v>568</v>
      </c>
      <c r="E14" s="637" t="s">
        <v>568</v>
      </c>
      <c r="F14" s="703" t="s">
        <v>568</v>
      </c>
      <c r="G14" s="637" t="s">
        <v>568</v>
      </c>
      <c r="H14" s="703" t="s">
        <v>568</v>
      </c>
      <c r="I14" s="637" t="s">
        <v>568</v>
      </c>
      <c r="J14" s="703" t="s">
        <v>568</v>
      </c>
      <c r="K14" s="637" t="s">
        <v>568</v>
      </c>
      <c r="L14" s="703" t="s">
        <v>568</v>
      </c>
      <c r="M14" s="637" t="s">
        <v>575</v>
      </c>
      <c r="N14" s="277"/>
    </row>
    <row r="15" spans="1:14" ht="14.4" customHeight="1" x14ac:dyDescent="0.3">
      <c r="A15" s="633">
        <v>89301074</v>
      </c>
      <c r="B15" s="634" t="s">
        <v>2415</v>
      </c>
      <c r="C15" s="637">
        <v>5581356.1899999976</v>
      </c>
      <c r="D15" s="637">
        <v>1985.5</v>
      </c>
      <c r="E15" s="637">
        <v>3069880.72</v>
      </c>
      <c r="F15" s="703">
        <v>0.55002415461321807</v>
      </c>
      <c r="G15" s="637">
        <v>1073</v>
      </c>
      <c r="H15" s="703">
        <v>0.54041803072273986</v>
      </c>
      <c r="I15" s="637">
        <v>2511475.4699999969</v>
      </c>
      <c r="J15" s="703">
        <v>0.44997584538678187</v>
      </c>
      <c r="K15" s="637">
        <v>912.5</v>
      </c>
      <c r="L15" s="703">
        <v>0.45958196927726014</v>
      </c>
      <c r="M15" s="637" t="s">
        <v>1</v>
      </c>
      <c r="N15" s="277"/>
    </row>
    <row r="16" spans="1:14" ht="14.4" customHeight="1" x14ac:dyDescent="0.3">
      <c r="A16" s="633" t="s">
        <v>2420</v>
      </c>
      <c r="B16" s="634" t="s">
        <v>2421</v>
      </c>
      <c r="C16" s="637">
        <v>5581356.1899999976</v>
      </c>
      <c r="D16" s="637">
        <v>1985.5</v>
      </c>
      <c r="E16" s="637">
        <v>3069880.72</v>
      </c>
      <c r="F16" s="703">
        <v>0.55002415461321807</v>
      </c>
      <c r="G16" s="637">
        <v>1073</v>
      </c>
      <c r="H16" s="703">
        <v>0.54041803072273986</v>
      </c>
      <c r="I16" s="637">
        <v>2511475.4699999969</v>
      </c>
      <c r="J16" s="703">
        <v>0.44997584538678187</v>
      </c>
      <c r="K16" s="637">
        <v>912.5</v>
      </c>
      <c r="L16" s="703">
        <v>0.45958196927726014</v>
      </c>
      <c r="M16" s="637" t="s">
        <v>574</v>
      </c>
      <c r="N16" s="277"/>
    </row>
    <row r="17" spans="1:14" ht="14.4" customHeight="1" x14ac:dyDescent="0.3">
      <c r="A17" s="633" t="s">
        <v>568</v>
      </c>
      <c r="B17" s="634" t="s">
        <v>568</v>
      </c>
      <c r="C17" s="637" t="s">
        <v>568</v>
      </c>
      <c r="D17" s="637" t="s">
        <v>568</v>
      </c>
      <c r="E17" s="637" t="s">
        <v>568</v>
      </c>
      <c r="F17" s="703" t="s">
        <v>568</v>
      </c>
      <c r="G17" s="637" t="s">
        <v>568</v>
      </c>
      <c r="H17" s="703" t="s">
        <v>568</v>
      </c>
      <c r="I17" s="637" t="s">
        <v>568</v>
      </c>
      <c r="J17" s="703" t="s">
        <v>568</v>
      </c>
      <c r="K17" s="637" t="s">
        <v>568</v>
      </c>
      <c r="L17" s="703" t="s">
        <v>568</v>
      </c>
      <c r="M17" s="637" t="s">
        <v>575</v>
      </c>
      <c r="N17" s="277"/>
    </row>
    <row r="18" spans="1:14" ht="14.4" customHeight="1" x14ac:dyDescent="0.3">
      <c r="A18" s="633" t="s">
        <v>2417</v>
      </c>
      <c r="B18" s="634" t="s">
        <v>2422</v>
      </c>
      <c r="C18" s="637">
        <v>5769602.7499999972</v>
      </c>
      <c r="D18" s="637">
        <v>2166.5</v>
      </c>
      <c r="E18" s="637">
        <v>3155608.72</v>
      </c>
      <c r="F18" s="703">
        <v>0.54693691346427653</v>
      </c>
      <c r="G18" s="637">
        <v>1204</v>
      </c>
      <c r="H18" s="703">
        <v>0.55573505654281097</v>
      </c>
      <c r="I18" s="637">
        <v>2613994.029999997</v>
      </c>
      <c r="J18" s="703">
        <v>0.45306308653572352</v>
      </c>
      <c r="K18" s="637">
        <v>962.5</v>
      </c>
      <c r="L18" s="703">
        <v>0.44426494345718903</v>
      </c>
      <c r="M18" s="637" t="s">
        <v>570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2423</v>
      </c>
      <c r="B5" s="697">
        <v>1332.1200000000001</v>
      </c>
      <c r="C5" s="644">
        <v>1</v>
      </c>
      <c r="D5" s="708">
        <v>2</v>
      </c>
      <c r="E5" s="711" t="s">
        <v>2423</v>
      </c>
      <c r="F5" s="697">
        <v>1332.1200000000001</v>
      </c>
      <c r="G5" s="665">
        <v>1</v>
      </c>
      <c r="H5" s="647">
        <v>2</v>
      </c>
      <c r="I5" s="688">
        <v>1</v>
      </c>
      <c r="J5" s="714"/>
      <c r="K5" s="665">
        <v>0</v>
      </c>
      <c r="L5" s="647"/>
      <c r="M5" s="688">
        <v>0</v>
      </c>
    </row>
    <row r="6" spans="1:13" ht="14.4" customHeight="1" x14ac:dyDescent="0.3">
      <c r="A6" s="705" t="s">
        <v>2424</v>
      </c>
      <c r="B6" s="698">
        <v>963.6</v>
      </c>
      <c r="C6" s="650">
        <v>1</v>
      </c>
      <c r="D6" s="709">
        <v>2</v>
      </c>
      <c r="E6" s="712" t="s">
        <v>2424</v>
      </c>
      <c r="F6" s="698"/>
      <c r="G6" s="666">
        <v>0</v>
      </c>
      <c r="H6" s="653"/>
      <c r="I6" s="689">
        <v>0</v>
      </c>
      <c r="J6" s="715">
        <v>963.6</v>
      </c>
      <c r="K6" s="666">
        <v>1</v>
      </c>
      <c r="L6" s="653">
        <v>2</v>
      </c>
      <c r="M6" s="689">
        <v>1</v>
      </c>
    </row>
    <row r="7" spans="1:13" ht="14.4" customHeight="1" x14ac:dyDescent="0.3">
      <c r="A7" s="705" t="s">
        <v>2425</v>
      </c>
      <c r="B7" s="698">
        <v>1250.58</v>
      </c>
      <c r="C7" s="650">
        <v>1</v>
      </c>
      <c r="D7" s="709">
        <v>3</v>
      </c>
      <c r="E7" s="712" t="s">
        <v>2425</v>
      </c>
      <c r="F7" s="698">
        <v>625.29</v>
      </c>
      <c r="G7" s="666">
        <v>0.5</v>
      </c>
      <c r="H7" s="653">
        <v>3</v>
      </c>
      <c r="I7" s="689">
        <v>1</v>
      </c>
      <c r="J7" s="715">
        <v>625.29</v>
      </c>
      <c r="K7" s="666">
        <v>0.5</v>
      </c>
      <c r="L7" s="653"/>
      <c r="M7" s="689">
        <v>0</v>
      </c>
    </row>
    <row r="8" spans="1:13" ht="14.4" customHeight="1" x14ac:dyDescent="0.3">
      <c r="A8" s="705" t="s">
        <v>2426</v>
      </c>
      <c r="B8" s="698">
        <v>552.36</v>
      </c>
      <c r="C8" s="650">
        <v>1</v>
      </c>
      <c r="D8" s="709">
        <v>3</v>
      </c>
      <c r="E8" s="712" t="s">
        <v>2426</v>
      </c>
      <c r="F8" s="698">
        <v>552.36</v>
      </c>
      <c r="G8" s="666">
        <v>1</v>
      </c>
      <c r="H8" s="653">
        <v>3</v>
      </c>
      <c r="I8" s="689">
        <v>1</v>
      </c>
      <c r="J8" s="715"/>
      <c r="K8" s="666">
        <v>0</v>
      </c>
      <c r="L8" s="653"/>
      <c r="M8" s="689">
        <v>0</v>
      </c>
    </row>
    <row r="9" spans="1:13" ht="14.4" customHeight="1" x14ac:dyDescent="0.3">
      <c r="A9" s="705" t="s">
        <v>2427</v>
      </c>
      <c r="B9" s="698">
        <v>1099.5</v>
      </c>
      <c r="C9" s="650">
        <v>1</v>
      </c>
      <c r="D9" s="709">
        <v>8</v>
      </c>
      <c r="E9" s="712" t="s">
        <v>2427</v>
      </c>
      <c r="F9" s="698">
        <v>454.07</v>
      </c>
      <c r="G9" s="666">
        <v>0.41297862664847657</v>
      </c>
      <c r="H9" s="653">
        <v>3</v>
      </c>
      <c r="I9" s="689">
        <v>0.375</v>
      </c>
      <c r="J9" s="715">
        <v>645.43000000000006</v>
      </c>
      <c r="K9" s="666">
        <v>0.58702137335152349</v>
      </c>
      <c r="L9" s="653">
        <v>5</v>
      </c>
      <c r="M9" s="689">
        <v>0.625</v>
      </c>
    </row>
    <row r="10" spans="1:13" ht="14.4" customHeight="1" x14ac:dyDescent="0.3">
      <c r="A10" s="705" t="s">
        <v>2428</v>
      </c>
      <c r="B10" s="698">
        <v>2014.56</v>
      </c>
      <c r="C10" s="650">
        <v>1</v>
      </c>
      <c r="D10" s="709">
        <v>9</v>
      </c>
      <c r="E10" s="712" t="s">
        <v>2428</v>
      </c>
      <c r="F10" s="698">
        <v>2014.56</v>
      </c>
      <c r="G10" s="666">
        <v>1</v>
      </c>
      <c r="H10" s="653">
        <v>9</v>
      </c>
      <c r="I10" s="689">
        <v>1</v>
      </c>
      <c r="J10" s="715"/>
      <c r="K10" s="666">
        <v>0</v>
      </c>
      <c r="L10" s="653"/>
      <c r="M10" s="689">
        <v>0</v>
      </c>
    </row>
    <row r="11" spans="1:13" ht="14.4" customHeight="1" x14ac:dyDescent="0.3">
      <c r="A11" s="705" t="s">
        <v>2429</v>
      </c>
      <c r="B11" s="698">
        <v>380.56</v>
      </c>
      <c r="C11" s="650">
        <v>1</v>
      </c>
      <c r="D11" s="709">
        <v>5</v>
      </c>
      <c r="E11" s="712" t="s">
        <v>2429</v>
      </c>
      <c r="F11" s="698">
        <v>380.56</v>
      </c>
      <c r="G11" s="666">
        <v>1</v>
      </c>
      <c r="H11" s="653">
        <v>5</v>
      </c>
      <c r="I11" s="689">
        <v>1</v>
      </c>
      <c r="J11" s="715"/>
      <c r="K11" s="666">
        <v>0</v>
      </c>
      <c r="L11" s="653"/>
      <c r="M11" s="689">
        <v>0</v>
      </c>
    </row>
    <row r="12" spans="1:13" ht="14.4" customHeight="1" x14ac:dyDescent="0.3">
      <c r="A12" s="705" t="s">
        <v>2430</v>
      </c>
      <c r="B12" s="698">
        <v>428725.91000000003</v>
      </c>
      <c r="C12" s="650">
        <v>1</v>
      </c>
      <c r="D12" s="709">
        <v>93</v>
      </c>
      <c r="E12" s="712" t="s">
        <v>2430</v>
      </c>
      <c r="F12" s="698">
        <v>169178.50999999998</v>
      </c>
      <c r="G12" s="666">
        <v>0.39460761772014191</v>
      </c>
      <c r="H12" s="653">
        <v>34</v>
      </c>
      <c r="I12" s="689">
        <v>0.36559139784946237</v>
      </c>
      <c r="J12" s="715">
        <v>259547.40000000002</v>
      </c>
      <c r="K12" s="666">
        <v>0.60539238227985803</v>
      </c>
      <c r="L12" s="653">
        <v>59</v>
      </c>
      <c r="M12" s="689">
        <v>0.63440860215053763</v>
      </c>
    </row>
    <row r="13" spans="1:13" ht="14.4" customHeight="1" x14ac:dyDescent="0.3">
      <c r="A13" s="705" t="s">
        <v>2431</v>
      </c>
      <c r="B13" s="698">
        <v>0</v>
      </c>
      <c r="C13" s="650"/>
      <c r="D13" s="709">
        <v>1</v>
      </c>
      <c r="E13" s="712" t="s">
        <v>2431</v>
      </c>
      <c r="F13" s="698"/>
      <c r="G13" s="666"/>
      <c r="H13" s="653"/>
      <c r="I13" s="689">
        <v>0</v>
      </c>
      <c r="J13" s="715">
        <v>0</v>
      </c>
      <c r="K13" s="666"/>
      <c r="L13" s="653">
        <v>1</v>
      </c>
      <c r="M13" s="689">
        <v>1</v>
      </c>
    </row>
    <row r="14" spans="1:13" ht="14.4" customHeight="1" x14ac:dyDescent="0.3">
      <c r="A14" s="705" t="s">
        <v>2432</v>
      </c>
      <c r="B14" s="698">
        <v>1095649.47</v>
      </c>
      <c r="C14" s="650">
        <v>1</v>
      </c>
      <c r="D14" s="709">
        <v>386</v>
      </c>
      <c r="E14" s="712" t="s">
        <v>2432</v>
      </c>
      <c r="F14" s="698">
        <v>668811.21</v>
      </c>
      <c r="G14" s="666">
        <v>0.61042443620220976</v>
      </c>
      <c r="H14" s="653">
        <v>247</v>
      </c>
      <c r="I14" s="689">
        <v>0.63989637305699487</v>
      </c>
      <c r="J14" s="715">
        <v>426838.26000000007</v>
      </c>
      <c r="K14" s="666">
        <v>0.38957556379779024</v>
      </c>
      <c r="L14" s="653">
        <v>139</v>
      </c>
      <c r="M14" s="689">
        <v>0.36010362694300518</v>
      </c>
    </row>
    <row r="15" spans="1:13" ht="14.4" customHeight="1" x14ac:dyDescent="0.3">
      <c r="A15" s="705" t="s">
        <v>2433</v>
      </c>
      <c r="B15" s="698">
        <v>2280.9899999999998</v>
      </c>
      <c r="C15" s="650">
        <v>1</v>
      </c>
      <c r="D15" s="709">
        <v>11</v>
      </c>
      <c r="E15" s="712" t="s">
        <v>2433</v>
      </c>
      <c r="F15" s="698">
        <v>633.5</v>
      </c>
      <c r="G15" s="666">
        <v>0.27773028378028841</v>
      </c>
      <c r="H15" s="653">
        <v>4</v>
      </c>
      <c r="I15" s="689">
        <v>0.36363636363636365</v>
      </c>
      <c r="J15" s="715">
        <v>1647.49</v>
      </c>
      <c r="K15" s="666">
        <v>0.7222697162197117</v>
      </c>
      <c r="L15" s="653">
        <v>7</v>
      </c>
      <c r="M15" s="689">
        <v>0.63636363636363635</v>
      </c>
    </row>
    <row r="16" spans="1:13" ht="14.4" customHeight="1" x14ac:dyDescent="0.3">
      <c r="A16" s="705" t="s">
        <v>2434</v>
      </c>
      <c r="B16" s="698">
        <v>1766376.1399999994</v>
      </c>
      <c r="C16" s="650">
        <v>1</v>
      </c>
      <c r="D16" s="709">
        <v>615</v>
      </c>
      <c r="E16" s="712" t="s">
        <v>2434</v>
      </c>
      <c r="F16" s="698">
        <v>1035376.9899999998</v>
      </c>
      <c r="G16" s="666">
        <v>0.58615884043814137</v>
      </c>
      <c r="H16" s="653">
        <v>352</v>
      </c>
      <c r="I16" s="689">
        <v>0.5723577235772358</v>
      </c>
      <c r="J16" s="715">
        <v>730999.14999999967</v>
      </c>
      <c r="K16" s="666">
        <v>0.41384115956185863</v>
      </c>
      <c r="L16" s="653">
        <v>263</v>
      </c>
      <c r="M16" s="689">
        <v>0.4276422764227642</v>
      </c>
    </row>
    <row r="17" spans="1:13" ht="14.4" customHeight="1" x14ac:dyDescent="0.3">
      <c r="A17" s="705" t="s">
        <v>2435</v>
      </c>
      <c r="B17" s="698">
        <v>555.64</v>
      </c>
      <c r="C17" s="650">
        <v>1</v>
      </c>
      <c r="D17" s="709">
        <v>3</v>
      </c>
      <c r="E17" s="712" t="s">
        <v>2435</v>
      </c>
      <c r="F17" s="698">
        <v>435.27</v>
      </c>
      <c r="G17" s="666">
        <v>0.78336692822690945</v>
      </c>
      <c r="H17" s="653">
        <v>2</v>
      </c>
      <c r="I17" s="689">
        <v>0.66666666666666663</v>
      </c>
      <c r="J17" s="715">
        <v>120.37</v>
      </c>
      <c r="K17" s="666">
        <v>0.21663307177309049</v>
      </c>
      <c r="L17" s="653">
        <v>1</v>
      </c>
      <c r="M17" s="689">
        <v>0.33333333333333331</v>
      </c>
    </row>
    <row r="18" spans="1:13" ht="14.4" customHeight="1" x14ac:dyDescent="0.3">
      <c r="A18" s="705" t="s">
        <v>2436</v>
      </c>
      <c r="B18" s="698">
        <v>884.52</v>
      </c>
      <c r="C18" s="650">
        <v>1</v>
      </c>
      <c r="D18" s="709">
        <v>7</v>
      </c>
      <c r="E18" s="712" t="s">
        <v>2436</v>
      </c>
      <c r="F18" s="698">
        <v>765.69999999999993</v>
      </c>
      <c r="G18" s="666">
        <v>0.86566725455614335</v>
      </c>
      <c r="H18" s="653">
        <v>5</v>
      </c>
      <c r="I18" s="689">
        <v>0.7142857142857143</v>
      </c>
      <c r="J18" s="715">
        <v>118.82</v>
      </c>
      <c r="K18" s="666">
        <v>0.13433274544385654</v>
      </c>
      <c r="L18" s="653">
        <v>2</v>
      </c>
      <c r="M18" s="689">
        <v>0.2857142857142857</v>
      </c>
    </row>
    <row r="19" spans="1:13" ht="14.4" customHeight="1" x14ac:dyDescent="0.3">
      <c r="A19" s="705" t="s">
        <v>2437</v>
      </c>
      <c r="B19" s="698">
        <v>591111.51</v>
      </c>
      <c r="C19" s="650">
        <v>1</v>
      </c>
      <c r="D19" s="709">
        <v>198</v>
      </c>
      <c r="E19" s="712" t="s">
        <v>2437</v>
      </c>
      <c r="F19" s="698">
        <v>324625.78000000009</v>
      </c>
      <c r="G19" s="666">
        <v>0.54917858053550683</v>
      </c>
      <c r="H19" s="653">
        <v>100</v>
      </c>
      <c r="I19" s="689">
        <v>0.50505050505050508</v>
      </c>
      <c r="J19" s="715">
        <v>266485.73</v>
      </c>
      <c r="K19" s="666">
        <v>0.45082141946449322</v>
      </c>
      <c r="L19" s="653">
        <v>98</v>
      </c>
      <c r="M19" s="689">
        <v>0.49494949494949497</v>
      </c>
    </row>
    <row r="20" spans="1:13" ht="14.4" customHeight="1" x14ac:dyDescent="0.3">
      <c r="A20" s="705" t="s">
        <v>2438</v>
      </c>
      <c r="B20" s="698">
        <v>1978.94</v>
      </c>
      <c r="C20" s="650">
        <v>1</v>
      </c>
      <c r="D20" s="709">
        <v>1</v>
      </c>
      <c r="E20" s="712" t="s">
        <v>2438</v>
      </c>
      <c r="F20" s="698"/>
      <c r="G20" s="666">
        <v>0</v>
      </c>
      <c r="H20" s="653"/>
      <c r="I20" s="689">
        <v>0</v>
      </c>
      <c r="J20" s="715">
        <v>1978.94</v>
      </c>
      <c r="K20" s="666">
        <v>1</v>
      </c>
      <c r="L20" s="653">
        <v>1</v>
      </c>
      <c r="M20" s="689">
        <v>1</v>
      </c>
    </row>
    <row r="21" spans="1:13" ht="14.4" customHeight="1" x14ac:dyDescent="0.3">
      <c r="A21" s="705" t="s">
        <v>2439</v>
      </c>
      <c r="B21" s="698">
        <v>1703.55</v>
      </c>
      <c r="C21" s="650">
        <v>1</v>
      </c>
      <c r="D21" s="709">
        <v>24</v>
      </c>
      <c r="E21" s="712" t="s">
        <v>2439</v>
      </c>
      <c r="F21" s="698">
        <v>1703.55</v>
      </c>
      <c r="G21" s="666">
        <v>1</v>
      </c>
      <c r="H21" s="653">
        <v>24</v>
      </c>
      <c r="I21" s="689">
        <v>1</v>
      </c>
      <c r="J21" s="715"/>
      <c r="K21" s="666">
        <v>0</v>
      </c>
      <c r="L21" s="653"/>
      <c r="M21" s="689">
        <v>0</v>
      </c>
    </row>
    <row r="22" spans="1:13" ht="14.4" customHeight="1" x14ac:dyDescent="0.3">
      <c r="A22" s="705" t="s">
        <v>2440</v>
      </c>
      <c r="B22" s="698">
        <v>3991.6399999999994</v>
      </c>
      <c r="C22" s="650">
        <v>1</v>
      </c>
      <c r="D22" s="709">
        <v>19</v>
      </c>
      <c r="E22" s="712" t="s">
        <v>2440</v>
      </c>
      <c r="F22" s="698">
        <v>2296.0199999999995</v>
      </c>
      <c r="G22" s="666">
        <v>0.57520718301249607</v>
      </c>
      <c r="H22" s="653">
        <v>11</v>
      </c>
      <c r="I22" s="689">
        <v>0.57894736842105265</v>
      </c>
      <c r="J22" s="715">
        <v>1695.62</v>
      </c>
      <c r="K22" s="666">
        <v>0.42479281698750393</v>
      </c>
      <c r="L22" s="653">
        <v>8</v>
      </c>
      <c r="M22" s="689">
        <v>0.42105263157894735</v>
      </c>
    </row>
    <row r="23" spans="1:13" ht="14.4" customHeight="1" x14ac:dyDescent="0.3">
      <c r="A23" s="705" t="s">
        <v>2441</v>
      </c>
      <c r="B23" s="698">
        <v>1610.1</v>
      </c>
      <c r="C23" s="650">
        <v>1</v>
      </c>
      <c r="D23" s="709">
        <v>13</v>
      </c>
      <c r="E23" s="712" t="s">
        <v>2441</v>
      </c>
      <c r="F23" s="698">
        <v>744.43</v>
      </c>
      <c r="G23" s="666">
        <v>0.46235016458605055</v>
      </c>
      <c r="H23" s="653">
        <v>7</v>
      </c>
      <c r="I23" s="689">
        <v>0.53846153846153844</v>
      </c>
      <c r="J23" s="715">
        <v>865.67</v>
      </c>
      <c r="K23" s="666">
        <v>0.5376498354139494</v>
      </c>
      <c r="L23" s="653">
        <v>6</v>
      </c>
      <c r="M23" s="689">
        <v>0.46153846153846156</v>
      </c>
    </row>
    <row r="24" spans="1:13" ht="14.4" customHeight="1" x14ac:dyDescent="0.3">
      <c r="A24" s="705" t="s">
        <v>2442</v>
      </c>
      <c r="B24" s="698">
        <v>1732563.22</v>
      </c>
      <c r="C24" s="650">
        <v>1</v>
      </c>
      <c r="D24" s="709">
        <v>696.5</v>
      </c>
      <c r="E24" s="712" t="s">
        <v>2442</v>
      </c>
      <c r="F24" s="698">
        <v>899568.29999999981</v>
      </c>
      <c r="G24" s="666">
        <v>0.51921239560885968</v>
      </c>
      <c r="H24" s="653">
        <v>345</v>
      </c>
      <c r="I24" s="689">
        <v>0.49533381191672649</v>
      </c>
      <c r="J24" s="715">
        <v>832994.92000000016</v>
      </c>
      <c r="K24" s="666">
        <v>0.48078760439114032</v>
      </c>
      <c r="L24" s="653">
        <v>351.5</v>
      </c>
      <c r="M24" s="689">
        <v>0.50466618808327346</v>
      </c>
    </row>
    <row r="25" spans="1:13" ht="14.4" customHeight="1" x14ac:dyDescent="0.3">
      <c r="A25" s="705" t="s">
        <v>2443</v>
      </c>
      <c r="B25" s="698">
        <v>198.04</v>
      </c>
      <c r="C25" s="650">
        <v>1</v>
      </c>
      <c r="D25" s="709">
        <v>1</v>
      </c>
      <c r="E25" s="712" t="s">
        <v>2443</v>
      </c>
      <c r="F25" s="698">
        <v>198.04</v>
      </c>
      <c r="G25" s="666">
        <v>1</v>
      </c>
      <c r="H25" s="653">
        <v>1</v>
      </c>
      <c r="I25" s="689">
        <v>1</v>
      </c>
      <c r="J25" s="715"/>
      <c r="K25" s="666">
        <v>0</v>
      </c>
      <c r="L25" s="653"/>
      <c r="M25" s="689">
        <v>0</v>
      </c>
    </row>
    <row r="26" spans="1:13" ht="14.4" customHeight="1" x14ac:dyDescent="0.3">
      <c r="A26" s="705" t="s">
        <v>2444</v>
      </c>
      <c r="B26" s="698">
        <v>74.06</v>
      </c>
      <c r="C26" s="650">
        <v>1</v>
      </c>
      <c r="D26" s="709">
        <v>2</v>
      </c>
      <c r="E26" s="712" t="s">
        <v>2444</v>
      </c>
      <c r="F26" s="698">
        <v>74.06</v>
      </c>
      <c r="G26" s="666">
        <v>1</v>
      </c>
      <c r="H26" s="653">
        <v>2</v>
      </c>
      <c r="I26" s="689">
        <v>1</v>
      </c>
      <c r="J26" s="715"/>
      <c r="K26" s="666">
        <v>0</v>
      </c>
      <c r="L26" s="653"/>
      <c r="M26" s="689">
        <v>0</v>
      </c>
    </row>
    <row r="27" spans="1:13" ht="14.4" customHeight="1" x14ac:dyDescent="0.3">
      <c r="A27" s="705" t="s">
        <v>2445</v>
      </c>
      <c r="B27" s="698">
        <v>0</v>
      </c>
      <c r="C27" s="650"/>
      <c r="D27" s="709">
        <v>1</v>
      </c>
      <c r="E27" s="712" t="s">
        <v>2445</v>
      </c>
      <c r="F27" s="698"/>
      <c r="G27" s="666"/>
      <c r="H27" s="653"/>
      <c r="I27" s="689">
        <v>0</v>
      </c>
      <c r="J27" s="715">
        <v>0</v>
      </c>
      <c r="K27" s="666"/>
      <c r="L27" s="653">
        <v>1</v>
      </c>
      <c r="M27" s="689">
        <v>1</v>
      </c>
    </row>
    <row r="28" spans="1:13" ht="14.4" customHeight="1" x14ac:dyDescent="0.3">
      <c r="A28" s="705" t="s">
        <v>2446</v>
      </c>
      <c r="B28" s="698">
        <v>3370.3999999999996</v>
      </c>
      <c r="C28" s="650">
        <v>1</v>
      </c>
      <c r="D28" s="709">
        <v>8</v>
      </c>
      <c r="E28" s="712" t="s">
        <v>2446</v>
      </c>
      <c r="F28" s="698">
        <v>810.21</v>
      </c>
      <c r="G28" s="666">
        <v>0.24038986470448614</v>
      </c>
      <c r="H28" s="653">
        <v>1</v>
      </c>
      <c r="I28" s="689">
        <v>0.125</v>
      </c>
      <c r="J28" s="715">
        <v>2560.1899999999996</v>
      </c>
      <c r="K28" s="666">
        <v>0.7596101352955138</v>
      </c>
      <c r="L28" s="653">
        <v>7</v>
      </c>
      <c r="M28" s="689">
        <v>0.875</v>
      </c>
    </row>
    <row r="29" spans="1:13" ht="14.4" customHeight="1" x14ac:dyDescent="0.3">
      <c r="A29" s="705" t="s">
        <v>2447</v>
      </c>
      <c r="B29" s="698">
        <v>1794.7</v>
      </c>
      <c r="C29" s="650">
        <v>1</v>
      </c>
      <c r="D29" s="709">
        <v>3</v>
      </c>
      <c r="E29" s="712" t="s">
        <v>2447</v>
      </c>
      <c r="F29" s="698">
        <v>1794.7</v>
      </c>
      <c r="G29" s="666">
        <v>1</v>
      </c>
      <c r="H29" s="653">
        <v>3</v>
      </c>
      <c r="I29" s="689">
        <v>1</v>
      </c>
      <c r="J29" s="715"/>
      <c r="K29" s="666">
        <v>0</v>
      </c>
      <c r="L29" s="653"/>
      <c r="M29" s="689">
        <v>0</v>
      </c>
    </row>
    <row r="30" spans="1:13" ht="14.4" customHeight="1" x14ac:dyDescent="0.3">
      <c r="A30" s="705" t="s">
        <v>2448</v>
      </c>
      <c r="B30" s="698">
        <v>444.5</v>
      </c>
      <c r="C30" s="650">
        <v>1</v>
      </c>
      <c r="D30" s="709">
        <v>1</v>
      </c>
      <c r="E30" s="712" t="s">
        <v>2448</v>
      </c>
      <c r="F30" s="698"/>
      <c r="G30" s="666">
        <v>0</v>
      </c>
      <c r="H30" s="653"/>
      <c r="I30" s="689">
        <v>0</v>
      </c>
      <c r="J30" s="715">
        <v>444.5</v>
      </c>
      <c r="K30" s="666">
        <v>1</v>
      </c>
      <c r="L30" s="653">
        <v>1</v>
      </c>
      <c r="M30" s="689">
        <v>1</v>
      </c>
    </row>
    <row r="31" spans="1:13" ht="14.4" customHeight="1" x14ac:dyDescent="0.3">
      <c r="A31" s="705" t="s">
        <v>2449</v>
      </c>
      <c r="B31" s="698">
        <v>118492.87999999999</v>
      </c>
      <c r="C31" s="650">
        <v>1</v>
      </c>
      <c r="D31" s="709">
        <v>19</v>
      </c>
      <c r="E31" s="712" t="s">
        <v>2449</v>
      </c>
      <c r="F31" s="698">
        <v>35329.31</v>
      </c>
      <c r="G31" s="666">
        <v>0.2981555516247052</v>
      </c>
      <c r="H31" s="653">
        <v>18</v>
      </c>
      <c r="I31" s="689">
        <v>0.94736842105263153</v>
      </c>
      <c r="J31" s="715">
        <v>83163.569999999992</v>
      </c>
      <c r="K31" s="666">
        <v>0.7018444483752948</v>
      </c>
      <c r="L31" s="653">
        <v>1</v>
      </c>
      <c r="M31" s="689">
        <v>5.2631578947368418E-2</v>
      </c>
    </row>
    <row r="32" spans="1:13" ht="14.4" customHeight="1" x14ac:dyDescent="0.3">
      <c r="A32" s="705" t="s">
        <v>2450</v>
      </c>
      <c r="B32" s="698">
        <v>2601.33</v>
      </c>
      <c r="C32" s="650">
        <v>1</v>
      </c>
      <c r="D32" s="709">
        <v>11</v>
      </c>
      <c r="E32" s="712" t="s">
        <v>2450</v>
      </c>
      <c r="F32" s="698">
        <v>2601.33</v>
      </c>
      <c r="G32" s="666">
        <v>1</v>
      </c>
      <c r="H32" s="653">
        <v>11</v>
      </c>
      <c r="I32" s="689">
        <v>1</v>
      </c>
      <c r="J32" s="715"/>
      <c r="K32" s="666">
        <v>0</v>
      </c>
      <c r="L32" s="653"/>
      <c r="M32" s="689">
        <v>0</v>
      </c>
    </row>
    <row r="33" spans="1:13" ht="14.4" customHeight="1" x14ac:dyDescent="0.3">
      <c r="A33" s="705" t="s">
        <v>2451</v>
      </c>
      <c r="B33" s="698">
        <v>198.04</v>
      </c>
      <c r="C33" s="650">
        <v>1</v>
      </c>
      <c r="D33" s="709">
        <v>1</v>
      </c>
      <c r="E33" s="712" t="s">
        <v>2451</v>
      </c>
      <c r="F33" s="698">
        <v>198.04</v>
      </c>
      <c r="G33" s="666">
        <v>1</v>
      </c>
      <c r="H33" s="653">
        <v>1</v>
      </c>
      <c r="I33" s="689">
        <v>1</v>
      </c>
      <c r="J33" s="715"/>
      <c r="K33" s="666">
        <v>0</v>
      </c>
      <c r="L33" s="653"/>
      <c r="M33" s="689">
        <v>0</v>
      </c>
    </row>
    <row r="34" spans="1:13" ht="14.4" customHeight="1" x14ac:dyDescent="0.3">
      <c r="A34" s="705" t="s">
        <v>2452</v>
      </c>
      <c r="B34" s="698">
        <v>1396.02</v>
      </c>
      <c r="C34" s="650">
        <v>1</v>
      </c>
      <c r="D34" s="709">
        <v>7</v>
      </c>
      <c r="E34" s="712" t="s">
        <v>2452</v>
      </c>
      <c r="F34" s="698">
        <v>38.65</v>
      </c>
      <c r="G34" s="666">
        <v>2.7685849772925888E-2</v>
      </c>
      <c r="H34" s="653">
        <v>3</v>
      </c>
      <c r="I34" s="689">
        <v>0.42857142857142855</v>
      </c>
      <c r="J34" s="715">
        <v>1357.37</v>
      </c>
      <c r="K34" s="666">
        <v>0.97231415022707401</v>
      </c>
      <c r="L34" s="653">
        <v>4</v>
      </c>
      <c r="M34" s="689">
        <v>0.5714285714285714</v>
      </c>
    </row>
    <row r="35" spans="1:13" ht="14.4" customHeight="1" x14ac:dyDescent="0.3">
      <c r="A35" s="705" t="s">
        <v>2453</v>
      </c>
      <c r="B35" s="698">
        <v>4177.71</v>
      </c>
      <c r="C35" s="650">
        <v>1</v>
      </c>
      <c r="D35" s="709">
        <v>5</v>
      </c>
      <c r="E35" s="712" t="s">
        <v>2453</v>
      </c>
      <c r="F35" s="698">
        <v>3981.95</v>
      </c>
      <c r="G35" s="666">
        <v>0.95314179299185431</v>
      </c>
      <c r="H35" s="653">
        <v>3</v>
      </c>
      <c r="I35" s="689">
        <v>0.6</v>
      </c>
      <c r="J35" s="715">
        <v>195.76</v>
      </c>
      <c r="K35" s="666">
        <v>4.6858207008145608E-2</v>
      </c>
      <c r="L35" s="653">
        <v>2</v>
      </c>
      <c r="M35" s="689">
        <v>0.4</v>
      </c>
    </row>
    <row r="36" spans="1:13" ht="14.4" customHeight="1" x14ac:dyDescent="0.3">
      <c r="A36" s="705" t="s">
        <v>2454</v>
      </c>
      <c r="B36" s="698">
        <v>130.13999999999999</v>
      </c>
      <c r="C36" s="650">
        <v>1</v>
      </c>
      <c r="D36" s="709">
        <v>2</v>
      </c>
      <c r="E36" s="712" t="s">
        <v>2454</v>
      </c>
      <c r="F36" s="698">
        <v>130.13999999999999</v>
      </c>
      <c r="G36" s="666">
        <v>1</v>
      </c>
      <c r="H36" s="653">
        <v>2</v>
      </c>
      <c r="I36" s="689">
        <v>1</v>
      </c>
      <c r="J36" s="715"/>
      <c r="K36" s="666">
        <v>0</v>
      </c>
      <c r="L36" s="653"/>
      <c r="M36" s="689">
        <v>0</v>
      </c>
    </row>
    <row r="37" spans="1:13" ht="14.4" customHeight="1" x14ac:dyDescent="0.3">
      <c r="A37" s="705" t="s">
        <v>2455</v>
      </c>
      <c r="B37" s="698">
        <v>1333.5</v>
      </c>
      <c r="C37" s="650">
        <v>1</v>
      </c>
      <c r="D37" s="709">
        <v>2</v>
      </c>
      <c r="E37" s="712" t="s">
        <v>2455</v>
      </c>
      <c r="F37" s="698">
        <v>889</v>
      </c>
      <c r="G37" s="666">
        <v>0.66666666666666663</v>
      </c>
      <c r="H37" s="653">
        <v>1</v>
      </c>
      <c r="I37" s="689">
        <v>0.5</v>
      </c>
      <c r="J37" s="715">
        <v>444.5</v>
      </c>
      <c r="K37" s="666">
        <v>0.33333333333333331</v>
      </c>
      <c r="L37" s="653">
        <v>1</v>
      </c>
      <c r="M37" s="689">
        <v>0.5</v>
      </c>
    </row>
    <row r="38" spans="1:13" ht="14.4" customHeight="1" x14ac:dyDescent="0.3">
      <c r="A38" s="705" t="s">
        <v>2456</v>
      </c>
      <c r="B38" s="698">
        <v>65.069999999999993</v>
      </c>
      <c r="C38" s="650">
        <v>1</v>
      </c>
      <c r="D38" s="709">
        <v>3</v>
      </c>
      <c r="E38" s="712" t="s">
        <v>2456</v>
      </c>
      <c r="F38" s="698">
        <v>65.069999999999993</v>
      </c>
      <c r="G38" s="666">
        <v>1</v>
      </c>
      <c r="H38" s="653">
        <v>2</v>
      </c>
      <c r="I38" s="689">
        <v>0.66666666666666663</v>
      </c>
      <c r="J38" s="715">
        <v>0</v>
      </c>
      <c r="K38" s="666">
        <v>0</v>
      </c>
      <c r="L38" s="653">
        <v>1</v>
      </c>
      <c r="M38" s="689">
        <v>0.33333333333333331</v>
      </c>
    </row>
    <row r="39" spans="1:13" ht="14.4" customHeight="1" thickBot="1" x14ac:dyDescent="0.35">
      <c r="A39" s="706" t="s">
        <v>2457</v>
      </c>
      <c r="B39" s="699">
        <v>301.44999999999993</v>
      </c>
      <c r="C39" s="656">
        <v>1</v>
      </c>
      <c r="D39" s="710">
        <v>1</v>
      </c>
      <c r="E39" s="713" t="s">
        <v>2457</v>
      </c>
      <c r="F39" s="699"/>
      <c r="G39" s="667">
        <v>0</v>
      </c>
      <c r="H39" s="659"/>
      <c r="I39" s="690">
        <v>0</v>
      </c>
      <c r="J39" s="716">
        <v>301.44999999999993</v>
      </c>
      <c r="K39" s="667">
        <v>1</v>
      </c>
      <c r="L39" s="659">
        <v>1</v>
      </c>
      <c r="M39" s="6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9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3680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5769602.7499999981</v>
      </c>
      <c r="N3" s="70">
        <f>SUBTOTAL(9,N7:N1048576)</f>
        <v>7174</v>
      </c>
      <c r="O3" s="70">
        <f>SUBTOTAL(9,O7:O1048576)</f>
        <v>2166.5</v>
      </c>
      <c r="P3" s="70">
        <f>SUBTOTAL(9,P7:P1048576)</f>
        <v>3155608.7200000007</v>
      </c>
      <c r="Q3" s="71">
        <f>IF(M3=0,0,P3/M3)</f>
        <v>0.54693691346427653</v>
      </c>
      <c r="R3" s="70">
        <f>SUBTOTAL(9,R7:R1048576)</f>
        <v>3760</v>
      </c>
      <c r="S3" s="71">
        <f>IF(N3=0,0,R3/N3)</f>
        <v>0.52411485921382772</v>
      </c>
      <c r="T3" s="70">
        <f>SUBTOTAL(9,T7:T1048576)</f>
        <v>1204</v>
      </c>
      <c r="U3" s="72">
        <f>IF(O3=0,0,T3/O3)</f>
        <v>0.55573505654281097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7</v>
      </c>
      <c r="B7" s="723" t="s">
        <v>2234</v>
      </c>
      <c r="C7" s="723">
        <v>89301072</v>
      </c>
      <c r="D7" s="724" t="s">
        <v>3678</v>
      </c>
      <c r="E7" s="725" t="s">
        <v>2423</v>
      </c>
      <c r="F7" s="723" t="s">
        <v>2415</v>
      </c>
      <c r="G7" s="723" t="s">
        <v>2458</v>
      </c>
      <c r="H7" s="723" t="s">
        <v>568</v>
      </c>
      <c r="I7" s="723" t="s">
        <v>849</v>
      </c>
      <c r="J7" s="723" t="s">
        <v>2459</v>
      </c>
      <c r="K7" s="723" t="s">
        <v>2460</v>
      </c>
      <c r="L7" s="726">
        <v>56.01</v>
      </c>
      <c r="M7" s="726">
        <v>56.01</v>
      </c>
      <c r="N7" s="723">
        <v>1</v>
      </c>
      <c r="O7" s="727">
        <v>0.5</v>
      </c>
      <c r="P7" s="726">
        <v>56.01</v>
      </c>
      <c r="Q7" s="728">
        <v>1</v>
      </c>
      <c r="R7" s="723">
        <v>1</v>
      </c>
      <c r="S7" s="728">
        <v>1</v>
      </c>
      <c r="T7" s="727">
        <v>0.5</v>
      </c>
      <c r="U7" s="235">
        <v>1</v>
      </c>
    </row>
    <row r="8" spans="1:21" ht="14.4" customHeight="1" x14ac:dyDescent="0.3">
      <c r="A8" s="649">
        <v>7</v>
      </c>
      <c r="B8" s="650" t="s">
        <v>2234</v>
      </c>
      <c r="C8" s="650">
        <v>89301072</v>
      </c>
      <c r="D8" s="729" t="s">
        <v>3678</v>
      </c>
      <c r="E8" s="730" t="s">
        <v>2423</v>
      </c>
      <c r="F8" s="650" t="s">
        <v>2415</v>
      </c>
      <c r="G8" s="650" t="s">
        <v>2461</v>
      </c>
      <c r="H8" s="650" t="s">
        <v>568</v>
      </c>
      <c r="I8" s="650" t="s">
        <v>2462</v>
      </c>
      <c r="J8" s="650" t="s">
        <v>2463</v>
      </c>
      <c r="K8" s="650" t="s">
        <v>2464</v>
      </c>
      <c r="L8" s="651">
        <v>0</v>
      </c>
      <c r="M8" s="651">
        <v>0</v>
      </c>
      <c r="N8" s="650">
        <v>1</v>
      </c>
      <c r="O8" s="731">
        <v>0.5</v>
      </c>
      <c r="P8" s="651">
        <v>0</v>
      </c>
      <c r="Q8" s="666"/>
      <c r="R8" s="650">
        <v>1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7</v>
      </c>
      <c r="B9" s="650" t="s">
        <v>2234</v>
      </c>
      <c r="C9" s="650">
        <v>89301072</v>
      </c>
      <c r="D9" s="729" t="s">
        <v>3678</v>
      </c>
      <c r="E9" s="730" t="s">
        <v>2423</v>
      </c>
      <c r="F9" s="650" t="s">
        <v>2415</v>
      </c>
      <c r="G9" s="650" t="s">
        <v>2465</v>
      </c>
      <c r="H9" s="650" t="s">
        <v>568</v>
      </c>
      <c r="I9" s="650" t="s">
        <v>757</v>
      </c>
      <c r="J9" s="650" t="s">
        <v>754</v>
      </c>
      <c r="K9" s="650" t="s">
        <v>2466</v>
      </c>
      <c r="L9" s="651">
        <v>314.89999999999998</v>
      </c>
      <c r="M9" s="651">
        <v>314.89999999999998</v>
      </c>
      <c r="N9" s="650">
        <v>1</v>
      </c>
      <c r="O9" s="731">
        <v>0.5</v>
      </c>
      <c r="P9" s="651">
        <v>314.89999999999998</v>
      </c>
      <c r="Q9" s="666">
        <v>1</v>
      </c>
      <c r="R9" s="650">
        <v>1</v>
      </c>
      <c r="S9" s="666">
        <v>1</v>
      </c>
      <c r="T9" s="731">
        <v>0.5</v>
      </c>
      <c r="U9" s="689">
        <v>1</v>
      </c>
    </row>
    <row r="10" spans="1:21" ht="14.4" customHeight="1" x14ac:dyDescent="0.3">
      <c r="A10" s="649">
        <v>7</v>
      </c>
      <c r="B10" s="650" t="s">
        <v>2234</v>
      </c>
      <c r="C10" s="650">
        <v>89301072</v>
      </c>
      <c r="D10" s="729" t="s">
        <v>3678</v>
      </c>
      <c r="E10" s="730" t="s">
        <v>2423</v>
      </c>
      <c r="F10" s="650" t="s">
        <v>2415</v>
      </c>
      <c r="G10" s="650" t="s">
        <v>2467</v>
      </c>
      <c r="H10" s="650" t="s">
        <v>629</v>
      </c>
      <c r="I10" s="650" t="s">
        <v>2468</v>
      </c>
      <c r="J10" s="650" t="s">
        <v>2469</v>
      </c>
      <c r="K10" s="650" t="s">
        <v>2470</v>
      </c>
      <c r="L10" s="651">
        <v>961.21</v>
      </c>
      <c r="M10" s="651">
        <v>961.21</v>
      </c>
      <c r="N10" s="650">
        <v>1</v>
      </c>
      <c r="O10" s="731">
        <v>0.5</v>
      </c>
      <c r="P10" s="651">
        <v>961.21</v>
      </c>
      <c r="Q10" s="666">
        <v>1</v>
      </c>
      <c r="R10" s="650">
        <v>1</v>
      </c>
      <c r="S10" s="666">
        <v>1</v>
      </c>
      <c r="T10" s="731">
        <v>0.5</v>
      </c>
      <c r="U10" s="689">
        <v>1</v>
      </c>
    </row>
    <row r="11" spans="1:21" ht="14.4" customHeight="1" x14ac:dyDescent="0.3">
      <c r="A11" s="649">
        <v>7</v>
      </c>
      <c r="B11" s="650" t="s">
        <v>2234</v>
      </c>
      <c r="C11" s="650">
        <v>89301072</v>
      </c>
      <c r="D11" s="729" t="s">
        <v>3678</v>
      </c>
      <c r="E11" s="730" t="s">
        <v>2424</v>
      </c>
      <c r="F11" s="650" t="s">
        <v>2415</v>
      </c>
      <c r="G11" s="650" t="s">
        <v>2471</v>
      </c>
      <c r="H11" s="650" t="s">
        <v>568</v>
      </c>
      <c r="I11" s="650" t="s">
        <v>2472</v>
      </c>
      <c r="J11" s="650" t="s">
        <v>2473</v>
      </c>
      <c r="K11" s="650" t="s">
        <v>2474</v>
      </c>
      <c r="L11" s="651">
        <v>481.8</v>
      </c>
      <c r="M11" s="651">
        <v>963.6</v>
      </c>
      <c r="N11" s="650">
        <v>2</v>
      </c>
      <c r="O11" s="731">
        <v>2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7</v>
      </c>
      <c r="B12" s="650" t="s">
        <v>2234</v>
      </c>
      <c r="C12" s="650">
        <v>89301072</v>
      </c>
      <c r="D12" s="729" t="s">
        <v>3678</v>
      </c>
      <c r="E12" s="730" t="s">
        <v>2425</v>
      </c>
      <c r="F12" s="650" t="s">
        <v>2415</v>
      </c>
      <c r="G12" s="650" t="s">
        <v>2475</v>
      </c>
      <c r="H12" s="650" t="s">
        <v>629</v>
      </c>
      <c r="I12" s="650" t="s">
        <v>2476</v>
      </c>
      <c r="J12" s="650" t="s">
        <v>2477</v>
      </c>
      <c r="K12" s="650" t="s">
        <v>2478</v>
      </c>
      <c r="L12" s="651">
        <v>0</v>
      </c>
      <c r="M12" s="651">
        <v>0</v>
      </c>
      <c r="N12" s="650">
        <v>1</v>
      </c>
      <c r="O12" s="731">
        <v>0.5</v>
      </c>
      <c r="P12" s="651">
        <v>0</v>
      </c>
      <c r="Q12" s="666"/>
      <c r="R12" s="650">
        <v>1</v>
      </c>
      <c r="S12" s="666">
        <v>1</v>
      </c>
      <c r="T12" s="731">
        <v>0.5</v>
      </c>
      <c r="U12" s="689">
        <v>1</v>
      </c>
    </row>
    <row r="13" spans="1:21" ht="14.4" customHeight="1" x14ac:dyDescent="0.3">
      <c r="A13" s="649">
        <v>7</v>
      </c>
      <c r="B13" s="650" t="s">
        <v>2234</v>
      </c>
      <c r="C13" s="650">
        <v>89301072</v>
      </c>
      <c r="D13" s="729" t="s">
        <v>3678</v>
      </c>
      <c r="E13" s="730" t="s">
        <v>2425</v>
      </c>
      <c r="F13" s="650" t="s">
        <v>2415</v>
      </c>
      <c r="G13" s="650" t="s">
        <v>2479</v>
      </c>
      <c r="H13" s="650" t="s">
        <v>629</v>
      </c>
      <c r="I13" s="650" t="s">
        <v>2480</v>
      </c>
      <c r="J13" s="650" t="s">
        <v>2481</v>
      </c>
      <c r="K13" s="650" t="s">
        <v>2482</v>
      </c>
      <c r="L13" s="651">
        <v>625.29</v>
      </c>
      <c r="M13" s="651">
        <v>1250.58</v>
      </c>
      <c r="N13" s="650">
        <v>2</v>
      </c>
      <c r="O13" s="731">
        <v>0.5</v>
      </c>
      <c r="P13" s="651">
        <v>625.29</v>
      </c>
      <c r="Q13" s="666">
        <v>0.5</v>
      </c>
      <c r="R13" s="650">
        <v>1</v>
      </c>
      <c r="S13" s="666">
        <v>0.5</v>
      </c>
      <c r="T13" s="731">
        <v>0.5</v>
      </c>
      <c r="U13" s="689">
        <v>1</v>
      </c>
    </row>
    <row r="14" spans="1:21" ht="14.4" customHeight="1" x14ac:dyDescent="0.3">
      <c r="A14" s="649">
        <v>7</v>
      </c>
      <c r="B14" s="650" t="s">
        <v>2234</v>
      </c>
      <c r="C14" s="650">
        <v>89301072</v>
      </c>
      <c r="D14" s="729" t="s">
        <v>3678</v>
      </c>
      <c r="E14" s="730" t="s">
        <v>2425</v>
      </c>
      <c r="F14" s="650" t="s">
        <v>2415</v>
      </c>
      <c r="G14" s="650" t="s">
        <v>2483</v>
      </c>
      <c r="H14" s="650" t="s">
        <v>568</v>
      </c>
      <c r="I14" s="650" t="s">
        <v>2484</v>
      </c>
      <c r="J14" s="650" t="s">
        <v>2485</v>
      </c>
      <c r="K14" s="650" t="s">
        <v>2486</v>
      </c>
      <c r="L14" s="651">
        <v>0</v>
      </c>
      <c r="M14" s="651">
        <v>0</v>
      </c>
      <c r="N14" s="650">
        <v>1</v>
      </c>
      <c r="O14" s="731">
        <v>1</v>
      </c>
      <c r="P14" s="651">
        <v>0</v>
      </c>
      <c r="Q14" s="666"/>
      <c r="R14" s="650">
        <v>1</v>
      </c>
      <c r="S14" s="666">
        <v>1</v>
      </c>
      <c r="T14" s="731">
        <v>1</v>
      </c>
      <c r="U14" s="689">
        <v>1</v>
      </c>
    </row>
    <row r="15" spans="1:21" ht="14.4" customHeight="1" x14ac:dyDescent="0.3">
      <c r="A15" s="649">
        <v>7</v>
      </c>
      <c r="B15" s="650" t="s">
        <v>2234</v>
      </c>
      <c r="C15" s="650">
        <v>89301072</v>
      </c>
      <c r="D15" s="729" t="s">
        <v>3678</v>
      </c>
      <c r="E15" s="730" t="s">
        <v>2425</v>
      </c>
      <c r="F15" s="650" t="s">
        <v>2415</v>
      </c>
      <c r="G15" s="650" t="s">
        <v>2487</v>
      </c>
      <c r="H15" s="650" t="s">
        <v>568</v>
      </c>
      <c r="I15" s="650" t="s">
        <v>2488</v>
      </c>
      <c r="J15" s="650" t="s">
        <v>2489</v>
      </c>
      <c r="K15" s="650" t="s">
        <v>2490</v>
      </c>
      <c r="L15" s="651">
        <v>0</v>
      </c>
      <c r="M15" s="651">
        <v>0</v>
      </c>
      <c r="N15" s="650">
        <v>1</v>
      </c>
      <c r="O15" s="731">
        <v>1</v>
      </c>
      <c r="P15" s="651">
        <v>0</v>
      </c>
      <c r="Q15" s="666"/>
      <c r="R15" s="650">
        <v>1</v>
      </c>
      <c r="S15" s="666">
        <v>1</v>
      </c>
      <c r="T15" s="731">
        <v>1</v>
      </c>
      <c r="U15" s="689">
        <v>1</v>
      </c>
    </row>
    <row r="16" spans="1:21" ht="14.4" customHeight="1" x14ac:dyDescent="0.3">
      <c r="A16" s="649">
        <v>7</v>
      </c>
      <c r="B16" s="650" t="s">
        <v>2234</v>
      </c>
      <c r="C16" s="650">
        <v>89301072</v>
      </c>
      <c r="D16" s="729" t="s">
        <v>3678</v>
      </c>
      <c r="E16" s="730" t="s">
        <v>2426</v>
      </c>
      <c r="F16" s="650" t="s">
        <v>2415</v>
      </c>
      <c r="G16" s="650" t="s">
        <v>2491</v>
      </c>
      <c r="H16" s="650" t="s">
        <v>568</v>
      </c>
      <c r="I16" s="650" t="s">
        <v>2492</v>
      </c>
      <c r="J16" s="650" t="s">
        <v>2493</v>
      </c>
      <c r="K16" s="650" t="s">
        <v>2494</v>
      </c>
      <c r="L16" s="651">
        <v>224.9</v>
      </c>
      <c r="M16" s="651">
        <v>224.9</v>
      </c>
      <c r="N16" s="650">
        <v>1</v>
      </c>
      <c r="O16" s="731">
        <v>1</v>
      </c>
      <c r="P16" s="651">
        <v>224.9</v>
      </c>
      <c r="Q16" s="666">
        <v>1</v>
      </c>
      <c r="R16" s="650">
        <v>1</v>
      </c>
      <c r="S16" s="666">
        <v>1</v>
      </c>
      <c r="T16" s="731">
        <v>1</v>
      </c>
      <c r="U16" s="689">
        <v>1</v>
      </c>
    </row>
    <row r="17" spans="1:21" ht="14.4" customHeight="1" x14ac:dyDescent="0.3">
      <c r="A17" s="649">
        <v>7</v>
      </c>
      <c r="B17" s="650" t="s">
        <v>2234</v>
      </c>
      <c r="C17" s="650">
        <v>89301072</v>
      </c>
      <c r="D17" s="729" t="s">
        <v>3678</v>
      </c>
      <c r="E17" s="730" t="s">
        <v>2426</v>
      </c>
      <c r="F17" s="650" t="s">
        <v>2415</v>
      </c>
      <c r="G17" s="650" t="s">
        <v>2495</v>
      </c>
      <c r="H17" s="650" t="s">
        <v>568</v>
      </c>
      <c r="I17" s="650" t="s">
        <v>776</v>
      </c>
      <c r="J17" s="650" t="s">
        <v>2496</v>
      </c>
      <c r="K17" s="650" t="s">
        <v>2497</v>
      </c>
      <c r="L17" s="651">
        <v>0</v>
      </c>
      <c r="M17" s="651">
        <v>0</v>
      </c>
      <c r="N17" s="650">
        <v>2</v>
      </c>
      <c r="O17" s="731">
        <v>0.5</v>
      </c>
      <c r="P17" s="651">
        <v>0</v>
      </c>
      <c r="Q17" s="666"/>
      <c r="R17" s="650">
        <v>2</v>
      </c>
      <c r="S17" s="666">
        <v>1</v>
      </c>
      <c r="T17" s="731">
        <v>0.5</v>
      </c>
      <c r="U17" s="689">
        <v>1</v>
      </c>
    </row>
    <row r="18" spans="1:21" ht="14.4" customHeight="1" x14ac:dyDescent="0.3">
      <c r="A18" s="649">
        <v>7</v>
      </c>
      <c r="B18" s="650" t="s">
        <v>2234</v>
      </c>
      <c r="C18" s="650">
        <v>89301072</v>
      </c>
      <c r="D18" s="729" t="s">
        <v>3678</v>
      </c>
      <c r="E18" s="730" t="s">
        <v>2426</v>
      </c>
      <c r="F18" s="650" t="s">
        <v>2415</v>
      </c>
      <c r="G18" s="650" t="s">
        <v>2498</v>
      </c>
      <c r="H18" s="650" t="s">
        <v>629</v>
      </c>
      <c r="I18" s="650" t="s">
        <v>2499</v>
      </c>
      <c r="J18" s="650" t="s">
        <v>2500</v>
      </c>
      <c r="K18" s="650" t="s">
        <v>2501</v>
      </c>
      <c r="L18" s="651">
        <v>163.72999999999999</v>
      </c>
      <c r="M18" s="651">
        <v>327.45999999999998</v>
      </c>
      <c r="N18" s="650">
        <v>2</v>
      </c>
      <c r="O18" s="731">
        <v>1.5</v>
      </c>
      <c r="P18" s="651">
        <v>327.45999999999998</v>
      </c>
      <c r="Q18" s="666">
        <v>1</v>
      </c>
      <c r="R18" s="650">
        <v>2</v>
      </c>
      <c r="S18" s="666">
        <v>1</v>
      </c>
      <c r="T18" s="731">
        <v>1.5</v>
      </c>
      <c r="U18" s="689">
        <v>1</v>
      </c>
    </row>
    <row r="19" spans="1:21" ht="14.4" customHeight="1" x14ac:dyDescent="0.3">
      <c r="A19" s="649">
        <v>7</v>
      </c>
      <c r="B19" s="650" t="s">
        <v>2234</v>
      </c>
      <c r="C19" s="650">
        <v>89301072</v>
      </c>
      <c r="D19" s="729" t="s">
        <v>3678</v>
      </c>
      <c r="E19" s="730" t="s">
        <v>2428</v>
      </c>
      <c r="F19" s="650" t="s">
        <v>2415</v>
      </c>
      <c r="G19" s="650" t="s">
        <v>2475</v>
      </c>
      <c r="H19" s="650" t="s">
        <v>629</v>
      </c>
      <c r="I19" s="650" t="s">
        <v>2476</v>
      </c>
      <c r="J19" s="650" t="s">
        <v>2477</v>
      </c>
      <c r="K19" s="650" t="s">
        <v>2478</v>
      </c>
      <c r="L19" s="651">
        <v>0</v>
      </c>
      <c r="M19" s="651">
        <v>0</v>
      </c>
      <c r="N19" s="650">
        <v>1</v>
      </c>
      <c r="O19" s="731">
        <v>1</v>
      </c>
      <c r="P19" s="651">
        <v>0</v>
      </c>
      <c r="Q19" s="666"/>
      <c r="R19" s="650">
        <v>1</v>
      </c>
      <c r="S19" s="666">
        <v>1</v>
      </c>
      <c r="T19" s="731">
        <v>1</v>
      </c>
      <c r="U19" s="689">
        <v>1</v>
      </c>
    </row>
    <row r="20" spans="1:21" ht="14.4" customHeight="1" x14ac:dyDescent="0.3">
      <c r="A20" s="649">
        <v>7</v>
      </c>
      <c r="B20" s="650" t="s">
        <v>2234</v>
      </c>
      <c r="C20" s="650">
        <v>89301072</v>
      </c>
      <c r="D20" s="729" t="s">
        <v>3678</v>
      </c>
      <c r="E20" s="730" t="s">
        <v>2428</v>
      </c>
      <c r="F20" s="650" t="s">
        <v>2415</v>
      </c>
      <c r="G20" s="650" t="s">
        <v>2502</v>
      </c>
      <c r="H20" s="650" t="s">
        <v>568</v>
      </c>
      <c r="I20" s="650" t="s">
        <v>2503</v>
      </c>
      <c r="J20" s="650" t="s">
        <v>2504</v>
      </c>
      <c r="K20" s="650" t="s">
        <v>1600</v>
      </c>
      <c r="L20" s="651">
        <v>44.89</v>
      </c>
      <c r="M20" s="651">
        <v>134.67000000000002</v>
      </c>
      <c r="N20" s="650">
        <v>3</v>
      </c>
      <c r="O20" s="731">
        <v>0.5</v>
      </c>
      <c r="P20" s="651">
        <v>134.67000000000002</v>
      </c>
      <c r="Q20" s="666">
        <v>1</v>
      </c>
      <c r="R20" s="650">
        <v>3</v>
      </c>
      <c r="S20" s="666">
        <v>1</v>
      </c>
      <c r="T20" s="731">
        <v>0.5</v>
      </c>
      <c r="U20" s="689">
        <v>1</v>
      </c>
    </row>
    <row r="21" spans="1:21" ht="14.4" customHeight="1" x14ac:dyDescent="0.3">
      <c r="A21" s="649">
        <v>7</v>
      </c>
      <c r="B21" s="650" t="s">
        <v>2234</v>
      </c>
      <c r="C21" s="650">
        <v>89301072</v>
      </c>
      <c r="D21" s="729" t="s">
        <v>3678</v>
      </c>
      <c r="E21" s="730" t="s">
        <v>2428</v>
      </c>
      <c r="F21" s="650" t="s">
        <v>2415</v>
      </c>
      <c r="G21" s="650" t="s">
        <v>2505</v>
      </c>
      <c r="H21" s="650" t="s">
        <v>629</v>
      </c>
      <c r="I21" s="650" t="s">
        <v>2506</v>
      </c>
      <c r="J21" s="650" t="s">
        <v>2507</v>
      </c>
      <c r="K21" s="650" t="s">
        <v>2508</v>
      </c>
      <c r="L21" s="651">
        <v>184.22</v>
      </c>
      <c r="M21" s="651">
        <v>368.44</v>
      </c>
      <c r="N21" s="650">
        <v>2</v>
      </c>
      <c r="O21" s="731">
        <v>0.5</v>
      </c>
      <c r="P21" s="651">
        <v>368.44</v>
      </c>
      <c r="Q21" s="666">
        <v>1</v>
      </c>
      <c r="R21" s="650">
        <v>2</v>
      </c>
      <c r="S21" s="666">
        <v>1</v>
      </c>
      <c r="T21" s="731">
        <v>0.5</v>
      </c>
      <c r="U21" s="689">
        <v>1</v>
      </c>
    </row>
    <row r="22" spans="1:21" ht="14.4" customHeight="1" x14ac:dyDescent="0.3">
      <c r="A22" s="649">
        <v>7</v>
      </c>
      <c r="B22" s="650" t="s">
        <v>2234</v>
      </c>
      <c r="C22" s="650">
        <v>89301072</v>
      </c>
      <c r="D22" s="729" t="s">
        <v>3678</v>
      </c>
      <c r="E22" s="730" t="s">
        <v>2428</v>
      </c>
      <c r="F22" s="650" t="s">
        <v>2415</v>
      </c>
      <c r="G22" s="650" t="s">
        <v>2509</v>
      </c>
      <c r="H22" s="650" t="s">
        <v>568</v>
      </c>
      <c r="I22" s="650" t="s">
        <v>2510</v>
      </c>
      <c r="J22" s="650" t="s">
        <v>2511</v>
      </c>
      <c r="K22" s="650" t="s">
        <v>2512</v>
      </c>
      <c r="L22" s="651">
        <v>0</v>
      </c>
      <c r="M22" s="651">
        <v>0</v>
      </c>
      <c r="N22" s="650">
        <v>3</v>
      </c>
      <c r="O22" s="731">
        <v>1</v>
      </c>
      <c r="P22" s="651">
        <v>0</v>
      </c>
      <c r="Q22" s="666"/>
      <c r="R22" s="650">
        <v>3</v>
      </c>
      <c r="S22" s="666">
        <v>1</v>
      </c>
      <c r="T22" s="731">
        <v>1</v>
      </c>
      <c r="U22" s="689">
        <v>1</v>
      </c>
    </row>
    <row r="23" spans="1:21" ht="14.4" customHeight="1" x14ac:dyDescent="0.3">
      <c r="A23" s="649">
        <v>7</v>
      </c>
      <c r="B23" s="650" t="s">
        <v>2234</v>
      </c>
      <c r="C23" s="650">
        <v>89301072</v>
      </c>
      <c r="D23" s="729" t="s">
        <v>3678</v>
      </c>
      <c r="E23" s="730" t="s">
        <v>2428</v>
      </c>
      <c r="F23" s="650" t="s">
        <v>2415</v>
      </c>
      <c r="G23" s="650" t="s">
        <v>2513</v>
      </c>
      <c r="H23" s="650" t="s">
        <v>629</v>
      </c>
      <c r="I23" s="650" t="s">
        <v>2514</v>
      </c>
      <c r="J23" s="650" t="s">
        <v>2515</v>
      </c>
      <c r="K23" s="650" t="s">
        <v>2516</v>
      </c>
      <c r="L23" s="651">
        <v>249.54</v>
      </c>
      <c r="M23" s="651">
        <v>748.62</v>
      </c>
      <c r="N23" s="650">
        <v>3</v>
      </c>
      <c r="O23" s="731">
        <v>1</v>
      </c>
      <c r="P23" s="651">
        <v>748.62</v>
      </c>
      <c r="Q23" s="666">
        <v>1</v>
      </c>
      <c r="R23" s="650">
        <v>3</v>
      </c>
      <c r="S23" s="666">
        <v>1</v>
      </c>
      <c r="T23" s="731">
        <v>1</v>
      </c>
      <c r="U23" s="689">
        <v>1</v>
      </c>
    </row>
    <row r="24" spans="1:21" ht="14.4" customHeight="1" x14ac:dyDescent="0.3">
      <c r="A24" s="649">
        <v>7</v>
      </c>
      <c r="B24" s="650" t="s">
        <v>2234</v>
      </c>
      <c r="C24" s="650">
        <v>89301072</v>
      </c>
      <c r="D24" s="729" t="s">
        <v>3678</v>
      </c>
      <c r="E24" s="730" t="s">
        <v>2428</v>
      </c>
      <c r="F24" s="650" t="s">
        <v>2415</v>
      </c>
      <c r="G24" s="650" t="s">
        <v>2517</v>
      </c>
      <c r="H24" s="650" t="s">
        <v>568</v>
      </c>
      <c r="I24" s="650" t="s">
        <v>2518</v>
      </c>
      <c r="J24" s="650" t="s">
        <v>2519</v>
      </c>
      <c r="K24" s="650" t="s">
        <v>2520</v>
      </c>
      <c r="L24" s="651">
        <v>0</v>
      </c>
      <c r="M24" s="651">
        <v>0</v>
      </c>
      <c r="N24" s="650">
        <v>2</v>
      </c>
      <c r="O24" s="731">
        <v>0.5</v>
      </c>
      <c r="P24" s="651">
        <v>0</v>
      </c>
      <c r="Q24" s="666"/>
      <c r="R24" s="650">
        <v>2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7</v>
      </c>
      <c r="B25" s="650" t="s">
        <v>2234</v>
      </c>
      <c r="C25" s="650">
        <v>89301072</v>
      </c>
      <c r="D25" s="729" t="s">
        <v>3678</v>
      </c>
      <c r="E25" s="730" t="s">
        <v>2428</v>
      </c>
      <c r="F25" s="650" t="s">
        <v>2415</v>
      </c>
      <c r="G25" s="650" t="s">
        <v>2521</v>
      </c>
      <c r="H25" s="650" t="s">
        <v>568</v>
      </c>
      <c r="I25" s="650" t="s">
        <v>2522</v>
      </c>
      <c r="J25" s="650" t="s">
        <v>1847</v>
      </c>
      <c r="K25" s="650" t="s">
        <v>2523</v>
      </c>
      <c r="L25" s="651">
        <v>35.75</v>
      </c>
      <c r="M25" s="651">
        <v>71.5</v>
      </c>
      <c r="N25" s="650">
        <v>2</v>
      </c>
      <c r="O25" s="731">
        <v>0.5</v>
      </c>
      <c r="P25" s="651">
        <v>71.5</v>
      </c>
      <c r="Q25" s="666">
        <v>1</v>
      </c>
      <c r="R25" s="650">
        <v>2</v>
      </c>
      <c r="S25" s="666">
        <v>1</v>
      </c>
      <c r="T25" s="731">
        <v>0.5</v>
      </c>
      <c r="U25" s="689">
        <v>1</v>
      </c>
    </row>
    <row r="26" spans="1:21" ht="14.4" customHeight="1" x14ac:dyDescent="0.3">
      <c r="A26" s="649">
        <v>7</v>
      </c>
      <c r="B26" s="650" t="s">
        <v>2234</v>
      </c>
      <c r="C26" s="650">
        <v>89301072</v>
      </c>
      <c r="D26" s="729" t="s">
        <v>3678</v>
      </c>
      <c r="E26" s="730" t="s">
        <v>2428</v>
      </c>
      <c r="F26" s="650" t="s">
        <v>2415</v>
      </c>
      <c r="G26" s="650" t="s">
        <v>2524</v>
      </c>
      <c r="H26" s="650" t="s">
        <v>568</v>
      </c>
      <c r="I26" s="650" t="s">
        <v>2525</v>
      </c>
      <c r="J26" s="650" t="s">
        <v>2526</v>
      </c>
      <c r="K26" s="650" t="s">
        <v>2527</v>
      </c>
      <c r="L26" s="651">
        <v>0</v>
      </c>
      <c r="M26" s="651">
        <v>0</v>
      </c>
      <c r="N26" s="650">
        <v>1</v>
      </c>
      <c r="O26" s="731">
        <v>0.5</v>
      </c>
      <c r="P26" s="651">
        <v>0</v>
      </c>
      <c r="Q26" s="666"/>
      <c r="R26" s="650">
        <v>1</v>
      </c>
      <c r="S26" s="666">
        <v>1</v>
      </c>
      <c r="T26" s="731">
        <v>0.5</v>
      </c>
      <c r="U26" s="689">
        <v>1</v>
      </c>
    </row>
    <row r="27" spans="1:21" ht="14.4" customHeight="1" x14ac:dyDescent="0.3">
      <c r="A27" s="649">
        <v>7</v>
      </c>
      <c r="B27" s="650" t="s">
        <v>2234</v>
      </c>
      <c r="C27" s="650">
        <v>89301072</v>
      </c>
      <c r="D27" s="729" t="s">
        <v>3678</v>
      </c>
      <c r="E27" s="730" t="s">
        <v>2428</v>
      </c>
      <c r="F27" s="650" t="s">
        <v>2415</v>
      </c>
      <c r="G27" s="650" t="s">
        <v>2524</v>
      </c>
      <c r="H27" s="650" t="s">
        <v>568</v>
      </c>
      <c r="I27" s="650" t="s">
        <v>2528</v>
      </c>
      <c r="J27" s="650" t="s">
        <v>2526</v>
      </c>
      <c r="K27" s="650" t="s">
        <v>2529</v>
      </c>
      <c r="L27" s="651">
        <v>0</v>
      </c>
      <c r="M27" s="651">
        <v>0</v>
      </c>
      <c r="N27" s="650">
        <v>1</v>
      </c>
      <c r="O27" s="731">
        <v>0.5</v>
      </c>
      <c r="P27" s="651">
        <v>0</v>
      </c>
      <c r="Q27" s="666"/>
      <c r="R27" s="650">
        <v>1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7</v>
      </c>
      <c r="B28" s="650" t="s">
        <v>2234</v>
      </c>
      <c r="C28" s="650">
        <v>89301072</v>
      </c>
      <c r="D28" s="729" t="s">
        <v>3678</v>
      </c>
      <c r="E28" s="730" t="s">
        <v>2428</v>
      </c>
      <c r="F28" s="650" t="s">
        <v>2415</v>
      </c>
      <c r="G28" s="650" t="s">
        <v>2530</v>
      </c>
      <c r="H28" s="650" t="s">
        <v>568</v>
      </c>
      <c r="I28" s="650" t="s">
        <v>2531</v>
      </c>
      <c r="J28" s="650" t="s">
        <v>2532</v>
      </c>
      <c r="K28" s="650" t="s">
        <v>2533</v>
      </c>
      <c r="L28" s="651">
        <v>96.63</v>
      </c>
      <c r="M28" s="651">
        <v>289.89</v>
      </c>
      <c r="N28" s="650">
        <v>3</v>
      </c>
      <c r="O28" s="731">
        <v>0.5</v>
      </c>
      <c r="P28" s="651">
        <v>289.89</v>
      </c>
      <c r="Q28" s="666">
        <v>1</v>
      </c>
      <c r="R28" s="650">
        <v>3</v>
      </c>
      <c r="S28" s="666">
        <v>1</v>
      </c>
      <c r="T28" s="731">
        <v>0.5</v>
      </c>
      <c r="U28" s="689">
        <v>1</v>
      </c>
    </row>
    <row r="29" spans="1:21" ht="14.4" customHeight="1" x14ac:dyDescent="0.3">
      <c r="A29" s="649">
        <v>7</v>
      </c>
      <c r="B29" s="650" t="s">
        <v>2234</v>
      </c>
      <c r="C29" s="650">
        <v>89301072</v>
      </c>
      <c r="D29" s="729" t="s">
        <v>3678</v>
      </c>
      <c r="E29" s="730" t="s">
        <v>2428</v>
      </c>
      <c r="F29" s="650" t="s">
        <v>2415</v>
      </c>
      <c r="G29" s="650" t="s">
        <v>2534</v>
      </c>
      <c r="H29" s="650" t="s">
        <v>568</v>
      </c>
      <c r="I29" s="650" t="s">
        <v>772</v>
      </c>
      <c r="J29" s="650" t="s">
        <v>773</v>
      </c>
      <c r="K29" s="650" t="s">
        <v>774</v>
      </c>
      <c r="L29" s="651">
        <v>56.69</v>
      </c>
      <c r="M29" s="651">
        <v>340.14</v>
      </c>
      <c r="N29" s="650">
        <v>6</v>
      </c>
      <c r="O29" s="731">
        <v>1.5</v>
      </c>
      <c r="P29" s="651">
        <v>340.14</v>
      </c>
      <c r="Q29" s="666">
        <v>1</v>
      </c>
      <c r="R29" s="650">
        <v>6</v>
      </c>
      <c r="S29" s="666">
        <v>1</v>
      </c>
      <c r="T29" s="731">
        <v>1.5</v>
      </c>
      <c r="U29" s="689">
        <v>1</v>
      </c>
    </row>
    <row r="30" spans="1:21" ht="14.4" customHeight="1" x14ac:dyDescent="0.3">
      <c r="A30" s="649">
        <v>7</v>
      </c>
      <c r="B30" s="650" t="s">
        <v>2234</v>
      </c>
      <c r="C30" s="650">
        <v>89301072</v>
      </c>
      <c r="D30" s="729" t="s">
        <v>3678</v>
      </c>
      <c r="E30" s="730" t="s">
        <v>2428</v>
      </c>
      <c r="F30" s="650" t="s">
        <v>2415</v>
      </c>
      <c r="G30" s="650" t="s">
        <v>2535</v>
      </c>
      <c r="H30" s="650" t="s">
        <v>568</v>
      </c>
      <c r="I30" s="650" t="s">
        <v>2536</v>
      </c>
      <c r="J30" s="650" t="s">
        <v>2537</v>
      </c>
      <c r="K30" s="650" t="s">
        <v>2538</v>
      </c>
      <c r="L30" s="651">
        <v>61.3</v>
      </c>
      <c r="M30" s="651">
        <v>61.3</v>
      </c>
      <c r="N30" s="650">
        <v>1</v>
      </c>
      <c r="O30" s="731">
        <v>0.5</v>
      </c>
      <c r="P30" s="651">
        <v>61.3</v>
      </c>
      <c r="Q30" s="666">
        <v>1</v>
      </c>
      <c r="R30" s="650">
        <v>1</v>
      </c>
      <c r="S30" s="666">
        <v>1</v>
      </c>
      <c r="T30" s="731">
        <v>0.5</v>
      </c>
      <c r="U30" s="689">
        <v>1</v>
      </c>
    </row>
    <row r="31" spans="1:21" ht="14.4" customHeight="1" x14ac:dyDescent="0.3">
      <c r="A31" s="649">
        <v>7</v>
      </c>
      <c r="B31" s="650" t="s">
        <v>2234</v>
      </c>
      <c r="C31" s="650">
        <v>89301072</v>
      </c>
      <c r="D31" s="729" t="s">
        <v>3678</v>
      </c>
      <c r="E31" s="730" t="s">
        <v>2428</v>
      </c>
      <c r="F31" s="650" t="s">
        <v>2415</v>
      </c>
      <c r="G31" s="650" t="s">
        <v>2539</v>
      </c>
      <c r="H31" s="650" t="s">
        <v>568</v>
      </c>
      <c r="I31" s="650" t="s">
        <v>2540</v>
      </c>
      <c r="J31" s="650" t="s">
        <v>2541</v>
      </c>
      <c r="K31" s="650" t="s">
        <v>2542</v>
      </c>
      <c r="L31" s="651">
        <v>0</v>
      </c>
      <c r="M31" s="651">
        <v>0</v>
      </c>
      <c r="N31" s="650">
        <v>2</v>
      </c>
      <c r="O31" s="731">
        <v>0.5</v>
      </c>
      <c r="P31" s="651">
        <v>0</v>
      </c>
      <c r="Q31" s="666"/>
      <c r="R31" s="650">
        <v>2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7</v>
      </c>
      <c r="B32" s="650" t="s">
        <v>2234</v>
      </c>
      <c r="C32" s="650">
        <v>89301072</v>
      </c>
      <c r="D32" s="729" t="s">
        <v>3678</v>
      </c>
      <c r="E32" s="730" t="s">
        <v>2429</v>
      </c>
      <c r="F32" s="650" t="s">
        <v>2415</v>
      </c>
      <c r="G32" s="650" t="s">
        <v>2543</v>
      </c>
      <c r="H32" s="650" t="s">
        <v>568</v>
      </c>
      <c r="I32" s="650" t="s">
        <v>2544</v>
      </c>
      <c r="J32" s="650" t="s">
        <v>2545</v>
      </c>
      <c r="K32" s="650" t="s">
        <v>2546</v>
      </c>
      <c r="L32" s="651">
        <v>0</v>
      </c>
      <c r="M32" s="651">
        <v>0</v>
      </c>
      <c r="N32" s="650">
        <v>2</v>
      </c>
      <c r="O32" s="731">
        <v>1</v>
      </c>
      <c r="P32" s="651">
        <v>0</v>
      </c>
      <c r="Q32" s="666"/>
      <c r="R32" s="650">
        <v>2</v>
      </c>
      <c r="S32" s="666">
        <v>1</v>
      </c>
      <c r="T32" s="731">
        <v>1</v>
      </c>
      <c r="U32" s="689">
        <v>1</v>
      </c>
    </row>
    <row r="33" spans="1:21" ht="14.4" customHeight="1" x14ac:dyDescent="0.3">
      <c r="A33" s="649">
        <v>7</v>
      </c>
      <c r="B33" s="650" t="s">
        <v>2234</v>
      </c>
      <c r="C33" s="650">
        <v>89301072</v>
      </c>
      <c r="D33" s="729" t="s">
        <v>3678</v>
      </c>
      <c r="E33" s="730" t="s">
        <v>2429</v>
      </c>
      <c r="F33" s="650" t="s">
        <v>2415</v>
      </c>
      <c r="G33" s="650" t="s">
        <v>2539</v>
      </c>
      <c r="H33" s="650" t="s">
        <v>568</v>
      </c>
      <c r="I33" s="650" t="s">
        <v>2540</v>
      </c>
      <c r="J33" s="650" t="s">
        <v>2541</v>
      </c>
      <c r="K33" s="650" t="s">
        <v>2542</v>
      </c>
      <c r="L33" s="651">
        <v>0</v>
      </c>
      <c r="M33" s="651">
        <v>0</v>
      </c>
      <c r="N33" s="650">
        <v>1</v>
      </c>
      <c r="O33" s="731">
        <v>1</v>
      </c>
      <c r="P33" s="651">
        <v>0</v>
      </c>
      <c r="Q33" s="666"/>
      <c r="R33" s="650">
        <v>1</v>
      </c>
      <c r="S33" s="666">
        <v>1</v>
      </c>
      <c r="T33" s="731">
        <v>1</v>
      </c>
      <c r="U33" s="689">
        <v>1</v>
      </c>
    </row>
    <row r="34" spans="1:21" ht="14.4" customHeight="1" x14ac:dyDescent="0.3">
      <c r="A34" s="649">
        <v>7</v>
      </c>
      <c r="B34" s="650" t="s">
        <v>2234</v>
      </c>
      <c r="C34" s="650">
        <v>89301072</v>
      </c>
      <c r="D34" s="729" t="s">
        <v>3678</v>
      </c>
      <c r="E34" s="730" t="s">
        <v>2431</v>
      </c>
      <c r="F34" s="650" t="s">
        <v>2415</v>
      </c>
      <c r="G34" s="650" t="s">
        <v>2547</v>
      </c>
      <c r="H34" s="650" t="s">
        <v>568</v>
      </c>
      <c r="I34" s="650" t="s">
        <v>2548</v>
      </c>
      <c r="J34" s="650" t="s">
        <v>2549</v>
      </c>
      <c r="K34" s="650" t="s">
        <v>2550</v>
      </c>
      <c r="L34" s="651">
        <v>0</v>
      </c>
      <c r="M34" s="651">
        <v>0</v>
      </c>
      <c r="N34" s="650">
        <v>1</v>
      </c>
      <c r="O34" s="731">
        <v>1</v>
      </c>
      <c r="P34" s="651"/>
      <c r="Q34" s="666"/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7</v>
      </c>
      <c r="B35" s="650" t="s">
        <v>2234</v>
      </c>
      <c r="C35" s="650">
        <v>89301072</v>
      </c>
      <c r="D35" s="729" t="s">
        <v>3678</v>
      </c>
      <c r="E35" s="730" t="s">
        <v>2432</v>
      </c>
      <c r="F35" s="650" t="s">
        <v>2415</v>
      </c>
      <c r="G35" s="650" t="s">
        <v>2551</v>
      </c>
      <c r="H35" s="650" t="s">
        <v>568</v>
      </c>
      <c r="I35" s="650" t="s">
        <v>2552</v>
      </c>
      <c r="J35" s="650" t="s">
        <v>2553</v>
      </c>
      <c r="K35" s="650" t="s">
        <v>2554</v>
      </c>
      <c r="L35" s="651">
        <v>201.75</v>
      </c>
      <c r="M35" s="651">
        <v>1412.25</v>
      </c>
      <c r="N35" s="650">
        <v>7</v>
      </c>
      <c r="O35" s="731">
        <v>1.5</v>
      </c>
      <c r="P35" s="651">
        <v>1412.25</v>
      </c>
      <c r="Q35" s="666">
        <v>1</v>
      </c>
      <c r="R35" s="650">
        <v>7</v>
      </c>
      <c r="S35" s="666">
        <v>1</v>
      </c>
      <c r="T35" s="731">
        <v>1.5</v>
      </c>
      <c r="U35" s="689">
        <v>1</v>
      </c>
    </row>
    <row r="36" spans="1:21" ht="14.4" customHeight="1" x14ac:dyDescent="0.3">
      <c r="A36" s="649">
        <v>7</v>
      </c>
      <c r="B36" s="650" t="s">
        <v>2234</v>
      </c>
      <c r="C36" s="650">
        <v>89301072</v>
      </c>
      <c r="D36" s="729" t="s">
        <v>3678</v>
      </c>
      <c r="E36" s="730" t="s">
        <v>2432</v>
      </c>
      <c r="F36" s="650" t="s">
        <v>2415</v>
      </c>
      <c r="G36" s="650" t="s">
        <v>2555</v>
      </c>
      <c r="H36" s="650" t="s">
        <v>568</v>
      </c>
      <c r="I36" s="650" t="s">
        <v>2556</v>
      </c>
      <c r="J36" s="650" t="s">
        <v>2557</v>
      </c>
      <c r="K36" s="650" t="s">
        <v>2558</v>
      </c>
      <c r="L36" s="651">
        <v>115.3</v>
      </c>
      <c r="M36" s="651">
        <v>345.9</v>
      </c>
      <c r="N36" s="650">
        <v>3</v>
      </c>
      <c r="O36" s="731">
        <v>1</v>
      </c>
      <c r="P36" s="651">
        <v>345.9</v>
      </c>
      <c r="Q36" s="666">
        <v>1</v>
      </c>
      <c r="R36" s="650">
        <v>3</v>
      </c>
      <c r="S36" s="666">
        <v>1</v>
      </c>
      <c r="T36" s="731">
        <v>1</v>
      </c>
      <c r="U36" s="689">
        <v>1</v>
      </c>
    </row>
    <row r="37" spans="1:21" ht="14.4" customHeight="1" x14ac:dyDescent="0.3">
      <c r="A37" s="649">
        <v>7</v>
      </c>
      <c r="B37" s="650" t="s">
        <v>2234</v>
      </c>
      <c r="C37" s="650">
        <v>89301072</v>
      </c>
      <c r="D37" s="729" t="s">
        <v>3678</v>
      </c>
      <c r="E37" s="730" t="s">
        <v>2432</v>
      </c>
      <c r="F37" s="650" t="s">
        <v>2415</v>
      </c>
      <c r="G37" s="650" t="s">
        <v>2559</v>
      </c>
      <c r="H37" s="650" t="s">
        <v>568</v>
      </c>
      <c r="I37" s="650" t="s">
        <v>2560</v>
      </c>
      <c r="J37" s="650" t="s">
        <v>2561</v>
      </c>
      <c r="K37" s="650" t="s">
        <v>2562</v>
      </c>
      <c r="L37" s="651">
        <v>25.8</v>
      </c>
      <c r="M37" s="651">
        <v>77.400000000000006</v>
      </c>
      <c r="N37" s="650">
        <v>3</v>
      </c>
      <c r="O37" s="731">
        <v>0.5</v>
      </c>
      <c r="P37" s="651">
        <v>77.400000000000006</v>
      </c>
      <c r="Q37" s="666">
        <v>1</v>
      </c>
      <c r="R37" s="650">
        <v>3</v>
      </c>
      <c r="S37" s="666">
        <v>1</v>
      </c>
      <c r="T37" s="731">
        <v>0.5</v>
      </c>
      <c r="U37" s="689">
        <v>1</v>
      </c>
    </row>
    <row r="38" spans="1:21" ht="14.4" customHeight="1" x14ac:dyDescent="0.3">
      <c r="A38" s="649">
        <v>7</v>
      </c>
      <c r="B38" s="650" t="s">
        <v>2234</v>
      </c>
      <c r="C38" s="650">
        <v>89301072</v>
      </c>
      <c r="D38" s="729" t="s">
        <v>3678</v>
      </c>
      <c r="E38" s="730" t="s">
        <v>2432</v>
      </c>
      <c r="F38" s="650" t="s">
        <v>2415</v>
      </c>
      <c r="G38" s="650" t="s">
        <v>2563</v>
      </c>
      <c r="H38" s="650" t="s">
        <v>629</v>
      </c>
      <c r="I38" s="650" t="s">
        <v>2564</v>
      </c>
      <c r="J38" s="650" t="s">
        <v>2565</v>
      </c>
      <c r="K38" s="650" t="s">
        <v>2566</v>
      </c>
      <c r="L38" s="651">
        <v>685.76</v>
      </c>
      <c r="M38" s="651">
        <v>685.76</v>
      </c>
      <c r="N38" s="650">
        <v>1</v>
      </c>
      <c r="O38" s="731">
        <v>1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7</v>
      </c>
      <c r="B39" s="650" t="s">
        <v>2234</v>
      </c>
      <c r="C39" s="650">
        <v>89301072</v>
      </c>
      <c r="D39" s="729" t="s">
        <v>3678</v>
      </c>
      <c r="E39" s="730" t="s">
        <v>2432</v>
      </c>
      <c r="F39" s="650" t="s">
        <v>2415</v>
      </c>
      <c r="G39" s="650" t="s">
        <v>2567</v>
      </c>
      <c r="H39" s="650" t="s">
        <v>629</v>
      </c>
      <c r="I39" s="650" t="s">
        <v>2568</v>
      </c>
      <c r="J39" s="650" t="s">
        <v>2569</v>
      </c>
      <c r="K39" s="650" t="s">
        <v>2570</v>
      </c>
      <c r="L39" s="651">
        <v>581.30999999999995</v>
      </c>
      <c r="M39" s="651">
        <v>1162.6199999999999</v>
      </c>
      <c r="N39" s="650">
        <v>2</v>
      </c>
      <c r="O39" s="731">
        <v>2</v>
      </c>
      <c r="P39" s="651">
        <v>1162.6199999999999</v>
      </c>
      <c r="Q39" s="666">
        <v>1</v>
      </c>
      <c r="R39" s="650">
        <v>2</v>
      </c>
      <c r="S39" s="666">
        <v>1</v>
      </c>
      <c r="T39" s="731">
        <v>2</v>
      </c>
      <c r="U39" s="689">
        <v>1</v>
      </c>
    </row>
    <row r="40" spans="1:21" ht="14.4" customHeight="1" x14ac:dyDescent="0.3">
      <c r="A40" s="649">
        <v>7</v>
      </c>
      <c r="B40" s="650" t="s">
        <v>2234</v>
      </c>
      <c r="C40" s="650">
        <v>89301072</v>
      </c>
      <c r="D40" s="729" t="s">
        <v>3678</v>
      </c>
      <c r="E40" s="730" t="s">
        <v>2432</v>
      </c>
      <c r="F40" s="650" t="s">
        <v>2415</v>
      </c>
      <c r="G40" s="650" t="s">
        <v>2571</v>
      </c>
      <c r="H40" s="650" t="s">
        <v>568</v>
      </c>
      <c r="I40" s="650" t="s">
        <v>2572</v>
      </c>
      <c r="J40" s="650" t="s">
        <v>2573</v>
      </c>
      <c r="K40" s="650" t="s">
        <v>2381</v>
      </c>
      <c r="L40" s="651">
        <v>40.36</v>
      </c>
      <c r="M40" s="651">
        <v>40.36</v>
      </c>
      <c r="N40" s="650">
        <v>1</v>
      </c>
      <c r="O40" s="731">
        <v>0.5</v>
      </c>
      <c r="P40" s="651">
        <v>40.36</v>
      </c>
      <c r="Q40" s="666">
        <v>1</v>
      </c>
      <c r="R40" s="650">
        <v>1</v>
      </c>
      <c r="S40" s="666">
        <v>1</v>
      </c>
      <c r="T40" s="731">
        <v>0.5</v>
      </c>
      <c r="U40" s="689">
        <v>1</v>
      </c>
    </row>
    <row r="41" spans="1:21" ht="14.4" customHeight="1" x14ac:dyDescent="0.3">
      <c r="A41" s="649">
        <v>7</v>
      </c>
      <c r="B41" s="650" t="s">
        <v>2234</v>
      </c>
      <c r="C41" s="650">
        <v>89301072</v>
      </c>
      <c r="D41" s="729" t="s">
        <v>3678</v>
      </c>
      <c r="E41" s="730" t="s">
        <v>2432</v>
      </c>
      <c r="F41" s="650" t="s">
        <v>2415</v>
      </c>
      <c r="G41" s="650" t="s">
        <v>2465</v>
      </c>
      <c r="H41" s="650" t="s">
        <v>568</v>
      </c>
      <c r="I41" s="650" t="s">
        <v>2574</v>
      </c>
      <c r="J41" s="650" t="s">
        <v>2575</v>
      </c>
      <c r="K41" s="650" t="s">
        <v>2576</v>
      </c>
      <c r="L41" s="651">
        <v>349.88</v>
      </c>
      <c r="M41" s="651">
        <v>1749.3999999999999</v>
      </c>
      <c r="N41" s="650">
        <v>5</v>
      </c>
      <c r="O41" s="731">
        <v>1.5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7</v>
      </c>
      <c r="B42" s="650" t="s">
        <v>2234</v>
      </c>
      <c r="C42" s="650">
        <v>89301072</v>
      </c>
      <c r="D42" s="729" t="s">
        <v>3678</v>
      </c>
      <c r="E42" s="730" t="s">
        <v>2432</v>
      </c>
      <c r="F42" s="650" t="s">
        <v>2415</v>
      </c>
      <c r="G42" s="650" t="s">
        <v>2465</v>
      </c>
      <c r="H42" s="650" t="s">
        <v>568</v>
      </c>
      <c r="I42" s="650" t="s">
        <v>757</v>
      </c>
      <c r="J42" s="650" t="s">
        <v>754</v>
      </c>
      <c r="K42" s="650" t="s">
        <v>2466</v>
      </c>
      <c r="L42" s="651">
        <v>314.89999999999998</v>
      </c>
      <c r="M42" s="651">
        <v>629.79999999999995</v>
      </c>
      <c r="N42" s="650">
        <v>2</v>
      </c>
      <c r="O42" s="731">
        <v>0.5</v>
      </c>
      <c r="P42" s="651">
        <v>629.79999999999995</v>
      </c>
      <c r="Q42" s="666">
        <v>1</v>
      </c>
      <c r="R42" s="650">
        <v>2</v>
      </c>
      <c r="S42" s="666">
        <v>1</v>
      </c>
      <c r="T42" s="731">
        <v>0.5</v>
      </c>
      <c r="U42" s="689">
        <v>1</v>
      </c>
    </row>
    <row r="43" spans="1:21" ht="14.4" customHeight="1" x14ac:dyDescent="0.3">
      <c r="A43" s="649">
        <v>7</v>
      </c>
      <c r="B43" s="650" t="s">
        <v>2234</v>
      </c>
      <c r="C43" s="650">
        <v>89301072</v>
      </c>
      <c r="D43" s="729" t="s">
        <v>3678</v>
      </c>
      <c r="E43" s="730" t="s">
        <v>2432</v>
      </c>
      <c r="F43" s="650" t="s">
        <v>2415</v>
      </c>
      <c r="G43" s="650" t="s">
        <v>2577</v>
      </c>
      <c r="H43" s="650" t="s">
        <v>629</v>
      </c>
      <c r="I43" s="650" t="s">
        <v>2578</v>
      </c>
      <c r="J43" s="650" t="s">
        <v>2579</v>
      </c>
      <c r="K43" s="650" t="s">
        <v>2580</v>
      </c>
      <c r="L43" s="651">
        <v>349.88</v>
      </c>
      <c r="M43" s="651">
        <v>699.76</v>
      </c>
      <c r="N43" s="650">
        <v>2</v>
      </c>
      <c r="O43" s="731">
        <v>0.5</v>
      </c>
      <c r="P43" s="651">
        <v>699.76</v>
      </c>
      <c r="Q43" s="666">
        <v>1</v>
      </c>
      <c r="R43" s="650">
        <v>2</v>
      </c>
      <c r="S43" s="666">
        <v>1</v>
      </c>
      <c r="T43" s="731">
        <v>0.5</v>
      </c>
      <c r="U43" s="689">
        <v>1</v>
      </c>
    </row>
    <row r="44" spans="1:21" ht="14.4" customHeight="1" x14ac:dyDescent="0.3">
      <c r="A44" s="649">
        <v>7</v>
      </c>
      <c r="B44" s="650" t="s">
        <v>2234</v>
      </c>
      <c r="C44" s="650">
        <v>89301072</v>
      </c>
      <c r="D44" s="729" t="s">
        <v>3678</v>
      </c>
      <c r="E44" s="730" t="s">
        <v>2432</v>
      </c>
      <c r="F44" s="650" t="s">
        <v>2415</v>
      </c>
      <c r="G44" s="650" t="s">
        <v>2577</v>
      </c>
      <c r="H44" s="650" t="s">
        <v>629</v>
      </c>
      <c r="I44" s="650" t="s">
        <v>2581</v>
      </c>
      <c r="J44" s="650" t="s">
        <v>2582</v>
      </c>
      <c r="K44" s="650" t="s">
        <v>2583</v>
      </c>
      <c r="L44" s="651">
        <v>0</v>
      </c>
      <c r="M44" s="651">
        <v>0</v>
      </c>
      <c r="N44" s="650">
        <v>2</v>
      </c>
      <c r="O44" s="731">
        <v>0.5</v>
      </c>
      <c r="P44" s="651">
        <v>0</v>
      </c>
      <c r="Q44" s="666"/>
      <c r="R44" s="650">
        <v>2</v>
      </c>
      <c r="S44" s="666">
        <v>1</v>
      </c>
      <c r="T44" s="731">
        <v>0.5</v>
      </c>
      <c r="U44" s="689">
        <v>1</v>
      </c>
    </row>
    <row r="45" spans="1:21" ht="14.4" customHeight="1" x14ac:dyDescent="0.3">
      <c r="A45" s="649">
        <v>7</v>
      </c>
      <c r="B45" s="650" t="s">
        <v>2234</v>
      </c>
      <c r="C45" s="650">
        <v>89301072</v>
      </c>
      <c r="D45" s="729" t="s">
        <v>3678</v>
      </c>
      <c r="E45" s="730" t="s">
        <v>2432</v>
      </c>
      <c r="F45" s="650" t="s">
        <v>2415</v>
      </c>
      <c r="G45" s="650" t="s">
        <v>2584</v>
      </c>
      <c r="H45" s="650" t="s">
        <v>568</v>
      </c>
      <c r="I45" s="650" t="s">
        <v>2585</v>
      </c>
      <c r="J45" s="650" t="s">
        <v>2586</v>
      </c>
      <c r="K45" s="650" t="s">
        <v>2587</v>
      </c>
      <c r="L45" s="651">
        <v>0</v>
      </c>
      <c r="M45" s="651">
        <v>0</v>
      </c>
      <c r="N45" s="650">
        <v>2</v>
      </c>
      <c r="O45" s="731">
        <v>0.5</v>
      </c>
      <c r="P45" s="651">
        <v>0</v>
      </c>
      <c r="Q45" s="666"/>
      <c r="R45" s="650">
        <v>2</v>
      </c>
      <c r="S45" s="666">
        <v>1</v>
      </c>
      <c r="T45" s="731">
        <v>0.5</v>
      </c>
      <c r="U45" s="689">
        <v>1</v>
      </c>
    </row>
    <row r="46" spans="1:21" ht="14.4" customHeight="1" x14ac:dyDescent="0.3">
      <c r="A46" s="649">
        <v>7</v>
      </c>
      <c r="B46" s="650" t="s">
        <v>2234</v>
      </c>
      <c r="C46" s="650">
        <v>89301072</v>
      </c>
      <c r="D46" s="729" t="s">
        <v>3678</v>
      </c>
      <c r="E46" s="730" t="s">
        <v>2432</v>
      </c>
      <c r="F46" s="650" t="s">
        <v>2415</v>
      </c>
      <c r="G46" s="650" t="s">
        <v>2588</v>
      </c>
      <c r="H46" s="650" t="s">
        <v>568</v>
      </c>
      <c r="I46" s="650" t="s">
        <v>1160</v>
      </c>
      <c r="J46" s="650" t="s">
        <v>2589</v>
      </c>
      <c r="K46" s="650" t="s">
        <v>2590</v>
      </c>
      <c r="L46" s="651">
        <v>91.52</v>
      </c>
      <c r="M46" s="651">
        <v>274.56</v>
      </c>
      <c r="N46" s="650">
        <v>3</v>
      </c>
      <c r="O46" s="731">
        <v>0.5</v>
      </c>
      <c r="P46" s="651">
        <v>274.56</v>
      </c>
      <c r="Q46" s="666">
        <v>1</v>
      </c>
      <c r="R46" s="650">
        <v>3</v>
      </c>
      <c r="S46" s="666">
        <v>1</v>
      </c>
      <c r="T46" s="731">
        <v>0.5</v>
      </c>
      <c r="U46" s="689">
        <v>1</v>
      </c>
    </row>
    <row r="47" spans="1:21" ht="14.4" customHeight="1" x14ac:dyDescent="0.3">
      <c r="A47" s="649">
        <v>7</v>
      </c>
      <c r="B47" s="650" t="s">
        <v>2234</v>
      </c>
      <c r="C47" s="650">
        <v>89301072</v>
      </c>
      <c r="D47" s="729" t="s">
        <v>3678</v>
      </c>
      <c r="E47" s="730" t="s">
        <v>2432</v>
      </c>
      <c r="F47" s="650" t="s">
        <v>2415</v>
      </c>
      <c r="G47" s="650" t="s">
        <v>2591</v>
      </c>
      <c r="H47" s="650" t="s">
        <v>629</v>
      </c>
      <c r="I47" s="650" t="s">
        <v>2592</v>
      </c>
      <c r="J47" s="650" t="s">
        <v>2593</v>
      </c>
      <c r="K47" s="650" t="s">
        <v>2594</v>
      </c>
      <c r="L47" s="651">
        <v>140.03</v>
      </c>
      <c r="M47" s="651">
        <v>420.09000000000003</v>
      </c>
      <c r="N47" s="650">
        <v>3</v>
      </c>
      <c r="O47" s="731">
        <v>0.5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7</v>
      </c>
      <c r="B48" s="650" t="s">
        <v>2234</v>
      </c>
      <c r="C48" s="650">
        <v>89301072</v>
      </c>
      <c r="D48" s="729" t="s">
        <v>3678</v>
      </c>
      <c r="E48" s="730" t="s">
        <v>2432</v>
      </c>
      <c r="F48" s="650" t="s">
        <v>2415</v>
      </c>
      <c r="G48" s="650" t="s">
        <v>2595</v>
      </c>
      <c r="H48" s="650" t="s">
        <v>629</v>
      </c>
      <c r="I48" s="650" t="s">
        <v>2596</v>
      </c>
      <c r="J48" s="650" t="s">
        <v>2597</v>
      </c>
      <c r="K48" s="650" t="s">
        <v>2598</v>
      </c>
      <c r="L48" s="651">
        <v>428.4</v>
      </c>
      <c r="M48" s="651">
        <v>1285.1999999999998</v>
      </c>
      <c r="N48" s="650">
        <v>3</v>
      </c>
      <c r="O48" s="731">
        <v>0.5</v>
      </c>
      <c r="P48" s="651">
        <v>1285.1999999999998</v>
      </c>
      <c r="Q48" s="666">
        <v>1</v>
      </c>
      <c r="R48" s="650">
        <v>3</v>
      </c>
      <c r="S48" s="666">
        <v>1</v>
      </c>
      <c r="T48" s="731">
        <v>0.5</v>
      </c>
      <c r="U48" s="689">
        <v>1</v>
      </c>
    </row>
    <row r="49" spans="1:21" ht="14.4" customHeight="1" x14ac:dyDescent="0.3">
      <c r="A49" s="649">
        <v>7</v>
      </c>
      <c r="B49" s="650" t="s">
        <v>2234</v>
      </c>
      <c r="C49" s="650">
        <v>89301072</v>
      </c>
      <c r="D49" s="729" t="s">
        <v>3678</v>
      </c>
      <c r="E49" s="730" t="s">
        <v>2432</v>
      </c>
      <c r="F49" s="650" t="s">
        <v>2415</v>
      </c>
      <c r="G49" s="650" t="s">
        <v>2595</v>
      </c>
      <c r="H49" s="650" t="s">
        <v>568</v>
      </c>
      <c r="I49" s="650" t="s">
        <v>2599</v>
      </c>
      <c r="J49" s="650" t="s">
        <v>2600</v>
      </c>
      <c r="K49" s="650" t="s">
        <v>2601</v>
      </c>
      <c r="L49" s="651">
        <v>0</v>
      </c>
      <c r="M49" s="651">
        <v>0</v>
      </c>
      <c r="N49" s="650">
        <v>3</v>
      </c>
      <c r="O49" s="731">
        <v>0.5</v>
      </c>
      <c r="P49" s="651">
        <v>0</v>
      </c>
      <c r="Q49" s="666"/>
      <c r="R49" s="650">
        <v>3</v>
      </c>
      <c r="S49" s="666">
        <v>1</v>
      </c>
      <c r="T49" s="731">
        <v>0.5</v>
      </c>
      <c r="U49" s="689">
        <v>1</v>
      </c>
    </row>
    <row r="50" spans="1:21" ht="14.4" customHeight="1" x14ac:dyDescent="0.3">
      <c r="A50" s="649">
        <v>7</v>
      </c>
      <c r="B50" s="650" t="s">
        <v>2234</v>
      </c>
      <c r="C50" s="650">
        <v>89301072</v>
      </c>
      <c r="D50" s="729" t="s">
        <v>3678</v>
      </c>
      <c r="E50" s="730" t="s">
        <v>2432</v>
      </c>
      <c r="F50" s="650" t="s">
        <v>2415</v>
      </c>
      <c r="G50" s="650" t="s">
        <v>2498</v>
      </c>
      <c r="H50" s="650" t="s">
        <v>568</v>
      </c>
      <c r="I50" s="650" t="s">
        <v>2602</v>
      </c>
      <c r="J50" s="650" t="s">
        <v>2603</v>
      </c>
      <c r="K50" s="650" t="s">
        <v>2604</v>
      </c>
      <c r="L50" s="651">
        <v>147.36000000000001</v>
      </c>
      <c r="M50" s="651">
        <v>294.72000000000003</v>
      </c>
      <c r="N50" s="650">
        <v>2</v>
      </c>
      <c r="O50" s="731">
        <v>0.5</v>
      </c>
      <c r="P50" s="651">
        <v>294.72000000000003</v>
      </c>
      <c r="Q50" s="666">
        <v>1</v>
      </c>
      <c r="R50" s="650">
        <v>2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7</v>
      </c>
      <c r="B51" s="650" t="s">
        <v>2234</v>
      </c>
      <c r="C51" s="650">
        <v>89301072</v>
      </c>
      <c r="D51" s="729" t="s">
        <v>3678</v>
      </c>
      <c r="E51" s="730" t="s">
        <v>2432</v>
      </c>
      <c r="F51" s="650" t="s">
        <v>2415</v>
      </c>
      <c r="G51" s="650" t="s">
        <v>2605</v>
      </c>
      <c r="H51" s="650" t="s">
        <v>568</v>
      </c>
      <c r="I51" s="650" t="s">
        <v>2606</v>
      </c>
      <c r="J51" s="650" t="s">
        <v>2607</v>
      </c>
      <c r="K51" s="650" t="s">
        <v>888</v>
      </c>
      <c r="L51" s="651">
        <v>154.33000000000001</v>
      </c>
      <c r="M51" s="651">
        <v>2314.9499999999998</v>
      </c>
      <c r="N51" s="650">
        <v>15</v>
      </c>
      <c r="O51" s="731">
        <v>4.5</v>
      </c>
      <c r="P51" s="651">
        <v>2314.9499999999998</v>
      </c>
      <c r="Q51" s="666">
        <v>1</v>
      </c>
      <c r="R51" s="650">
        <v>15</v>
      </c>
      <c r="S51" s="666">
        <v>1</v>
      </c>
      <c r="T51" s="731">
        <v>4.5</v>
      </c>
      <c r="U51" s="689">
        <v>1</v>
      </c>
    </row>
    <row r="52" spans="1:21" ht="14.4" customHeight="1" x14ac:dyDescent="0.3">
      <c r="A52" s="649">
        <v>7</v>
      </c>
      <c r="B52" s="650" t="s">
        <v>2234</v>
      </c>
      <c r="C52" s="650">
        <v>89301072</v>
      </c>
      <c r="D52" s="729" t="s">
        <v>3678</v>
      </c>
      <c r="E52" s="730" t="s">
        <v>2432</v>
      </c>
      <c r="F52" s="650" t="s">
        <v>2415</v>
      </c>
      <c r="G52" s="650" t="s">
        <v>2608</v>
      </c>
      <c r="H52" s="650" t="s">
        <v>568</v>
      </c>
      <c r="I52" s="650" t="s">
        <v>2609</v>
      </c>
      <c r="J52" s="650" t="s">
        <v>2610</v>
      </c>
      <c r="K52" s="650" t="s">
        <v>2611</v>
      </c>
      <c r="L52" s="651">
        <v>286.63</v>
      </c>
      <c r="M52" s="651">
        <v>573.26</v>
      </c>
      <c r="N52" s="650">
        <v>2</v>
      </c>
      <c r="O52" s="731">
        <v>1</v>
      </c>
      <c r="P52" s="651">
        <v>573.26</v>
      </c>
      <c r="Q52" s="666">
        <v>1</v>
      </c>
      <c r="R52" s="650">
        <v>2</v>
      </c>
      <c r="S52" s="666">
        <v>1</v>
      </c>
      <c r="T52" s="731">
        <v>1</v>
      </c>
      <c r="U52" s="689">
        <v>1</v>
      </c>
    </row>
    <row r="53" spans="1:21" ht="14.4" customHeight="1" x14ac:dyDescent="0.3">
      <c r="A53" s="649">
        <v>7</v>
      </c>
      <c r="B53" s="650" t="s">
        <v>2234</v>
      </c>
      <c r="C53" s="650">
        <v>89301072</v>
      </c>
      <c r="D53" s="729" t="s">
        <v>3678</v>
      </c>
      <c r="E53" s="730" t="s">
        <v>2432</v>
      </c>
      <c r="F53" s="650" t="s">
        <v>2415</v>
      </c>
      <c r="G53" s="650" t="s">
        <v>2612</v>
      </c>
      <c r="H53" s="650" t="s">
        <v>629</v>
      </c>
      <c r="I53" s="650" t="s">
        <v>2613</v>
      </c>
      <c r="J53" s="650" t="s">
        <v>2614</v>
      </c>
      <c r="K53" s="650" t="s">
        <v>2615</v>
      </c>
      <c r="L53" s="651">
        <v>0</v>
      </c>
      <c r="M53" s="651">
        <v>0</v>
      </c>
      <c r="N53" s="650">
        <v>2</v>
      </c>
      <c r="O53" s="731">
        <v>0.5</v>
      </c>
      <c r="P53" s="651">
        <v>0</v>
      </c>
      <c r="Q53" s="666"/>
      <c r="R53" s="650">
        <v>2</v>
      </c>
      <c r="S53" s="666">
        <v>1</v>
      </c>
      <c r="T53" s="731">
        <v>0.5</v>
      </c>
      <c r="U53" s="689">
        <v>1</v>
      </c>
    </row>
    <row r="54" spans="1:21" ht="14.4" customHeight="1" x14ac:dyDescent="0.3">
      <c r="A54" s="649">
        <v>7</v>
      </c>
      <c r="B54" s="650" t="s">
        <v>2234</v>
      </c>
      <c r="C54" s="650">
        <v>89301072</v>
      </c>
      <c r="D54" s="729" t="s">
        <v>3678</v>
      </c>
      <c r="E54" s="730" t="s">
        <v>2432</v>
      </c>
      <c r="F54" s="650" t="s">
        <v>2415</v>
      </c>
      <c r="G54" s="650" t="s">
        <v>2612</v>
      </c>
      <c r="H54" s="650" t="s">
        <v>629</v>
      </c>
      <c r="I54" s="650" t="s">
        <v>2616</v>
      </c>
      <c r="J54" s="650" t="s">
        <v>2617</v>
      </c>
      <c r="K54" s="650" t="s">
        <v>2618</v>
      </c>
      <c r="L54" s="651">
        <v>0</v>
      </c>
      <c r="M54" s="651">
        <v>0</v>
      </c>
      <c r="N54" s="650">
        <v>2</v>
      </c>
      <c r="O54" s="731">
        <v>0.5</v>
      </c>
      <c r="P54" s="651">
        <v>0</v>
      </c>
      <c r="Q54" s="666"/>
      <c r="R54" s="650">
        <v>2</v>
      </c>
      <c r="S54" s="666">
        <v>1</v>
      </c>
      <c r="T54" s="731">
        <v>0.5</v>
      </c>
      <c r="U54" s="689">
        <v>1</v>
      </c>
    </row>
    <row r="55" spans="1:21" ht="14.4" customHeight="1" x14ac:dyDescent="0.3">
      <c r="A55" s="649">
        <v>7</v>
      </c>
      <c r="B55" s="650" t="s">
        <v>2234</v>
      </c>
      <c r="C55" s="650">
        <v>89301072</v>
      </c>
      <c r="D55" s="729" t="s">
        <v>3678</v>
      </c>
      <c r="E55" s="730" t="s">
        <v>2432</v>
      </c>
      <c r="F55" s="650" t="s">
        <v>2415</v>
      </c>
      <c r="G55" s="650" t="s">
        <v>2487</v>
      </c>
      <c r="H55" s="650" t="s">
        <v>568</v>
      </c>
      <c r="I55" s="650" t="s">
        <v>2619</v>
      </c>
      <c r="J55" s="650" t="s">
        <v>2489</v>
      </c>
      <c r="K55" s="650" t="s">
        <v>2620</v>
      </c>
      <c r="L55" s="651">
        <v>0</v>
      </c>
      <c r="M55" s="651">
        <v>0</v>
      </c>
      <c r="N55" s="650">
        <v>3</v>
      </c>
      <c r="O55" s="731">
        <v>0.5</v>
      </c>
      <c r="P55" s="651">
        <v>0</v>
      </c>
      <c r="Q55" s="666"/>
      <c r="R55" s="650">
        <v>3</v>
      </c>
      <c r="S55" s="666">
        <v>1</v>
      </c>
      <c r="T55" s="731">
        <v>0.5</v>
      </c>
      <c r="U55" s="689">
        <v>1</v>
      </c>
    </row>
    <row r="56" spans="1:21" ht="14.4" customHeight="1" x14ac:dyDescent="0.3">
      <c r="A56" s="649">
        <v>7</v>
      </c>
      <c r="B56" s="650" t="s">
        <v>2234</v>
      </c>
      <c r="C56" s="650">
        <v>89301072</v>
      </c>
      <c r="D56" s="729" t="s">
        <v>3678</v>
      </c>
      <c r="E56" s="730" t="s">
        <v>2432</v>
      </c>
      <c r="F56" s="650" t="s">
        <v>2415</v>
      </c>
      <c r="G56" s="650" t="s">
        <v>2487</v>
      </c>
      <c r="H56" s="650" t="s">
        <v>568</v>
      </c>
      <c r="I56" s="650" t="s">
        <v>2621</v>
      </c>
      <c r="J56" s="650" t="s">
        <v>2489</v>
      </c>
      <c r="K56" s="650" t="s">
        <v>2620</v>
      </c>
      <c r="L56" s="651">
        <v>0</v>
      </c>
      <c r="M56" s="651">
        <v>0</v>
      </c>
      <c r="N56" s="650">
        <v>3</v>
      </c>
      <c r="O56" s="731">
        <v>0.5</v>
      </c>
      <c r="P56" s="651">
        <v>0</v>
      </c>
      <c r="Q56" s="666"/>
      <c r="R56" s="650">
        <v>3</v>
      </c>
      <c r="S56" s="666">
        <v>1</v>
      </c>
      <c r="T56" s="731">
        <v>0.5</v>
      </c>
      <c r="U56" s="689">
        <v>1</v>
      </c>
    </row>
    <row r="57" spans="1:21" ht="14.4" customHeight="1" x14ac:dyDescent="0.3">
      <c r="A57" s="649">
        <v>7</v>
      </c>
      <c r="B57" s="650" t="s">
        <v>2234</v>
      </c>
      <c r="C57" s="650">
        <v>89301072</v>
      </c>
      <c r="D57" s="729" t="s">
        <v>3678</v>
      </c>
      <c r="E57" s="730" t="s">
        <v>2433</v>
      </c>
      <c r="F57" s="650" t="s">
        <v>2415</v>
      </c>
      <c r="G57" s="650" t="s">
        <v>2622</v>
      </c>
      <c r="H57" s="650" t="s">
        <v>568</v>
      </c>
      <c r="I57" s="650" t="s">
        <v>2623</v>
      </c>
      <c r="J57" s="650" t="s">
        <v>2624</v>
      </c>
      <c r="K57" s="650" t="s">
        <v>2625</v>
      </c>
      <c r="L57" s="651">
        <v>47.63</v>
      </c>
      <c r="M57" s="651">
        <v>95.26</v>
      </c>
      <c r="N57" s="650">
        <v>2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7</v>
      </c>
      <c r="B58" s="650" t="s">
        <v>2234</v>
      </c>
      <c r="C58" s="650">
        <v>89301072</v>
      </c>
      <c r="D58" s="729" t="s">
        <v>3678</v>
      </c>
      <c r="E58" s="730" t="s">
        <v>2433</v>
      </c>
      <c r="F58" s="650" t="s">
        <v>2415</v>
      </c>
      <c r="G58" s="650" t="s">
        <v>2626</v>
      </c>
      <c r="H58" s="650" t="s">
        <v>568</v>
      </c>
      <c r="I58" s="650" t="s">
        <v>2627</v>
      </c>
      <c r="J58" s="650" t="s">
        <v>2628</v>
      </c>
      <c r="K58" s="650" t="s">
        <v>2629</v>
      </c>
      <c r="L58" s="651">
        <v>99.7</v>
      </c>
      <c r="M58" s="651">
        <v>199.4</v>
      </c>
      <c r="N58" s="650">
        <v>2</v>
      </c>
      <c r="O58" s="731">
        <v>2</v>
      </c>
      <c r="P58" s="651">
        <v>199.4</v>
      </c>
      <c r="Q58" s="666">
        <v>1</v>
      </c>
      <c r="R58" s="650">
        <v>2</v>
      </c>
      <c r="S58" s="666">
        <v>1</v>
      </c>
      <c r="T58" s="731">
        <v>2</v>
      </c>
      <c r="U58" s="689">
        <v>1</v>
      </c>
    </row>
    <row r="59" spans="1:21" ht="14.4" customHeight="1" x14ac:dyDescent="0.3">
      <c r="A59" s="649">
        <v>7</v>
      </c>
      <c r="B59" s="650" t="s">
        <v>2234</v>
      </c>
      <c r="C59" s="650">
        <v>89301072</v>
      </c>
      <c r="D59" s="729" t="s">
        <v>3678</v>
      </c>
      <c r="E59" s="730" t="s">
        <v>2433</v>
      </c>
      <c r="F59" s="650" t="s">
        <v>2415</v>
      </c>
      <c r="G59" s="650" t="s">
        <v>2626</v>
      </c>
      <c r="H59" s="650" t="s">
        <v>568</v>
      </c>
      <c r="I59" s="650" t="s">
        <v>2630</v>
      </c>
      <c r="J59" s="650" t="s">
        <v>2628</v>
      </c>
      <c r="K59" s="650" t="s">
        <v>2631</v>
      </c>
      <c r="L59" s="651">
        <v>199.4</v>
      </c>
      <c r="M59" s="651">
        <v>199.4</v>
      </c>
      <c r="N59" s="650">
        <v>1</v>
      </c>
      <c r="O59" s="731">
        <v>0.5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7</v>
      </c>
      <c r="B60" s="650" t="s">
        <v>2234</v>
      </c>
      <c r="C60" s="650">
        <v>89301072</v>
      </c>
      <c r="D60" s="729" t="s">
        <v>3678</v>
      </c>
      <c r="E60" s="730" t="s">
        <v>2433</v>
      </c>
      <c r="F60" s="650" t="s">
        <v>2415</v>
      </c>
      <c r="G60" s="650" t="s">
        <v>2632</v>
      </c>
      <c r="H60" s="650" t="s">
        <v>568</v>
      </c>
      <c r="I60" s="650" t="s">
        <v>2633</v>
      </c>
      <c r="J60" s="650" t="s">
        <v>2634</v>
      </c>
      <c r="K60" s="650" t="s">
        <v>2635</v>
      </c>
      <c r="L60" s="651">
        <v>75.19</v>
      </c>
      <c r="M60" s="651">
        <v>75.19</v>
      </c>
      <c r="N60" s="650">
        <v>1</v>
      </c>
      <c r="O60" s="731">
        <v>0.5</v>
      </c>
      <c r="P60" s="651">
        <v>75.19</v>
      </c>
      <c r="Q60" s="666">
        <v>1</v>
      </c>
      <c r="R60" s="650">
        <v>1</v>
      </c>
      <c r="S60" s="666">
        <v>1</v>
      </c>
      <c r="T60" s="731">
        <v>0.5</v>
      </c>
      <c r="U60" s="689">
        <v>1</v>
      </c>
    </row>
    <row r="61" spans="1:21" ht="14.4" customHeight="1" x14ac:dyDescent="0.3">
      <c r="A61" s="649">
        <v>7</v>
      </c>
      <c r="B61" s="650" t="s">
        <v>2234</v>
      </c>
      <c r="C61" s="650">
        <v>89301072</v>
      </c>
      <c r="D61" s="729" t="s">
        <v>3678</v>
      </c>
      <c r="E61" s="730" t="s">
        <v>2433</v>
      </c>
      <c r="F61" s="650" t="s">
        <v>2415</v>
      </c>
      <c r="G61" s="650" t="s">
        <v>2636</v>
      </c>
      <c r="H61" s="650" t="s">
        <v>629</v>
      </c>
      <c r="I61" s="650" t="s">
        <v>2637</v>
      </c>
      <c r="J61" s="650" t="s">
        <v>2638</v>
      </c>
      <c r="K61" s="650" t="s">
        <v>2639</v>
      </c>
      <c r="L61" s="651">
        <v>543.04</v>
      </c>
      <c r="M61" s="651">
        <v>543.04</v>
      </c>
      <c r="N61" s="650">
        <v>1</v>
      </c>
      <c r="O61" s="731">
        <v>0.5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7</v>
      </c>
      <c r="B62" s="650" t="s">
        <v>2234</v>
      </c>
      <c r="C62" s="650">
        <v>89301072</v>
      </c>
      <c r="D62" s="729" t="s">
        <v>3678</v>
      </c>
      <c r="E62" s="730" t="s">
        <v>2433</v>
      </c>
      <c r="F62" s="650" t="s">
        <v>2415</v>
      </c>
      <c r="G62" s="650" t="s">
        <v>2640</v>
      </c>
      <c r="H62" s="650" t="s">
        <v>568</v>
      </c>
      <c r="I62" s="650" t="s">
        <v>2641</v>
      </c>
      <c r="J62" s="650" t="s">
        <v>2642</v>
      </c>
      <c r="K62" s="650" t="s">
        <v>2643</v>
      </c>
      <c r="L62" s="651">
        <v>86.16</v>
      </c>
      <c r="M62" s="651">
        <v>86.16</v>
      </c>
      <c r="N62" s="650">
        <v>1</v>
      </c>
      <c r="O62" s="731">
        <v>0.5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7</v>
      </c>
      <c r="B63" s="650" t="s">
        <v>2234</v>
      </c>
      <c r="C63" s="650">
        <v>89301072</v>
      </c>
      <c r="D63" s="729" t="s">
        <v>3678</v>
      </c>
      <c r="E63" s="730" t="s">
        <v>2433</v>
      </c>
      <c r="F63" s="650" t="s">
        <v>2415</v>
      </c>
      <c r="G63" s="650" t="s">
        <v>2640</v>
      </c>
      <c r="H63" s="650" t="s">
        <v>568</v>
      </c>
      <c r="I63" s="650" t="s">
        <v>2641</v>
      </c>
      <c r="J63" s="650" t="s">
        <v>2642</v>
      </c>
      <c r="K63" s="650" t="s">
        <v>2643</v>
      </c>
      <c r="L63" s="651">
        <v>75.5</v>
      </c>
      <c r="M63" s="651">
        <v>75.5</v>
      </c>
      <c r="N63" s="650">
        <v>1</v>
      </c>
      <c r="O63" s="731">
        <v>0.5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7</v>
      </c>
      <c r="B64" s="650" t="s">
        <v>2234</v>
      </c>
      <c r="C64" s="650">
        <v>89301072</v>
      </c>
      <c r="D64" s="729" t="s">
        <v>3678</v>
      </c>
      <c r="E64" s="730" t="s">
        <v>2433</v>
      </c>
      <c r="F64" s="650" t="s">
        <v>2415</v>
      </c>
      <c r="G64" s="650" t="s">
        <v>2644</v>
      </c>
      <c r="H64" s="650" t="s">
        <v>568</v>
      </c>
      <c r="I64" s="650" t="s">
        <v>1839</v>
      </c>
      <c r="J64" s="650" t="s">
        <v>1840</v>
      </c>
      <c r="K64" s="650" t="s">
        <v>2645</v>
      </c>
      <c r="L64" s="651">
        <v>50.27</v>
      </c>
      <c r="M64" s="651">
        <v>50.27</v>
      </c>
      <c r="N64" s="650">
        <v>1</v>
      </c>
      <c r="O64" s="731">
        <v>0.5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7</v>
      </c>
      <c r="B65" s="650" t="s">
        <v>2234</v>
      </c>
      <c r="C65" s="650">
        <v>89301072</v>
      </c>
      <c r="D65" s="729" t="s">
        <v>3678</v>
      </c>
      <c r="E65" s="730" t="s">
        <v>2433</v>
      </c>
      <c r="F65" s="650" t="s">
        <v>2415</v>
      </c>
      <c r="G65" s="650" t="s">
        <v>2644</v>
      </c>
      <c r="H65" s="650" t="s">
        <v>568</v>
      </c>
      <c r="I65" s="650" t="s">
        <v>2646</v>
      </c>
      <c r="J65" s="650" t="s">
        <v>2647</v>
      </c>
      <c r="K65" s="650" t="s">
        <v>2648</v>
      </c>
      <c r="L65" s="651">
        <v>93.99</v>
      </c>
      <c r="M65" s="651">
        <v>93.99</v>
      </c>
      <c r="N65" s="650">
        <v>1</v>
      </c>
      <c r="O65" s="731">
        <v>0.5</v>
      </c>
      <c r="P65" s="651">
        <v>93.99</v>
      </c>
      <c r="Q65" s="666">
        <v>1</v>
      </c>
      <c r="R65" s="650">
        <v>1</v>
      </c>
      <c r="S65" s="666">
        <v>1</v>
      </c>
      <c r="T65" s="731">
        <v>0.5</v>
      </c>
      <c r="U65" s="689">
        <v>1</v>
      </c>
    </row>
    <row r="66" spans="1:21" ht="14.4" customHeight="1" x14ac:dyDescent="0.3">
      <c r="A66" s="649">
        <v>7</v>
      </c>
      <c r="B66" s="650" t="s">
        <v>2234</v>
      </c>
      <c r="C66" s="650">
        <v>89301072</v>
      </c>
      <c r="D66" s="729" t="s">
        <v>3678</v>
      </c>
      <c r="E66" s="730" t="s">
        <v>2433</v>
      </c>
      <c r="F66" s="650" t="s">
        <v>2415</v>
      </c>
      <c r="G66" s="650" t="s">
        <v>2649</v>
      </c>
      <c r="H66" s="650" t="s">
        <v>568</v>
      </c>
      <c r="I66" s="650" t="s">
        <v>2650</v>
      </c>
      <c r="J66" s="650" t="s">
        <v>2651</v>
      </c>
      <c r="K66" s="650" t="s">
        <v>1813</v>
      </c>
      <c r="L66" s="651">
        <v>91.83</v>
      </c>
      <c r="M66" s="651">
        <v>91.83</v>
      </c>
      <c r="N66" s="650">
        <v>1</v>
      </c>
      <c r="O66" s="731">
        <v>0.5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7</v>
      </c>
      <c r="B67" s="650" t="s">
        <v>2234</v>
      </c>
      <c r="C67" s="650">
        <v>89301072</v>
      </c>
      <c r="D67" s="729" t="s">
        <v>3678</v>
      </c>
      <c r="E67" s="730" t="s">
        <v>2433</v>
      </c>
      <c r="F67" s="650" t="s">
        <v>2415</v>
      </c>
      <c r="G67" s="650" t="s">
        <v>2649</v>
      </c>
      <c r="H67" s="650" t="s">
        <v>568</v>
      </c>
      <c r="I67" s="650" t="s">
        <v>2650</v>
      </c>
      <c r="J67" s="650" t="s">
        <v>2651</v>
      </c>
      <c r="K67" s="650" t="s">
        <v>1813</v>
      </c>
      <c r="L67" s="651">
        <v>79.22</v>
      </c>
      <c r="M67" s="651">
        <v>158.44</v>
      </c>
      <c r="N67" s="650">
        <v>2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7</v>
      </c>
      <c r="B68" s="650" t="s">
        <v>2234</v>
      </c>
      <c r="C68" s="650">
        <v>89301072</v>
      </c>
      <c r="D68" s="729" t="s">
        <v>3678</v>
      </c>
      <c r="E68" s="730" t="s">
        <v>2433</v>
      </c>
      <c r="F68" s="650" t="s">
        <v>2415</v>
      </c>
      <c r="G68" s="650" t="s">
        <v>2652</v>
      </c>
      <c r="H68" s="650" t="s">
        <v>568</v>
      </c>
      <c r="I68" s="650" t="s">
        <v>2653</v>
      </c>
      <c r="J68" s="650" t="s">
        <v>2654</v>
      </c>
      <c r="K68" s="650" t="s">
        <v>2655</v>
      </c>
      <c r="L68" s="651">
        <v>49.79</v>
      </c>
      <c r="M68" s="651">
        <v>199.16</v>
      </c>
      <c r="N68" s="650">
        <v>4</v>
      </c>
      <c r="O68" s="731">
        <v>1</v>
      </c>
      <c r="P68" s="651">
        <v>99.58</v>
      </c>
      <c r="Q68" s="666">
        <v>0.5</v>
      </c>
      <c r="R68" s="650">
        <v>2</v>
      </c>
      <c r="S68" s="666">
        <v>0.5</v>
      </c>
      <c r="T68" s="731">
        <v>0.5</v>
      </c>
      <c r="U68" s="689">
        <v>0.5</v>
      </c>
    </row>
    <row r="69" spans="1:21" ht="14.4" customHeight="1" x14ac:dyDescent="0.3">
      <c r="A69" s="649">
        <v>7</v>
      </c>
      <c r="B69" s="650" t="s">
        <v>2234</v>
      </c>
      <c r="C69" s="650">
        <v>89301072</v>
      </c>
      <c r="D69" s="729" t="s">
        <v>3678</v>
      </c>
      <c r="E69" s="730" t="s">
        <v>2433</v>
      </c>
      <c r="F69" s="650" t="s">
        <v>2415</v>
      </c>
      <c r="G69" s="650" t="s">
        <v>2656</v>
      </c>
      <c r="H69" s="650" t="s">
        <v>568</v>
      </c>
      <c r="I69" s="650" t="s">
        <v>2657</v>
      </c>
      <c r="J69" s="650" t="s">
        <v>2658</v>
      </c>
      <c r="K69" s="650" t="s">
        <v>2659</v>
      </c>
      <c r="L69" s="651">
        <v>82.67</v>
      </c>
      <c r="M69" s="651">
        <v>413.35</v>
      </c>
      <c r="N69" s="650">
        <v>5</v>
      </c>
      <c r="O69" s="731">
        <v>2</v>
      </c>
      <c r="P69" s="651">
        <v>165.34</v>
      </c>
      <c r="Q69" s="666">
        <v>0.39999999999999997</v>
      </c>
      <c r="R69" s="650">
        <v>2</v>
      </c>
      <c r="S69" s="666">
        <v>0.4</v>
      </c>
      <c r="T69" s="731">
        <v>0.5</v>
      </c>
      <c r="U69" s="689">
        <v>0.25</v>
      </c>
    </row>
    <row r="70" spans="1:21" ht="14.4" customHeight="1" x14ac:dyDescent="0.3">
      <c r="A70" s="649">
        <v>7</v>
      </c>
      <c r="B70" s="650" t="s">
        <v>2234</v>
      </c>
      <c r="C70" s="650">
        <v>89301072</v>
      </c>
      <c r="D70" s="729" t="s">
        <v>3678</v>
      </c>
      <c r="E70" s="730" t="s">
        <v>2435</v>
      </c>
      <c r="F70" s="650" t="s">
        <v>2415</v>
      </c>
      <c r="G70" s="650" t="s">
        <v>2660</v>
      </c>
      <c r="H70" s="650" t="s">
        <v>568</v>
      </c>
      <c r="I70" s="650" t="s">
        <v>2661</v>
      </c>
      <c r="J70" s="650" t="s">
        <v>2662</v>
      </c>
      <c r="K70" s="650" t="s">
        <v>2663</v>
      </c>
      <c r="L70" s="651">
        <v>0</v>
      </c>
      <c r="M70" s="651">
        <v>0</v>
      </c>
      <c r="N70" s="650">
        <v>1</v>
      </c>
      <c r="O70" s="731">
        <v>0.5</v>
      </c>
      <c r="P70" s="651">
        <v>0</v>
      </c>
      <c r="Q70" s="666"/>
      <c r="R70" s="650">
        <v>1</v>
      </c>
      <c r="S70" s="666">
        <v>1</v>
      </c>
      <c r="T70" s="731">
        <v>0.5</v>
      </c>
      <c r="U70" s="689">
        <v>1</v>
      </c>
    </row>
    <row r="71" spans="1:21" ht="14.4" customHeight="1" x14ac:dyDescent="0.3">
      <c r="A71" s="649">
        <v>7</v>
      </c>
      <c r="B71" s="650" t="s">
        <v>2234</v>
      </c>
      <c r="C71" s="650">
        <v>89301072</v>
      </c>
      <c r="D71" s="729" t="s">
        <v>3678</v>
      </c>
      <c r="E71" s="730" t="s">
        <v>2435</v>
      </c>
      <c r="F71" s="650" t="s">
        <v>2415</v>
      </c>
      <c r="G71" s="650" t="s">
        <v>2664</v>
      </c>
      <c r="H71" s="650" t="s">
        <v>568</v>
      </c>
      <c r="I71" s="650" t="s">
        <v>2665</v>
      </c>
      <c r="J71" s="650" t="s">
        <v>2666</v>
      </c>
      <c r="K71" s="650" t="s">
        <v>2667</v>
      </c>
      <c r="L71" s="651">
        <v>120.37</v>
      </c>
      <c r="M71" s="651">
        <v>240.74</v>
      </c>
      <c r="N71" s="650">
        <v>2</v>
      </c>
      <c r="O71" s="731">
        <v>2</v>
      </c>
      <c r="P71" s="651">
        <v>120.37</v>
      </c>
      <c r="Q71" s="666">
        <v>0.5</v>
      </c>
      <c r="R71" s="650">
        <v>1</v>
      </c>
      <c r="S71" s="666">
        <v>0.5</v>
      </c>
      <c r="T71" s="731">
        <v>1</v>
      </c>
      <c r="U71" s="689">
        <v>0.5</v>
      </c>
    </row>
    <row r="72" spans="1:21" ht="14.4" customHeight="1" x14ac:dyDescent="0.3">
      <c r="A72" s="649">
        <v>7</v>
      </c>
      <c r="B72" s="650" t="s">
        <v>2234</v>
      </c>
      <c r="C72" s="650">
        <v>89301072</v>
      </c>
      <c r="D72" s="729" t="s">
        <v>3678</v>
      </c>
      <c r="E72" s="730" t="s">
        <v>2435</v>
      </c>
      <c r="F72" s="650" t="s">
        <v>2415</v>
      </c>
      <c r="G72" s="650" t="s">
        <v>2465</v>
      </c>
      <c r="H72" s="650" t="s">
        <v>568</v>
      </c>
      <c r="I72" s="650" t="s">
        <v>757</v>
      </c>
      <c r="J72" s="650" t="s">
        <v>754</v>
      </c>
      <c r="K72" s="650" t="s">
        <v>2466</v>
      </c>
      <c r="L72" s="651">
        <v>314.89999999999998</v>
      </c>
      <c r="M72" s="651">
        <v>314.89999999999998</v>
      </c>
      <c r="N72" s="650">
        <v>1</v>
      </c>
      <c r="O72" s="731">
        <v>0.5</v>
      </c>
      <c r="P72" s="651">
        <v>314.89999999999998</v>
      </c>
      <c r="Q72" s="666">
        <v>1</v>
      </c>
      <c r="R72" s="650">
        <v>1</v>
      </c>
      <c r="S72" s="666">
        <v>1</v>
      </c>
      <c r="T72" s="731">
        <v>0.5</v>
      </c>
      <c r="U72" s="689">
        <v>1</v>
      </c>
    </row>
    <row r="73" spans="1:21" ht="14.4" customHeight="1" x14ac:dyDescent="0.3">
      <c r="A73" s="649">
        <v>7</v>
      </c>
      <c r="B73" s="650" t="s">
        <v>2234</v>
      </c>
      <c r="C73" s="650">
        <v>89301072</v>
      </c>
      <c r="D73" s="729" t="s">
        <v>3678</v>
      </c>
      <c r="E73" s="730" t="s">
        <v>2436</v>
      </c>
      <c r="F73" s="650" t="s">
        <v>2415</v>
      </c>
      <c r="G73" s="650" t="s">
        <v>2626</v>
      </c>
      <c r="H73" s="650" t="s">
        <v>568</v>
      </c>
      <c r="I73" s="650" t="s">
        <v>1849</v>
      </c>
      <c r="J73" s="650" t="s">
        <v>2342</v>
      </c>
      <c r="K73" s="650" t="s">
        <v>2343</v>
      </c>
      <c r="L73" s="651">
        <v>156.86000000000001</v>
      </c>
      <c r="M73" s="651">
        <v>313.72000000000003</v>
      </c>
      <c r="N73" s="650">
        <v>2</v>
      </c>
      <c r="O73" s="731">
        <v>0.5</v>
      </c>
      <c r="P73" s="651">
        <v>313.72000000000003</v>
      </c>
      <c r="Q73" s="666">
        <v>1</v>
      </c>
      <c r="R73" s="650">
        <v>2</v>
      </c>
      <c r="S73" s="666">
        <v>1</v>
      </c>
      <c r="T73" s="731">
        <v>0.5</v>
      </c>
      <c r="U73" s="689">
        <v>1</v>
      </c>
    </row>
    <row r="74" spans="1:21" ht="14.4" customHeight="1" x14ac:dyDescent="0.3">
      <c r="A74" s="649">
        <v>7</v>
      </c>
      <c r="B74" s="650" t="s">
        <v>2234</v>
      </c>
      <c r="C74" s="650">
        <v>89301072</v>
      </c>
      <c r="D74" s="729" t="s">
        <v>3678</v>
      </c>
      <c r="E74" s="730" t="s">
        <v>2436</v>
      </c>
      <c r="F74" s="650" t="s">
        <v>2415</v>
      </c>
      <c r="G74" s="650" t="s">
        <v>2668</v>
      </c>
      <c r="H74" s="650" t="s">
        <v>568</v>
      </c>
      <c r="I74" s="650" t="s">
        <v>2669</v>
      </c>
      <c r="J74" s="650" t="s">
        <v>2670</v>
      </c>
      <c r="K74" s="650" t="s">
        <v>1600</v>
      </c>
      <c r="L74" s="651">
        <v>118.82</v>
      </c>
      <c r="M74" s="651">
        <v>118.82</v>
      </c>
      <c r="N74" s="650">
        <v>1</v>
      </c>
      <c r="O74" s="731">
        <v>1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7</v>
      </c>
      <c r="B75" s="650" t="s">
        <v>2234</v>
      </c>
      <c r="C75" s="650">
        <v>89301072</v>
      </c>
      <c r="D75" s="729" t="s">
        <v>3678</v>
      </c>
      <c r="E75" s="730" t="s">
        <v>2436</v>
      </c>
      <c r="F75" s="650" t="s">
        <v>2415</v>
      </c>
      <c r="G75" s="650" t="s">
        <v>2671</v>
      </c>
      <c r="H75" s="650" t="s">
        <v>568</v>
      </c>
      <c r="I75" s="650" t="s">
        <v>951</v>
      </c>
      <c r="J75" s="650" t="s">
        <v>952</v>
      </c>
      <c r="K75" s="650" t="s">
        <v>2672</v>
      </c>
      <c r="L75" s="651">
        <v>45.75</v>
      </c>
      <c r="M75" s="651">
        <v>45.75</v>
      </c>
      <c r="N75" s="650">
        <v>1</v>
      </c>
      <c r="O75" s="731">
        <v>1</v>
      </c>
      <c r="P75" s="651">
        <v>45.75</v>
      </c>
      <c r="Q75" s="666">
        <v>1</v>
      </c>
      <c r="R75" s="650">
        <v>1</v>
      </c>
      <c r="S75" s="666">
        <v>1</v>
      </c>
      <c r="T75" s="731">
        <v>1</v>
      </c>
      <c r="U75" s="689">
        <v>1</v>
      </c>
    </row>
    <row r="76" spans="1:21" ht="14.4" customHeight="1" x14ac:dyDescent="0.3">
      <c r="A76" s="649">
        <v>7</v>
      </c>
      <c r="B76" s="650" t="s">
        <v>2234</v>
      </c>
      <c r="C76" s="650">
        <v>89301072</v>
      </c>
      <c r="D76" s="729" t="s">
        <v>3678</v>
      </c>
      <c r="E76" s="730" t="s">
        <v>2436</v>
      </c>
      <c r="F76" s="650" t="s">
        <v>2415</v>
      </c>
      <c r="G76" s="650" t="s">
        <v>2632</v>
      </c>
      <c r="H76" s="650" t="s">
        <v>568</v>
      </c>
      <c r="I76" s="650" t="s">
        <v>2673</v>
      </c>
      <c r="J76" s="650" t="s">
        <v>2634</v>
      </c>
      <c r="K76" s="650" t="s">
        <v>2674</v>
      </c>
      <c r="L76" s="651">
        <v>128.9</v>
      </c>
      <c r="M76" s="651">
        <v>128.9</v>
      </c>
      <c r="N76" s="650">
        <v>1</v>
      </c>
      <c r="O76" s="731">
        <v>0.5</v>
      </c>
      <c r="P76" s="651">
        <v>128.9</v>
      </c>
      <c r="Q76" s="666">
        <v>1</v>
      </c>
      <c r="R76" s="650">
        <v>1</v>
      </c>
      <c r="S76" s="666">
        <v>1</v>
      </c>
      <c r="T76" s="731">
        <v>0.5</v>
      </c>
      <c r="U76" s="689">
        <v>1</v>
      </c>
    </row>
    <row r="77" spans="1:21" ht="14.4" customHeight="1" x14ac:dyDescent="0.3">
      <c r="A77" s="649">
        <v>7</v>
      </c>
      <c r="B77" s="650" t="s">
        <v>2234</v>
      </c>
      <c r="C77" s="650">
        <v>89301072</v>
      </c>
      <c r="D77" s="729" t="s">
        <v>3678</v>
      </c>
      <c r="E77" s="730" t="s">
        <v>2436</v>
      </c>
      <c r="F77" s="650" t="s">
        <v>2415</v>
      </c>
      <c r="G77" s="650" t="s">
        <v>2675</v>
      </c>
      <c r="H77" s="650" t="s">
        <v>568</v>
      </c>
      <c r="I77" s="650" t="s">
        <v>2676</v>
      </c>
      <c r="J77" s="650" t="s">
        <v>2677</v>
      </c>
      <c r="K77" s="650" t="s">
        <v>2678</v>
      </c>
      <c r="L77" s="651">
        <v>31.95</v>
      </c>
      <c r="M77" s="651">
        <v>63.9</v>
      </c>
      <c r="N77" s="650">
        <v>2</v>
      </c>
      <c r="O77" s="731">
        <v>1</v>
      </c>
      <c r="P77" s="651">
        <v>63.9</v>
      </c>
      <c r="Q77" s="666">
        <v>1</v>
      </c>
      <c r="R77" s="650">
        <v>2</v>
      </c>
      <c r="S77" s="666">
        <v>1</v>
      </c>
      <c r="T77" s="731">
        <v>1</v>
      </c>
      <c r="U77" s="689">
        <v>1</v>
      </c>
    </row>
    <row r="78" spans="1:21" ht="14.4" customHeight="1" x14ac:dyDescent="0.3">
      <c r="A78" s="649">
        <v>7</v>
      </c>
      <c r="B78" s="650" t="s">
        <v>2234</v>
      </c>
      <c r="C78" s="650">
        <v>89301072</v>
      </c>
      <c r="D78" s="729" t="s">
        <v>3678</v>
      </c>
      <c r="E78" s="730" t="s">
        <v>2436</v>
      </c>
      <c r="F78" s="650" t="s">
        <v>2415</v>
      </c>
      <c r="G78" s="650" t="s">
        <v>2679</v>
      </c>
      <c r="H78" s="650" t="s">
        <v>629</v>
      </c>
      <c r="I78" s="650" t="s">
        <v>2680</v>
      </c>
      <c r="J78" s="650" t="s">
        <v>2681</v>
      </c>
      <c r="K78" s="650" t="s">
        <v>2682</v>
      </c>
      <c r="L78" s="651">
        <v>116.8</v>
      </c>
      <c r="M78" s="651">
        <v>116.8</v>
      </c>
      <c r="N78" s="650">
        <v>1</v>
      </c>
      <c r="O78" s="731">
        <v>1</v>
      </c>
      <c r="P78" s="651">
        <v>116.8</v>
      </c>
      <c r="Q78" s="666">
        <v>1</v>
      </c>
      <c r="R78" s="650">
        <v>1</v>
      </c>
      <c r="S78" s="666">
        <v>1</v>
      </c>
      <c r="T78" s="731">
        <v>1</v>
      </c>
      <c r="U78" s="689">
        <v>1</v>
      </c>
    </row>
    <row r="79" spans="1:21" ht="14.4" customHeight="1" x14ac:dyDescent="0.3">
      <c r="A79" s="649">
        <v>7</v>
      </c>
      <c r="B79" s="650" t="s">
        <v>2234</v>
      </c>
      <c r="C79" s="650">
        <v>89301072</v>
      </c>
      <c r="D79" s="729" t="s">
        <v>3678</v>
      </c>
      <c r="E79" s="730" t="s">
        <v>2436</v>
      </c>
      <c r="F79" s="650" t="s">
        <v>2415</v>
      </c>
      <c r="G79" s="650" t="s">
        <v>2683</v>
      </c>
      <c r="H79" s="650" t="s">
        <v>568</v>
      </c>
      <c r="I79" s="650" t="s">
        <v>2684</v>
      </c>
      <c r="J79" s="650" t="s">
        <v>2685</v>
      </c>
      <c r="K79" s="650" t="s">
        <v>2686</v>
      </c>
      <c r="L79" s="651">
        <v>0</v>
      </c>
      <c r="M79" s="651">
        <v>0</v>
      </c>
      <c r="N79" s="650">
        <v>1</v>
      </c>
      <c r="O79" s="731">
        <v>1</v>
      </c>
      <c r="P79" s="651"/>
      <c r="Q79" s="666"/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7</v>
      </c>
      <c r="B80" s="650" t="s">
        <v>2234</v>
      </c>
      <c r="C80" s="650">
        <v>89301072</v>
      </c>
      <c r="D80" s="729" t="s">
        <v>3678</v>
      </c>
      <c r="E80" s="730" t="s">
        <v>2436</v>
      </c>
      <c r="F80" s="650" t="s">
        <v>2415</v>
      </c>
      <c r="G80" s="650" t="s">
        <v>2530</v>
      </c>
      <c r="H80" s="650" t="s">
        <v>568</v>
      </c>
      <c r="I80" s="650" t="s">
        <v>2531</v>
      </c>
      <c r="J80" s="650" t="s">
        <v>2532</v>
      </c>
      <c r="K80" s="650" t="s">
        <v>2533</v>
      </c>
      <c r="L80" s="651">
        <v>96.63</v>
      </c>
      <c r="M80" s="651">
        <v>96.63</v>
      </c>
      <c r="N80" s="650">
        <v>1</v>
      </c>
      <c r="O80" s="731">
        <v>1</v>
      </c>
      <c r="P80" s="651">
        <v>96.63</v>
      </c>
      <c r="Q80" s="666">
        <v>1</v>
      </c>
      <c r="R80" s="650">
        <v>1</v>
      </c>
      <c r="S80" s="666">
        <v>1</v>
      </c>
      <c r="T80" s="731">
        <v>1</v>
      </c>
      <c r="U80" s="689">
        <v>1</v>
      </c>
    </row>
    <row r="81" spans="1:21" ht="14.4" customHeight="1" x14ac:dyDescent="0.3">
      <c r="A81" s="649">
        <v>7</v>
      </c>
      <c r="B81" s="650" t="s">
        <v>2234</v>
      </c>
      <c r="C81" s="650">
        <v>89301072</v>
      </c>
      <c r="D81" s="729" t="s">
        <v>3678</v>
      </c>
      <c r="E81" s="730" t="s">
        <v>2438</v>
      </c>
      <c r="F81" s="650" t="s">
        <v>2416</v>
      </c>
      <c r="G81" s="650" t="s">
        <v>2687</v>
      </c>
      <c r="H81" s="650" t="s">
        <v>568</v>
      </c>
      <c r="I81" s="650" t="s">
        <v>2688</v>
      </c>
      <c r="J81" s="650" t="s">
        <v>2689</v>
      </c>
      <c r="K81" s="650" t="s">
        <v>2690</v>
      </c>
      <c r="L81" s="651">
        <v>1978.94</v>
      </c>
      <c r="M81" s="651">
        <v>1978.94</v>
      </c>
      <c r="N81" s="650">
        <v>1</v>
      </c>
      <c r="O81" s="731">
        <v>1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7</v>
      </c>
      <c r="B82" s="650" t="s">
        <v>2234</v>
      </c>
      <c r="C82" s="650">
        <v>89301072</v>
      </c>
      <c r="D82" s="729" t="s">
        <v>3678</v>
      </c>
      <c r="E82" s="730" t="s">
        <v>2439</v>
      </c>
      <c r="F82" s="650" t="s">
        <v>2415</v>
      </c>
      <c r="G82" s="650" t="s">
        <v>2691</v>
      </c>
      <c r="H82" s="650" t="s">
        <v>629</v>
      </c>
      <c r="I82" s="650" t="s">
        <v>2692</v>
      </c>
      <c r="J82" s="650" t="s">
        <v>2693</v>
      </c>
      <c r="K82" s="650" t="s">
        <v>2694</v>
      </c>
      <c r="L82" s="651">
        <v>17.690000000000001</v>
      </c>
      <c r="M82" s="651">
        <v>88.45</v>
      </c>
      <c r="N82" s="650">
        <v>5</v>
      </c>
      <c r="O82" s="731">
        <v>4</v>
      </c>
      <c r="P82" s="651">
        <v>88.45</v>
      </c>
      <c r="Q82" s="666">
        <v>1</v>
      </c>
      <c r="R82" s="650">
        <v>5</v>
      </c>
      <c r="S82" s="666">
        <v>1</v>
      </c>
      <c r="T82" s="731">
        <v>4</v>
      </c>
      <c r="U82" s="689">
        <v>1</v>
      </c>
    </row>
    <row r="83" spans="1:21" ht="14.4" customHeight="1" x14ac:dyDescent="0.3">
      <c r="A83" s="649">
        <v>7</v>
      </c>
      <c r="B83" s="650" t="s">
        <v>2234</v>
      </c>
      <c r="C83" s="650">
        <v>89301072</v>
      </c>
      <c r="D83" s="729" t="s">
        <v>3678</v>
      </c>
      <c r="E83" s="730" t="s">
        <v>2439</v>
      </c>
      <c r="F83" s="650" t="s">
        <v>2415</v>
      </c>
      <c r="G83" s="650" t="s">
        <v>2695</v>
      </c>
      <c r="H83" s="650" t="s">
        <v>568</v>
      </c>
      <c r="I83" s="650" t="s">
        <v>835</v>
      </c>
      <c r="J83" s="650" t="s">
        <v>2696</v>
      </c>
      <c r="K83" s="650" t="s">
        <v>2697</v>
      </c>
      <c r="L83" s="651">
        <v>0</v>
      </c>
      <c r="M83" s="651">
        <v>0</v>
      </c>
      <c r="N83" s="650">
        <v>2</v>
      </c>
      <c r="O83" s="731">
        <v>1.5</v>
      </c>
      <c r="P83" s="651">
        <v>0</v>
      </c>
      <c r="Q83" s="666"/>
      <c r="R83" s="650">
        <v>2</v>
      </c>
      <c r="S83" s="666">
        <v>1</v>
      </c>
      <c r="T83" s="731">
        <v>1.5</v>
      </c>
      <c r="U83" s="689">
        <v>1</v>
      </c>
    </row>
    <row r="84" spans="1:21" ht="14.4" customHeight="1" x14ac:dyDescent="0.3">
      <c r="A84" s="649">
        <v>7</v>
      </c>
      <c r="B84" s="650" t="s">
        <v>2234</v>
      </c>
      <c r="C84" s="650">
        <v>89301072</v>
      </c>
      <c r="D84" s="729" t="s">
        <v>3678</v>
      </c>
      <c r="E84" s="730" t="s">
        <v>2439</v>
      </c>
      <c r="F84" s="650" t="s">
        <v>2415</v>
      </c>
      <c r="G84" s="650" t="s">
        <v>2698</v>
      </c>
      <c r="H84" s="650" t="s">
        <v>568</v>
      </c>
      <c r="I84" s="650" t="s">
        <v>2699</v>
      </c>
      <c r="J84" s="650" t="s">
        <v>2700</v>
      </c>
      <c r="K84" s="650" t="s">
        <v>2701</v>
      </c>
      <c r="L84" s="651">
        <v>0</v>
      </c>
      <c r="M84" s="651">
        <v>0</v>
      </c>
      <c r="N84" s="650">
        <v>6</v>
      </c>
      <c r="O84" s="731">
        <v>5</v>
      </c>
      <c r="P84" s="651">
        <v>0</v>
      </c>
      <c r="Q84" s="666"/>
      <c r="R84" s="650">
        <v>6</v>
      </c>
      <c r="S84" s="666">
        <v>1</v>
      </c>
      <c r="T84" s="731">
        <v>5</v>
      </c>
      <c r="U84" s="689">
        <v>1</v>
      </c>
    </row>
    <row r="85" spans="1:21" ht="14.4" customHeight="1" x14ac:dyDescent="0.3">
      <c r="A85" s="649">
        <v>7</v>
      </c>
      <c r="B85" s="650" t="s">
        <v>2234</v>
      </c>
      <c r="C85" s="650">
        <v>89301072</v>
      </c>
      <c r="D85" s="729" t="s">
        <v>3678</v>
      </c>
      <c r="E85" s="730" t="s">
        <v>2439</v>
      </c>
      <c r="F85" s="650" t="s">
        <v>2415</v>
      </c>
      <c r="G85" s="650" t="s">
        <v>2698</v>
      </c>
      <c r="H85" s="650" t="s">
        <v>568</v>
      </c>
      <c r="I85" s="650" t="s">
        <v>2702</v>
      </c>
      <c r="J85" s="650" t="s">
        <v>2700</v>
      </c>
      <c r="K85" s="650" t="s">
        <v>2703</v>
      </c>
      <c r="L85" s="651">
        <v>294.7</v>
      </c>
      <c r="M85" s="651">
        <v>589.4</v>
      </c>
      <c r="N85" s="650">
        <v>2</v>
      </c>
      <c r="O85" s="731">
        <v>2</v>
      </c>
      <c r="P85" s="651">
        <v>589.4</v>
      </c>
      <c r="Q85" s="666">
        <v>1</v>
      </c>
      <c r="R85" s="650">
        <v>2</v>
      </c>
      <c r="S85" s="666">
        <v>1</v>
      </c>
      <c r="T85" s="731">
        <v>2</v>
      </c>
      <c r="U85" s="689">
        <v>1</v>
      </c>
    </row>
    <row r="86" spans="1:21" ht="14.4" customHeight="1" x14ac:dyDescent="0.3">
      <c r="A86" s="649">
        <v>7</v>
      </c>
      <c r="B86" s="650" t="s">
        <v>2234</v>
      </c>
      <c r="C86" s="650">
        <v>89301072</v>
      </c>
      <c r="D86" s="729" t="s">
        <v>3678</v>
      </c>
      <c r="E86" s="730" t="s">
        <v>2439</v>
      </c>
      <c r="F86" s="650" t="s">
        <v>2415</v>
      </c>
      <c r="G86" s="650" t="s">
        <v>2704</v>
      </c>
      <c r="H86" s="650" t="s">
        <v>568</v>
      </c>
      <c r="I86" s="650" t="s">
        <v>2705</v>
      </c>
      <c r="J86" s="650" t="s">
        <v>2706</v>
      </c>
      <c r="K86" s="650" t="s">
        <v>2707</v>
      </c>
      <c r="L86" s="651">
        <v>64.13</v>
      </c>
      <c r="M86" s="651">
        <v>64.13</v>
      </c>
      <c r="N86" s="650">
        <v>1</v>
      </c>
      <c r="O86" s="731">
        <v>0.5</v>
      </c>
      <c r="P86" s="651">
        <v>64.13</v>
      </c>
      <c r="Q86" s="666">
        <v>1</v>
      </c>
      <c r="R86" s="650">
        <v>1</v>
      </c>
      <c r="S86" s="666">
        <v>1</v>
      </c>
      <c r="T86" s="731">
        <v>0.5</v>
      </c>
      <c r="U86" s="689">
        <v>1</v>
      </c>
    </row>
    <row r="87" spans="1:21" ht="14.4" customHeight="1" x14ac:dyDescent="0.3">
      <c r="A87" s="649">
        <v>7</v>
      </c>
      <c r="B87" s="650" t="s">
        <v>2234</v>
      </c>
      <c r="C87" s="650">
        <v>89301072</v>
      </c>
      <c r="D87" s="729" t="s">
        <v>3678</v>
      </c>
      <c r="E87" s="730" t="s">
        <v>2440</v>
      </c>
      <c r="F87" s="650" t="s">
        <v>2415</v>
      </c>
      <c r="G87" s="650" t="s">
        <v>2626</v>
      </c>
      <c r="H87" s="650" t="s">
        <v>568</v>
      </c>
      <c r="I87" s="650" t="s">
        <v>1849</v>
      </c>
      <c r="J87" s="650" t="s">
        <v>2342</v>
      </c>
      <c r="K87" s="650" t="s">
        <v>2343</v>
      </c>
      <c r="L87" s="651">
        <v>333.31</v>
      </c>
      <c r="M87" s="651">
        <v>333.31</v>
      </c>
      <c r="N87" s="650">
        <v>1</v>
      </c>
      <c r="O87" s="731">
        <v>0.5</v>
      </c>
      <c r="P87" s="651"/>
      <c r="Q87" s="666">
        <v>0</v>
      </c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7</v>
      </c>
      <c r="B88" s="650" t="s">
        <v>2234</v>
      </c>
      <c r="C88" s="650">
        <v>89301072</v>
      </c>
      <c r="D88" s="729" t="s">
        <v>3678</v>
      </c>
      <c r="E88" s="730" t="s">
        <v>2440</v>
      </c>
      <c r="F88" s="650" t="s">
        <v>2415</v>
      </c>
      <c r="G88" s="650" t="s">
        <v>2708</v>
      </c>
      <c r="H88" s="650" t="s">
        <v>568</v>
      </c>
      <c r="I88" s="650" t="s">
        <v>2709</v>
      </c>
      <c r="J88" s="650" t="s">
        <v>2710</v>
      </c>
      <c r="K88" s="650" t="s">
        <v>689</v>
      </c>
      <c r="L88" s="651">
        <v>45.75</v>
      </c>
      <c r="M88" s="651">
        <v>45.75</v>
      </c>
      <c r="N88" s="650">
        <v>1</v>
      </c>
      <c r="O88" s="731">
        <v>0.5</v>
      </c>
      <c r="P88" s="651">
        <v>45.75</v>
      </c>
      <c r="Q88" s="666">
        <v>1</v>
      </c>
      <c r="R88" s="650">
        <v>1</v>
      </c>
      <c r="S88" s="666">
        <v>1</v>
      </c>
      <c r="T88" s="731">
        <v>0.5</v>
      </c>
      <c r="U88" s="689">
        <v>1</v>
      </c>
    </row>
    <row r="89" spans="1:21" ht="14.4" customHeight="1" x14ac:dyDescent="0.3">
      <c r="A89" s="649">
        <v>7</v>
      </c>
      <c r="B89" s="650" t="s">
        <v>2234</v>
      </c>
      <c r="C89" s="650">
        <v>89301072</v>
      </c>
      <c r="D89" s="729" t="s">
        <v>3678</v>
      </c>
      <c r="E89" s="730" t="s">
        <v>2440</v>
      </c>
      <c r="F89" s="650" t="s">
        <v>2415</v>
      </c>
      <c r="G89" s="650" t="s">
        <v>2475</v>
      </c>
      <c r="H89" s="650" t="s">
        <v>629</v>
      </c>
      <c r="I89" s="650" t="s">
        <v>2711</v>
      </c>
      <c r="J89" s="650" t="s">
        <v>2477</v>
      </c>
      <c r="K89" s="650" t="s">
        <v>2712</v>
      </c>
      <c r="L89" s="651">
        <v>222.25</v>
      </c>
      <c r="M89" s="651">
        <v>444.5</v>
      </c>
      <c r="N89" s="650">
        <v>2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7</v>
      </c>
      <c r="B90" s="650" t="s">
        <v>2234</v>
      </c>
      <c r="C90" s="650">
        <v>89301072</v>
      </c>
      <c r="D90" s="729" t="s">
        <v>3678</v>
      </c>
      <c r="E90" s="730" t="s">
        <v>2440</v>
      </c>
      <c r="F90" s="650" t="s">
        <v>2415</v>
      </c>
      <c r="G90" s="650" t="s">
        <v>2668</v>
      </c>
      <c r="H90" s="650" t="s">
        <v>568</v>
      </c>
      <c r="I90" s="650" t="s">
        <v>2669</v>
      </c>
      <c r="J90" s="650" t="s">
        <v>2670</v>
      </c>
      <c r="K90" s="650" t="s">
        <v>1600</v>
      </c>
      <c r="L90" s="651">
        <v>118.82</v>
      </c>
      <c r="M90" s="651">
        <v>118.82</v>
      </c>
      <c r="N90" s="650">
        <v>1</v>
      </c>
      <c r="O90" s="731">
        <v>0.5</v>
      </c>
      <c r="P90" s="651">
        <v>118.82</v>
      </c>
      <c r="Q90" s="666">
        <v>1</v>
      </c>
      <c r="R90" s="650">
        <v>1</v>
      </c>
      <c r="S90" s="666">
        <v>1</v>
      </c>
      <c r="T90" s="731">
        <v>0.5</v>
      </c>
      <c r="U90" s="689">
        <v>1</v>
      </c>
    </row>
    <row r="91" spans="1:21" ht="14.4" customHeight="1" x14ac:dyDescent="0.3">
      <c r="A91" s="649">
        <v>7</v>
      </c>
      <c r="B91" s="650" t="s">
        <v>2234</v>
      </c>
      <c r="C91" s="650">
        <v>89301072</v>
      </c>
      <c r="D91" s="729" t="s">
        <v>3678</v>
      </c>
      <c r="E91" s="730" t="s">
        <v>2440</v>
      </c>
      <c r="F91" s="650" t="s">
        <v>2415</v>
      </c>
      <c r="G91" s="650" t="s">
        <v>2713</v>
      </c>
      <c r="H91" s="650" t="s">
        <v>568</v>
      </c>
      <c r="I91" s="650" t="s">
        <v>2714</v>
      </c>
      <c r="J91" s="650" t="s">
        <v>2715</v>
      </c>
      <c r="K91" s="650" t="s">
        <v>2716</v>
      </c>
      <c r="L91" s="651">
        <v>39.39</v>
      </c>
      <c r="M91" s="651">
        <v>78.78</v>
      </c>
      <c r="N91" s="650">
        <v>2</v>
      </c>
      <c r="O91" s="731">
        <v>0.5</v>
      </c>
      <c r="P91" s="651">
        <v>78.78</v>
      </c>
      <c r="Q91" s="666">
        <v>1</v>
      </c>
      <c r="R91" s="650">
        <v>2</v>
      </c>
      <c r="S91" s="666">
        <v>1</v>
      </c>
      <c r="T91" s="731">
        <v>0.5</v>
      </c>
      <c r="U91" s="689">
        <v>1</v>
      </c>
    </row>
    <row r="92" spans="1:21" ht="14.4" customHeight="1" x14ac:dyDescent="0.3">
      <c r="A92" s="649">
        <v>7</v>
      </c>
      <c r="B92" s="650" t="s">
        <v>2234</v>
      </c>
      <c r="C92" s="650">
        <v>89301072</v>
      </c>
      <c r="D92" s="729" t="s">
        <v>3678</v>
      </c>
      <c r="E92" s="730" t="s">
        <v>2440</v>
      </c>
      <c r="F92" s="650" t="s">
        <v>2415</v>
      </c>
      <c r="G92" s="650" t="s">
        <v>2555</v>
      </c>
      <c r="H92" s="650" t="s">
        <v>568</v>
      </c>
      <c r="I92" s="650" t="s">
        <v>2717</v>
      </c>
      <c r="J92" s="650" t="s">
        <v>2557</v>
      </c>
      <c r="K92" s="650" t="s">
        <v>2558</v>
      </c>
      <c r="L92" s="651">
        <v>115.3</v>
      </c>
      <c r="M92" s="651">
        <v>115.3</v>
      </c>
      <c r="N92" s="650">
        <v>1</v>
      </c>
      <c r="O92" s="731">
        <v>0.5</v>
      </c>
      <c r="P92" s="651">
        <v>115.3</v>
      </c>
      <c r="Q92" s="666">
        <v>1</v>
      </c>
      <c r="R92" s="650">
        <v>1</v>
      </c>
      <c r="S92" s="666">
        <v>1</v>
      </c>
      <c r="T92" s="731">
        <v>0.5</v>
      </c>
      <c r="U92" s="689">
        <v>1</v>
      </c>
    </row>
    <row r="93" spans="1:21" ht="14.4" customHeight="1" x14ac:dyDescent="0.3">
      <c r="A93" s="649">
        <v>7</v>
      </c>
      <c r="B93" s="650" t="s">
        <v>2234</v>
      </c>
      <c r="C93" s="650">
        <v>89301072</v>
      </c>
      <c r="D93" s="729" t="s">
        <v>3678</v>
      </c>
      <c r="E93" s="730" t="s">
        <v>2440</v>
      </c>
      <c r="F93" s="650" t="s">
        <v>2415</v>
      </c>
      <c r="G93" s="650" t="s">
        <v>2718</v>
      </c>
      <c r="H93" s="650" t="s">
        <v>568</v>
      </c>
      <c r="I93" s="650" t="s">
        <v>2719</v>
      </c>
      <c r="J93" s="650" t="s">
        <v>2720</v>
      </c>
      <c r="K93" s="650" t="s">
        <v>744</v>
      </c>
      <c r="L93" s="651">
        <v>0</v>
      </c>
      <c r="M93" s="651">
        <v>0</v>
      </c>
      <c r="N93" s="650">
        <v>1</v>
      </c>
      <c r="O93" s="731">
        <v>0.5</v>
      </c>
      <c r="P93" s="651">
        <v>0</v>
      </c>
      <c r="Q93" s="666"/>
      <c r="R93" s="650">
        <v>1</v>
      </c>
      <c r="S93" s="666">
        <v>1</v>
      </c>
      <c r="T93" s="731">
        <v>0.5</v>
      </c>
      <c r="U93" s="689">
        <v>1</v>
      </c>
    </row>
    <row r="94" spans="1:21" ht="14.4" customHeight="1" x14ac:dyDescent="0.3">
      <c r="A94" s="649">
        <v>7</v>
      </c>
      <c r="B94" s="650" t="s">
        <v>2234</v>
      </c>
      <c r="C94" s="650">
        <v>89301072</v>
      </c>
      <c r="D94" s="729" t="s">
        <v>3678</v>
      </c>
      <c r="E94" s="730" t="s">
        <v>2440</v>
      </c>
      <c r="F94" s="650" t="s">
        <v>2415</v>
      </c>
      <c r="G94" s="650" t="s">
        <v>2563</v>
      </c>
      <c r="H94" s="650" t="s">
        <v>568</v>
      </c>
      <c r="I94" s="650" t="s">
        <v>2721</v>
      </c>
      <c r="J94" s="650" t="s">
        <v>2722</v>
      </c>
      <c r="K94" s="650" t="s">
        <v>2583</v>
      </c>
      <c r="L94" s="651">
        <v>0</v>
      </c>
      <c r="M94" s="651">
        <v>0</v>
      </c>
      <c r="N94" s="650">
        <v>1</v>
      </c>
      <c r="O94" s="731">
        <v>1</v>
      </c>
      <c r="P94" s="651"/>
      <c r="Q94" s="666"/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7</v>
      </c>
      <c r="B95" s="650" t="s">
        <v>2234</v>
      </c>
      <c r="C95" s="650">
        <v>89301072</v>
      </c>
      <c r="D95" s="729" t="s">
        <v>3678</v>
      </c>
      <c r="E95" s="730" t="s">
        <v>2440</v>
      </c>
      <c r="F95" s="650" t="s">
        <v>2415</v>
      </c>
      <c r="G95" s="650" t="s">
        <v>2723</v>
      </c>
      <c r="H95" s="650" t="s">
        <v>568</v>
      </c>
      <c r="I95" s="650" t="s">
        <v>2724</v>
      </c>
      <c r="J95" s="650" t="s">
        <v>2725</v>
      </c>
      <c r="K95" s="650" t="s">
        <v>2726</v>
      </c>
      <c r="L95" s="651">
        <v>0</v>
      </c>
      <c r="M95" s="651">
        <v>0</v>
      </c>
      <c r="N95" s="650">
        <v>1</v>
      </c>
      <c r="O95" s="731">
        <v>1</v>
      </c>
      <c r="P95" s="651"/>
      <c r="Q95" s="666"/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7</v>
      </c>
      <c r="B96" s="650" t="s">
        <v>2234</v>
      </c>
      <c r="C96" s="650">
        <v>89301072</v>
      </c>
      <c r="D96" s="729" t="s">
        <v>3678</v>
      </c>
      <c r="E96" s="730" t="s">
        <v>2440</v>
      </c>
      <c r="F96" s="650" t="s">
        <v>2415</v>
      </c>
      <c r="G96" s="650" t="s">
        <v>2644</v>
      </c>
      <c r="H96" s="650" t="s">
        <v>568</v>
      </c>
      <c r="I96" s="650" t="s">
        <v>1839</v>
      </c>
      <c r="J96" s="650" t="s">
        <v>1840</v>
      </c>
      <c r="K96" s="650" t="s">
        <v>2645</v>
      </c>
      <c r="L96" s="651">
        <v>50.27</v>
      </c>
      <c r="M96" s="651">
        <v>50.27</v>
      </c>
      <c r="N96" s="650">
        <v>1</v>
      </c>
      <c r="O96" s="731">
        <v>0.5</v>
      </c>
      <c r="P96" s="651">
        <v>50.27</v>
      </c>
      <c r="Q96" s="666">
        <v>1</v>
      </c>
      <c r="R96" s="650">
        <v>1</v>
      </c>
      <c r="S96" s="666">
        <v>1</v>
      </c>
      <c r="T96" s="731">
        <v>0.5</v>
      </c>
      <c r="U96" s="689">
        <v>1</v>
      </c>
    </row>
    <row r="97" spans="1:21" ht="14.4" customHeight="1" x14ac:dyDescent="0.3">
      <c r="A97" s="649">
        <v>7</v>
      </c>
      <c r="B97" s="650" t="s">
        <v>2234</v>
      </c>
      <c r="C97" s="650">
        <v>89301072</v>
      </c>
      <c r="D97" s="729" t="s">
        <v>3678</v>
      </c>
      <c r="E97" s="730" t="s">
        <v>2440</v>
      </c>
      <c r="F97" s="650" t="s">
        <v>2415</v>
      </c>
      <c r="G97" s="650" t="s">
        <v>2644</v>
      </c>
      <c r="H97" s="650" t="s">
        <v>568</v>
      </c>
      <c r="I97" s="650" t="s">
        <v>1922</v>
      </c>
      <c r="J97" s="650" t="s">
        <v>1840</v>
      </c>
      <c r="K97" s="650" t="s">
        <v>1923</v>
      </c>
      <c r="L97" s="651">
        <v>58.1</v>
      </c>
      <c r="M97" s="651">
        <v>116.2</v>
      </c>
      <c r="N97" s="650">
        <v>2</v>
      </c>
      <c r="O97" s="731">
        <v>1</v>
      </c>
      <c r="P97" s="651">
        <v>58.1</v>
      </c>
      <c r="Q97" s="666">
        <v>0.5</v>
      </c>
      <c r="R97" s="650">
        <v>1</v>
      </c>
      <c r="S97" s="666">
        <v>0.5</v>
      </c>
      <c r="T97" s="731">
        <v>0.5</v>
      </c>
      <c r="U97" s="689">
        <v>0.5</v>
      </c>
    </row>
    <row r="98" spans="1:21" ht="14.4" customHeight="1" x14ac:dyDescent="0.3">
      <c r="A98" s="649">
        <v>7</v>
      </c>
      <c r="B98" s="650" t="s">
        <v>2234</v>
      </c>
      <c r="C98" s="650">
        <v>89301072</v>
      </c>
      <c r="D98" s="729" t="s">
        <v>3678</v>
      </c>
      <c r="E98" s="730" t="s">
        <v>2440</v>
      </c>
      <c r="F98" s="650" t="s">
        <v>2415</v>
      </c>
      <c r="G98" s="650" t="s">
        <v>2727</v>
      </c>
      <c r="H98" s="650" t="s">
        <v>568</v>
      </c>
      <c r="I98" s="650" t="s">
        <v>2728</v>
      </c>
      <c r="J98" s="650" t="s">
        <v>2729</v>
      </c>
      <c r="K98" s="650" t="s">
        <v>2730</v>
      </c>
      <c r="L98" s="651">
        <v>91.14</v>
      </c>
      <c r="M98" s="651">
        <v>273.42</v>
      </c>
      <c r="N98" s="650">
        <v>3</v>
      </c>
      <c r="O98" s="731">
        <v>0.5</v>
      </c>
      <c r="P98" s="651">
        <v>273.42</v>
      </c>
      <c r="Q98" s="666">
        <v>1</v>
      </c>
      <c r="R98" s="650">
        <v>3</v>
      </c>
      <c r="S98" s="666">
        <v>1</v>
      </c>
      <c r="T98" s="731">
        <v>0.5</v>
      </c>
      <c r="U98" s="689">
        <v>1</v>
      </c>
    </row>
    <row r="99" spans="1:21" ht="14.4" customHeight="1" x14ac:dyDescent="0.3">
      <c r="A99" s="649">
        <v>7</v>
      </c>
      <c r="B99" s="650" t="s">
        <v>2234</v>
      </c>
      <c r="C99" s="650">
        <v>89301072</v>
      </c>
      <c r="D99" s="729" t="s">
        <v>3678</v>
      </c>
      <c r="E99" s="730" t="s">
        <v>2440</v>
      </c>
      <c r="F99" s="650" t="s">
        <v>2415</v>
      </c>
      <c r="G99" s="650" t="s">
        <v>2731</v>
      </c>
      <c r="H99" s="650" t="s">
        <v>629</v>
      </c>
      <c r="I99" s="650" t="s">
        <v>2732</v>
      </c>
      <c r="J99" s="650" t="s">
        <v>2733</v>
      </c>
      <c r="K99" s="650" t="s">
        <v>2734</v>
      </c>
      <c r="L99" s="651">
        <v>97.97</v>
      </c>
      <c r="M99" s="651">
        <v>195.94</v>
      </c>
      <c r="N99" s="650">
        <v>2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7</v>
      </c>
      <c r="B100" s="650" t="s">
        <v>2234</v>
      </c>
      <c r="C100" s="650">
        <v>89301072</v>
      </c>
      <c r="D100" s="729" t="s">
        <v>3678</v>
      </c>
      <c r="E100" s="730" t="s">
        <v>2440</v>
      </c>
      <c r="F100" s="650" t="s">
        <v>2415</v>
      </c>
      <c r="G100" s="650" t="s">
        <v>2735</v>
      </c>
      <c r="H100" s="650" t="s">
        <v>568</v>
      </c>
      <c r="I100" s="650" t="s">
        <v>2736</v>
      </c>
      <c r="J100" s="650" t="s">
        <v>2737</v>
      </c>
      <c r="K100" s="650" t="s">
        <v>2738</v>
      </c>
      <c r="L100" s="651">
        <v>49.92</v>
      </c>
      <c r="M100" s="651">
        <v>99.84</v>
      </c>
      <c r="N100" s="650">
        <v>2</v>
      </c>
      <c r="O100" s="731">
        <v>0.5</v>
      </c>
      <c r="P100" s="651">
        <v>99.84</v>
      </c>
      <c r="Q100" s="666">
        <v>1</v>
      </c>
      <c r="R100" s="650">
        <v>2</v>
      </c>
      <c r="S100" s="666">
        <v>1</v>
      </c>
      <c r="T100" s="731">
        <v>0.5</v>
      </c>
      <c r="U100" s="689">
        <v>1</v>
      </c>
    </row>
    <row r="101" spans="1:21" ht="14.4" customHeight="1" x14ac:dyDescent="0.3">
      <c r="A101" s="649">
        <v>7</v>
      </c>
      <c r="B101" s="650" t="s">
        <v>2234</v>
      </c>
      <c r="C101" s="650">
        <v>89301072</v>
      </c>
      <c r="D101" s="729" t="s">
        <v>3678</v>
      </c>
      <c r="E101" s="730" t="s">
        <v>2440</v>
      </c>
      <c r="F101" s="650" t="s">
        <v>2415</v>
      </c>
      <c r="G101" s="650" t="s">
        <v>2530</v>
      </c>
      <c r="H101" s="650" t="s">
        <v>629</v>
      </c>
      <c r="I101" s="650" t="s">
        <v>2739</v>
      </c>
      <c r="J101" s="650" t="s">
        <v>2532</v>
      </c>
      <c r="K101" s="650" t="s">
        <v>2740</v>
      </c>
      <c r="L101" s="651">
        <v>96.63</v>
      </c>
      <c r="M101" s="651">
        <v>289.89</v>
      </c>
      <c r="N101" s="650">
        <v>3</v>
      </c>
      <c r="O101" s="731">
        <v>1.5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7</v>
      </c>
      <c r="B102" s="650" t="s">
        <v>2234</v>
      </c>
      <c r="C102" s="650">
        <v>89301072</v>
      </c>
      <c r="D102" s="729" t="s">
        <v>3678</v>
      </c>
      <c r="E102" s="730" t="s">
        <v>2440</v>
      </c>
      <c r="F102" s="650" t="s">
        <v>2415</v>
      </c>
      <c r="G102" s="650" t="s">
        <v>2465</v>
      </c>
      <c r="H102" s="650" t="s">
        <v>568</v>
      </c>
      <c r="I102" s="650" t="s">
        <v>2741</v>
      </c>
      <c r="J102" s="650" t="s">
        <v>2742</v>
      </c>
      <c r="K102" s="650" t="s">
        <v>758</v>
      </c>
      <c r="L102" s="651">
        <v>314.89999999999998</v>
      </c>
      <c r="M102" s="651">
        <v>314.89999999999998</v>
      </c>
      <c r="N102" s="650">
        <v>1</v>
      </c>
      <c r="O102" s="731">
        <v>0.5</v>
      </c>
      <c r="P102" s="651">
        <v>314.89999999999998</v>
      </c>
      <c r="Q102" s="666">
        <v>1</v>
      </c>
      <c r="R102" s="650">
        <v>1</v>
      </c>
      <c r="S102" s="666">
        <v>1</v>
      </c>
      <c r="T102" s="731">
        <v>0.5</v>
      </c>
      <c r="U102" s="689">
        <v>1</v>
      </c>
    </row>
    <row r="103" spans="1:21" ht="14.4" customHeight="1" x14ac:dyDescent="0.3">
      <c r="A103" s="649">
        <v>7</v>
      </c>
      <c r="B103" s="650" t="s">
        <v>2234</v>
      </c>
      <c r="C103" s="650">
        <v>89301072</v>
      </c>
      <c r="D103" s="729" t="s">
        <v>3678</v>
      </c>
      <c r="E103" s="730" t="s">
        <v>2440</v>
      </c>
      <c r="F103" s="650" t="s">
        <v>2415</v>
      </c>
      <c r="G103" s="650" t="s">
        <v>2465</v>
      </c>
      <c r="H103" s="650" t="s">
        <v>568</v>
      </c>
      <c r="I103" s="650" t="s">
        <v>757</v>
      </c>
      <c r="J103" s="650" t="s">
        <v>754</v>
      </c>
      <c r="K103" s="650" t="s">
        <v>2466</v>
      </c>
      <c r="L103" s="651">
        <v>314.89999999999998</v>
      </c>
      <c r="M103" s="651">
        <v>629.79999999999995</v>
      </c>
      <c r="N103" s="650">
        <v>2</v>
      </c>
      <c r="O103" s="731">
        <v>2</v>
      </c>
      <c r="P103" s="651">
        <v>314.89999999999998</v>
      </c>
      <c r="Q103" s="666">
        <v>0.5</v>
      </c>
      <c r="R103" s="650">
        <v>1</v>
      </c>
      <c r="S103" s="666">
        <v>0.5</v>
      </c>
      <c r="T103" s="731">
        <v>1</v>
      </c>
      <c r="U103" s="689">
        <v>0.5</v>
      </c>
    </row>
    <row r="104" spans="1:21" ht="14.4" customHeight="1" x14ac:dyDescent="0.3">
      <c r="A104" s="649">
        <v>7</v>
      </c>
      <c r="B104" s="650" t="s">
        <v>2234</v>
      </c>
      <c r="C104" s="650">
        <v>89301072</v>
      </c>
      <c r="D104" s="729" t="s">
        <v>3678</v>
      </c>
      <c r="E104" s="730" t="s">
        <v>2440</v>
      </c>
      <c r="F104" s="650" t="s">
        <v>2415</v>
      </c>
      <c r="G104" s="650" t="s">
        <v>2743</v>
      </c>
      <c r="H104" s="650" t="s">
        <v>568</v>
      </c>
      <c r="I104" s="650" t="s">
        <v>1179</v>
      </c>
      <c r="J104" s="650" t="s">
        <v>2744</v>
      </c>
      <c r="K104" s="650" t="s">
        <v>2745</v>
      </c>
      <c r="L104" s="651">
        <v>19.66</v>
      </c>
      <c r="M104" s="651">
        <v>58.980000000000004</v>
      </c>
      <c r="N104" s="650">
        <v>3</v>
      </c>
      <c r="O104" s="731">
        <v>1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7</v>
      </c>
      <c r="B105" s="650" t="s">
        <v>2234</v>
      </c>
      <c r="C105" s="650">
        <v>89301072</v>
      </c>
      <c r="D105" s="729" t="s">
        <v>3678</v>
      </c>
      <c r="E105" s="730" t="s">
        <v>2440</v>
      </c>
      <c r="F105" s="650" t="s">
        <v>2415</v>
      </c>
      <c r="G105" s="650" t="s">
        <v>2534</v>
      </c>
      <c r="H105" s="650" t="s">
        <v>568</v>
      </c>
      <c r="I105" s="650" t="s">
        <v>772</v>
      </c>
      <c r="J105" s="650" t="s">
        <v>773</v>
      </c>
      <c r="K105" s="650" t="s">
        <v>774</v>
      </c>
      <c r="L105" s="651">
        <v>56.69</v>
      </c>
      <c r="M105" s="651">
        <v>113.38</v>
      </c>
      <c r="N105" s="650">
        <v>2</v>
      </c>
      <c r="O105" s="731">
        <v>1</v>
      </c>
      <c r="P105" s="651">
        <v>113.38</v>
      </c>
      <c r="Q105" s="666">
        <v>1</v>
      </c>
      <c r="R105" s="650">
        <v>2</v>
      </c>
      <c r="S105" s="666">
        <v>1</v>
      </c>
      <c r="T105" s="731">
        <v>1</v>
      </c>
      <c r="U105" s="689">
        <v>1</v>
      </c>
    </row>
    <row r="106" spans="1:21" ht="14.4" customHeight="1" x14ac:dyDescent="0.3">
      <c r="A106" s="649">
        <v>7</v>
      </c>
      <c r="B106" s="650" t="s">
        <v>2234</v>
      </c>
      <c r="C106" s="650">
        <v>89301072</v>
      </c>
      <c r="D106" s="729" t="s">
        <v>3678</v>
      </c>
      <c r="E106" s="730" t="s">
        <v>2440</v>
      </c>
      <c r="F106" s="650" t="s">
        <v>2415</v>
      </c>
      <c r="G106" s="650" t="s">
        <v>2495</v>
      </c>
      <c r="H106" s="650" t="s">
        <v>568</v>
      </c>
      <c r="I106" s="650" t="s">
        <v>776</v>
      </c>
      <c r="J106" s="650" t="s">
        <v>2496</v>
      </c>
      <c r="K106" s="650" t="s">
        <v>2497</v>
      </c>
      <c r="L106" s="651">
        <v>0</v>
      </c>
      <c r="M106" s="651">
        <v>0</v>
      </c>
      <c r="N106" s="650">
        <v>2</v>
      </c>
      <c r="O106" s="731">
        <v>0.5</v>
      </c>
      <c r="P106" s="651"/>
      <c r="Q106" s="666"/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7</v>
      </c>
      <c r="B107" s="650" t="s">
        <v>2234</v>
      </c>
      <c r="C107" s="650">
        <v>89301072</v>
      </c>
      <c r="D107" s="729" t="s">
        <v>3678</v>
      </c>
      <c r="E107" s="730" t="s">
        <v>2440</v>
      </c>
      <c r="F107" s="650" t="s">
        <v>2415</v>
      </c>
      <c r="G107" s="650" t="s">
        <v>2595</v>
      </c>
      <c r="H107" s="650" t="s">
        <v>629</v>
      </c>
      <c r="I107" s="650" t="s">
        <v>2596</v>
      </c>
      <c r="J107" s="650" t="s">
        <v>2597</v>
      </c>
      <c r="K107" s="650" t="s">
        <v>2598</v>
      </c>
      <c r="L107" s="651">
        <v>428.4</v>
      </c>
      <c r="M107" s="651">
        <v>428.4</v>
      </c>
      <c r="N107" s="650">
        <v>1</v>
      </c>
      <c r="O107" s="731">
        <v>0.5</v>
      </c>
      <c r="P107" s="651">
        <v>428.4</v>
      </c>
      <c r="Q107" s="666">
        <v>1</v>
      </c>
      <c r="R107" s="650">
        <v>1</v>
      </c>
      <c r="S107" s="666">
        <v>1</v>
      </c>
      <c r="T107" s="731">
        <v>0.5</v>
      </c>
      <c r="U107" s="689">
        <v>1</v>
      </c>
    </row>
    <row r="108" spans="1:21" ht="14.4" customHeight="1" x14ac:dyDescent="0.3">
      <c r="A108" s="649">
        <v>7</v>
      </c>
      <c r="B108" s="650" t="s">
        <v>2234</v>
      </c>
      <c r="C108" s="650">
        <v>89301072</v>
      </c>
      <c r="D108" s="729" t="s">
        <v>3678</v>
      </c>
      <c r="E108" s="730" t="s">
        <v>2440</v>
      </c>
      <c r="F108" s="650" t="s">
        <v>2415</v>
      </c>
      <c r="G108" s="650" t="s">
        <v>2595</v>
      </c>
      <c r="H108" s="650" t="s">
        <v>568</v>
      </c>
      <c r="I108" s="650" t="s">
        <v>2746</v>
      </c>
      <c r="J108" s="650" t="s">
        <v>2600</v>
      </c>
      <c r="K108" s="650" t="s">
        <v>2747</v>
      </c>
      <c r="L108" s="651">
        <v>94.72</v>
      </c>
      <c r="M108" s="651">
        <v>284.15999999999997</v>
      </c>
      <c r="N108" s="650">
        <v>3</v>
      </c>
      <c r="O108" s="731">
        <v>0.5</v>
      </c>
      <c r="P108" s="651">
        <v>284.15999999999997</v>
      </c>
      <c r="Q108" s="666">
        <v>1</v>
      </c>
      <c r="R108" s="650">
        <v>3</v>
      </c>
      <c r="S108" s="666">
        <v>1</v>
      </c>
      <c r="T108" s="731">
        <v>0.5</v>
      </c>
      <c r="U108" s="689">
        <v>1</v>
      </c>
    </row>
    <row r="109" spans="1:21" ht="14.4" customHeight="1" x14ac:dyDescent="0.3">
      <c r="A109" s="649">
        <v>7</v>
      </c>
      <c r="B109" s="650" t="s">
        <v>2234</v>
      </c>
      <c r="C109" s="650">
        <v>89301072</v>
      </c>
      <c r="D109" s="729" t="s">
        <v>3678</v>
      </c>
      <c r="E109" s="730" t="s">
        <v>2440</v>
      </c>
      <c r="F109" s="650" t="s">
        <v>2415</v>
      </c>
      <c r="G109" s="650" t="s">
        <v>2487</v>
      </c>
      <c r="H109" s="650" t="s">
        <v>568</v>
      </c>
      <c r="I109" s="650" t="s">
        <v>2748</v>
      </c>
      <c r="J109" s="650" t="s">
        <v>2749</v>
      </c>
      <c r="K109" s="650" t="s">
        <v>2620</v>
      </c>
      <c r="L109" s="651">
        <v>0</v>
      </c>
      <c r="M109" s="651">
        <v>0</v>
      </c>
      <c r="N109" s="650">
        <v>3</v>
      </c>
      <c r="O109" s="731">
        <v>2</v>
      </c>
      <c r="P109" s="651">
        <v>0</v>
      </c>
      <c r="Q109" s="666"/>
      <c r="R109" s="650">
        <v>3</v>
      </c>
      <c r="S109" s="666">
        <v>1</v>
      </c>
      <c r="T109" s="731">
        <v>2</v>
      </c>
      <c r="U109" s="689">
        <v>1</v>
      </c>
    </row>
    <row r="110" spans="1:21" ht="14.4" customHeight="1" x14ac:dyDescent="0.3">
      <c r="A110" s="649">
        <v>7</v>
      </c>
      <c r="B110" s="650" t="s">
        <v>2234</v>
      </c>
      <c r="C110" s="650">
        <v>89301072</v>
      </c>
      <c r="D110" s="729" t="s">
        <v>3678</v>
      </c>
      <c r="E110" s="730" t="s">
        <v>2440</v>
      </c>
      <c r="F110" s="650" t="s">
        <v>2415</v>
      </c>
      <c r="G110" s="650" t="s">
        <v>2487</v>
      </c>
      <c r="H110" s="650" t="s">
        <v>568</v>
      </c>
      <c r="I110" s="650" t="s">
        <v>2750</v>
      </c>
      <c r="J110" s="650" t="s">
        <v>2751</v>
      </c>
      <c r="K110" s="650" t="s">
        <v>2752</v>
      </c>
      <c r="L110" s="651">
        <v>0</v>
      </c>
      <c r="M110" s="651">
        <v>0</v>
      </c>
      <c r="N110" s="650">
        <v>1</v>
      </c>
      <c r="O110" s="731">
        <v>1</v>
      </c>
      <c r="P110" s="651">
        <v>0</v>
      </c>
      <c r="Q110" s="666"/>
      <c r="R110" s="650">
        <v>1</v>
      </c>
      <c r="S110" s="666">
        <v>1</v>
      </c>
      <c r="T110" s="731">
        <v>1</v>
      </c>
      <c r="U110" s="689">
        <v>1</v>
      </c>
    </row>
    <row r="111" spans="1:21" ht="14.4" customHeight="1" x14ac:dyDescent="0.3">
      <c r="A111" s="649">
        <v>7</v>
      </c>
      <c r="B111" s="650" t="s">
        <v>2234</v>
      </c>
      <c r="C111" s="650">
        <v>89301072</v>
      </c>
      <c r="D111" s="729" t="s">
        <v>3678</v>
      </c>
      <c r="E111" s="730" t="s">
        <v>2441</v>
      </c>
      <c r="F111" s="650" t="s">
        <v>2415</v>
      </c>
      <c r="G111" s="650" t="s">
        <v>2753</v>
      </c>
      <c r="H111" s="650" t="s">
        <v>568</v>
      </c>
      <c r="I111" s="650" t="s">
        <v>2754</v>
      </c>
      <c r="J111" s="650" t="s">
        <v>2755</v>
      </c>
      <c r="K111" s="650" t="s">
        <v>906</v>
      </c>
      <c r="L111" s="651">
        <v>44.89</v>
      </c>
      <c r="M111" s="651">
        <v>44.89</v>
      </c>
      <c r="N111" s="650">
        <v>1</v>
      </c>
      <c r="O111" s="731">
        <v>0.5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7</v>
      </c>
      <c r="B112" s="650" t="s">
        <v>2234</v>
      </c>
      <c r="C112" s="650">
        <v>89301072</v>
      </c>
      <c r="D112" s="729" t="s">
        <v>3678</v>
      </c>
      <c r="E112" s="730" t="s">
        <v>2441</v>
      </c>
      <c r="F112" s="650" t="s">
        <v>2415</v>
      </c>
      <c r="G112" s="650" t="s">
        <v>2753</v>
      </c>
      <c r="H112" s="650" t="s">
        <v>568</v>
      </c>
      <c r="I112" s="650" t="s">
        <v>2756</v>
      </c>
      <c r="J112" s="650" t="s">
        <v>2757</v>
      </c>
      <c r="K112" s="650" t="s">
        <v>903</v>
      </c>
      <c r="L112" s="651">
        <v>149.62</v>
      </c>
      <c r="M112" s="651">
        <v>149.62</v>
      </c>
      <c r="N112" s="650">
        <v>1</v>
      </c>
      <c r="O112" s="731">
        <v>0.5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7</v>
      </c>
      <c r="B113" s="650" t="s">
        <v>2234</v>
      </c>
      <c r="C113" s="650">
        <v>89301072</v>
      </c>
      <c r="D113" s="729" t="s">
        <v>3678</v>
      </c>
      <c r="E113" s="730" t="s">
        <v>2441</v>
      </c>
      <c r="F113" s="650" t="s">
        <v>2415</v>
      </c>
      <c r="G113" s="650" t="s">
        <v>2758</v>
      </c>
      <c r="H113" s="650" t="s">
        <v>629</v>
      </c>
      <c r="I113" s="650" t="s">
        <v>2759</v>
      </c>
      <c r="J113" s="650" t="s">
        <v>2760</v>
      </c>
      <c r="K113" s="650" t="s">
        <v>2752</v>
      </c>
      <c r="L113" s="651">
        <v>65.3</v>
      </c>
      <c r="M113" s="651">
        <v>261.2</v>
      </c>
      <c r="N113" s="650">
        <v>4</v>
      </c>
      <c r="O113" s="731">
        <v>2</v>
      </c>
      <c r="P113" s="651">
        <v>195.89999999999998</v>
      </c>
      <c r="Q113" s="666">
        <v>0.75</v>
      </c>
      <c r="R113" s="650">
        <v>3</v>
      </c>
      <c r="S113" s="666">
        <v>0.75</v>
      </c>
      <c r="T113" s="731">
        <v>1.5</v>
      </c>
      <c r="U113" s="689">
        <v>0.75</v>
      </c>
    </row>
    <row r="114" spans="1:21" ht="14.4" customHeight="1" x14ac:dyDescent="0.3">
      <c r="A114" s="649">
        <v>7</v>
      </c>
      <c r="B114" s="650" t="s">
        <v>2234</v>
      </c>
      <c r="C114" s="650">
        <v>89301072</v>
      </c>
      <c r="D114" s="729" t="s">
        <v>3678</v>
      </c>
      <c r="E114" s="730" t="s">
        <v>2441</v>
      </c>
      <c r="F114" s="650" t="s">
        <v>2415</v>
      </c>
      <c r="G114" s="650" t="s">
        <v>2668</v>
      </c>
      <c r="H114" s="650" t="s">
        <v>568</v>
      </c>
      <c r="I114" s="650" t="s">
        <v>2761</v>
      </c>
      <c r="J114" s="650" t="s">
        <v>2670</v>
      </c>
      <c r="K114" s="650" t="s">
        <v>2762</v>
      </c>
      <c r="L114" s="651">
        <v>0</v>
      </c>
      <c r="M114" s="651">
        <v>0</v>
      </c>
      <c r="N114" s="650">
        <v>1</v>
      </c>
      <c r="O114" s="731">
        <v>1</v>
      </c>
      <c r="P114" s="651">
        <v>0</v>
      </c>
      <c r="Q114" s="666"/>
      <c r="R114" s="650">
        <v>1</v>
      </c>
      <c r="S114" s="666">
        <v>1</v>
      </c>
      <c r="T114" s="731">
        <v>1</v>
      </c>
      <c r="U114" s="689">
        <v>1</v>
      </c>
    </row>
    <row r="115" spans="1:21" ht="14.4" customHeight="1" x14ac:dyDescent="0.3">
      <c r="A115" s="649">
        <v>7</v>
      </c>
      <c r="B115" s="650" t="s">
        <v>2234</v>
      </c>
      <c r="C115" s="650">
        <v>89301072</v>
      </c>
      <c r="D115" s="729" t="s">
        <v>3678</v>
      </c>
      <c r="E115" s="730" t="s">
        <v>2441</v>
      </c>
      <c r="F115" s="650" t="s">
        <v>2415</v>
      </c>
      <c r="G115" s="650" t="s">
        <v>2555</v>
      </c>
      <c r="H115" s="650" t="s">
        <v>568</v>
      </c>
      <c r="I115" s="650" t="s">
        <v>2717</v>
      </c>
      <c r="J115" s="650" t="s">
        <v>2557</v>
      </c>
      <c r="K115" s="650" t="s">
        <v>2558</v>
      </c>
      <c r="L115" s="651">
        <v>115.3</v>
      </c>
      <c r="M115" s="651">
        <v>230.6</v>
      </c>
      <c r="N115" s="650">
        <v>2</v>
      </c>
      <c r="O115" s="731">
        <v>1.5</v>
      </c>
      <c r="P115" s="651">
        <v>115.3</v>
      </c>
      <c r="Q115" s="666">
        <v>0.5</v>
      </c>
      <c r="R115" s="650">
        <v>1</v>
      </c>
      <c r="S115" s="666">
        <v>0.5</v>
      </c>
      <c r="T115" s="731">
        <v>1</v>
      </c>
      <c r="U115" s="689">
        <v>0.66666666666666663</v>
      </c>
    </row>
    <row r="116" spans="1:21" ht="14.4" customHeight="1" x14ac:dyDescent="0.3">
      <c r="A116" s="649">
        <v>7</v>
      </c>
      <c r="B116" s="650" t="s">
        <v>2234</v>
      </c>
      <c r="C116" s="650">
        <v>89301072</v>
      </c>
      <c r="D116" s="729" t="s">
        <v>3678</v>
      </c>
      <c r="E116" s="730" t="s">
        <v>2441</v>
      </c>
      <c r="F116" s="650" t="s">
        <v>2415</v>
      </c>
      <c r="G116" s="650" t="s">
        <v>2563</v>
      </c>
      <c r="H116" s="650" t="s">
        <v>568</v>
      </c>
      <c r="I116" s="650" t="s">
        <v>2763</v>
      </c>
      <c r="J116" s="650" t="s">
        <v>2764</v>
      </c>
      <c r="K116" s="650" t="s">
        <v>2765</v>
      </c>
      <c r="L116" s="651">
        <v>0</v>
      </c>
      <c r="M116" s="651">
        <v>0</v>
      </c>
      <c r="N116" s="650">
        <v>1</v>
      </c>
      <c r="O116" s="731">
        <v>1</v>
      </c>
      <c r="P116" s="651"/>
      <c r="Q116" s="666"/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7</v>
      </c>
      <c r="B117" s="650" t="s">
        <v>2234</v>
      </c>
      <c r="C117" s="650">
        <v>89301072</v>
      </c>
      <c r="D117" s="729" t="s">
        <v>3678</v>
      </c>
      <c r="E117" s="730" t="s">
        <v>2441</v>
      </c>
      <c r="F117" s="650" t="s">
        <v>2415</v>
      </c>
      <c r="G117" s="650" t="s">
        <v>2513</v>
      </c>
      <c r="H117" s="650" t="s">
        <v>629</v>
      </c>
      <c r="I117" s="650" t="s">
        <v>2766</v>
      </c>
      <c r="J117" s="650" t="s">
        <v>2515</v>
      </c>
      <c r="K117" s="650" t="s">
        <v>888</v>
      </c>
      <c r="L117" s="651">
        <v>74.87</v>
      </c>
      <c r="M117" s="651">
        <v>74.87</v>
      </c>
      <c r="N117" s="650">
        <v>1</v>
      </c>
      <c r="O117" s="731">
        <v>0.5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7</v>
      </c>
      <c r="B118" s="650" t="s">
        <v>2234</v>
      </c>
      <c r="C118" s="650">
        <v>89301072</v>
      </c>
      <c r="D118" s="729" t="s">
        <v>3678</v>
      </c>
      <c r="E118" s="730" t="s">
        <v>2441</v>
      </c>
      <c r="F118" s="650" t="s">
        <v>2415</v>
      </c>
      <c r="G118" s="650" t="s">
        <v>2767</v>
      </c>
      <c r="H118" s="650" t="s">
        <v>568</v>
      </c>
      <c r="I118" s="650" t="s">
        <v>1021</v>
      </c>
      <c r="J118" s="650" t="s">
        <v>1022</v>
      </c>
      <c r="K118" s="650" t="s">
        <v>2768</v>
      </c>
      <c r="L118" s="651">
        <v>63.67</v>
      </c>
      <c r="M118" s="651">
        <v>63.67</v>
      </c>
      <c r="N118" s="650">
        <v>1</v>
      </c>
      <c r="O118" s="731">
        <v>1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7</v>
      </c>
      <c r="B119" s="650" t="s">
        <v>2234</v>
      </c>
      <c r="C119" s="650">
        <v>89301072</v>
      </c>
      <c r="D119" s="729" t="s">
        <v>3678</v>
      </c>
      <c r="E119" s="730" t="s">
        <v>2441</v>
      </c>
      <c r="F119" s="650" t="s">
        <v>2415</v>
      </c>
      <c r="G119" s="650" t="s">
        <v>2735</v>
      </c>
      <c r="H119" s="650" t="s">
        <v>568</v>
      </c>
      <c r="I119" s="650" t="s">
        <v>2736</v>
      </c>
      <c r="J119" s="650" t="s">
        <v>2737</v>
      </c>
      <c r="K119" s="650" t="s">
        <v>2738</v>
      </c>
      <c r="L119" s="651">
        <v>49.92</v>
      </c>
      <c r="M119" s="651">
        <v>299.52</v>
      </c>
      <c r="N119" s="650">
        <v>6</v>
      </c>
      <c r="O119" s="731">
        <v>2.5</v>
      </c>
      <c r="P119" s="651">
        <v>149.76</v>
      </c>
      <c r="Q119" s="666">
        <v>0.5</v>
      </c>
      <c r="R119" s="650">
        <v>3</v>
      </c>
      <c r="S119" s="666">
        <v>0.5</v>
      </c>
      <c r="T119" s="731">
        <v>1.5</v>
      </c>
      <c r="U119" s="689">
        <v>0.6</v>
      </c>
    </row>
    <row r="120" spans="1:21" ht="14.4" customHeight="1" x14ac:dyDescent="0.3">
      <c r="A120" s="649">
        <v>7</v>
      </c>
      <c r="B120" s="650" t="s">
        <v>2234</v>
      </c>
      <c r="C120" s="650">
        <v>89301072</v>
      </c>
      <c r="D120" s="729" t="s">
        <v>3678</v>
      </c>
      <c r="E120" s="730" t="s">
        <v>2441</v>
      </c>
      <c r="F120" s="650" t="s">
        <v>2415</v>
      </c>
      <c r="G120" s="650" t="s">
        <v>2769</v>
      </c>
      <c r="H120" s="650" t="s">
        <v>568</v>
      </c>
      <c r="I120" s="650" t="s">
        <v>1900</v>
      </c>
      <c r="J120" s="650" t="s">
        <v>1901</v>
      </c>
      <c r="K120" s="650" t="s">
        <v>1902</v>
      </c>
      <c r="L120" s="651">
        <v>153.52000000000001</v>
      </c>
      <c r="M120" s="651">
        <v>153.52000000000001</v>
      </c>
      <c r="N120" s="650">
        <v>1</v>
      </c>
      <c r="O120" s="731">
        <v>1</v>
      </c>
      <c r="P120" s="651">
        <v>153.52000000000001</v>
      </c>
      <c r="Q120" s="666">
        <v>1</v>
      </c>
      <c r="R120" s="650">
        <v>1</v>
      </c>
      <c r="S120" s="666">
        <v>1</v>
      </c>
      <c r="T120" s="731">
        <v>1</v>
      </c>
      <c r="U120" s="689">
        <v>1</v>
      </c>
    </row>
    <row r="121" spans="1:21" ht="14.4" customHeight="1" x14ac:dyDescent="0.3">
      <c r="A121" s="649">
        <v>7</v>
      </c>
      <c r="B121" s="650" t="s">
        <v>2234</v>
      </c>
      <c r="C121" s="650">
        <v>89301072</v>
      </c>
      <c r="D121" s="729" t="s">
        <v>3678</v>
      </c>
      <c r="E121" s="730" t="s">
        <v>2441</v>
      </c>
      <c r="F121" s="650" t="s">
        <v>2415</v>
      </c>
      <c r="G121" s="650" t="s">
        <v>2770</v>
      </c>
      <c r="H121" s="650" t="s">
        <v>568</v>
      </c>
      <c r="I121" s="650" t="s">
        <v>2771</v>
      </c>
      <c r="J121" s="650" t="s">
        <v>2772</v>
      </c>
      <c r="K121" s="650" t="s">
        <v>2773</v>
      </c>
      <c r="L121" s="651">
        <v>67.42</v>
      </c>
      <c r="M121" s="651">
        <v>202.26</v>
      </c>
      <c r="N121" s="650">
        <v>3</v>
      </c>
      <c r="O121" s="731">
        <v>0.5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7</v>
      </c>
      <c r="B122" s="650" t="s">
        <v>2234</v>
      </c>
      <c r="C122" s="650">
        <v>89301072</v>
      </c>
      <c r="D122" s="729" t="s">
        <v>3678</v>
      </c>
      <c r="E122" s="730" t="s">
        <v>2441</v>
      </c>
      <c r="F122" s="650" t="s">
        <v>2415</v>
      </c>
      <c r="G122" s="650" t="s">
        <v>2774</v>
      </c>
      <c r="H122" s="650" t="s">
        <v>568</v>
      </c>
      <c r="I122" s="650" t="s">
        <v>2775</v>
      </c>
      <c r="J122" s="650" t="s">
        <v>2776</v>
      </c>
      <c r="K122" s="650" t="s">
        <v>2777</v>
      </c>
      <c r="L122" s="651">
        <v>129.94999999999999</v>
      </c>
      <c r="M122" s="651">
        <v>129.94999999999999</v>
      </c>
      <c r="N122" s="650">
        <v>1</v>
      </c>
      <c r="O122" s="731">
        <v>1</v>
      </c>
      <c r="P122" s="651">
        <v>129.94999999999999</v>
      </c>
      <c r="Q122" s="666">
        <v>1</v>
      </c>
      <c r="R122" s="650">
        <v>1</v>
      </c>
      <c r="S122" s="666">
        <v>1</v>
      </c>
      <c r="T122" s="731">
        <v>1</v>
      </c>
      <c r="U122" s="689">
        <v>1</v>
      </c>
    </row>
    <row r="123" spans="1:21" ht="14.4" customHeight="1" x14ac:dyDescent="0.3">
      <c r="A123" s="649">
        <v>7</v>
      </c>
      <c r="B123" s="650" t="s">
        <v>2234</v>
      </c>
      <c r="C123" s="650">
        <v>89301072</v>
      </c>
      <c r="D123" s="729" t="s">
        <v>3678</v>
      </c>
      <c r="E123" s="730" t="s">
        <v>2442</v>
      </c>
      <c r="F123" s="650" t="s">
        <v>2415</v>
      </c>
      <c r="G123" s="650" t="s">
        <v>2778</v>
      </c>
      <c r="H123" s="650" t="s">
        <v>568</v>
      </c>
      <c r="I123" s="650" t="s">
        <v>2779</v>
      </c>
      <c r="J123" s="650" t="s">
        <v>2780</v>
      </c>
      <c r="K123" s="650" t="s">
        <v>2781</v>
      </c>
      <c r="L123" s="651">
        <v>53.77</v>
      </c>
      <c r="M123" s="651">
        <v>107.54</v>
      </c>
      <c r="N123" s="650">
        <v>2</v>
      </c>
      <c r="O123" s="731">
        <v>1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7</v>
      </c>
      <c r="B124" s="650" t="s">
        <v>2234</v>
      </c>
      <c r="C124" s="650">
        <v>89301072</v>
      </c>
      <c r="D124" s="729" t="s">
        <v>3678</v>
      </c>
      <c r="E124" s="730" t="s">
        <v>2442</v>
      </c>
      <c r="F124" s="650" t="s">
        <v>2415</v>
      </c>
      <c r="G124" s="650" t="s">
        <v>2782</v>
      </c>
      <c r="H124" s="650" t="s">
        <v>568</v>
      </c>
      <c r="I124" s="650" t="s">
        <v>2783</v>
      </c>
      <c r="J124" s="650" t="s">
        <v>2784</v>
      </c>
      <c r="K124" s="650" t="s">
        <v>2785</v>
      </c>
      <c r="L124" s="651">
        <v>46.3</v>
      </c>
      <c r="M124" s="651">
        <v>46.3</v>
      </c>
      <c r="N124" s="650">
        <v>1</v>
      </c>
      <c r="O124" s="731">
        <v>1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7</v>
      </c>
      <c r="B125" s="650" t="s">
        <v>2234</v>
      </c>
      <c r="C125" s="650">
        <v>89301072</v>
      </c>
      <c r="D125" s="729" t="s">
        <v>3678</v>
      </c>
      <c r="E125" s="730" t="s">
        <v>2442</v>
      </c>
      <c r="F125" s="650" t="s">
        <v>2415</v>
      </c>
      <c r="G125" s="650" t="s">
        <v>2786</v>
      </c>
      <c r="H125" s="650" t="s">
        <v>568</v>
      </c>
      <c r="I125" s="650" t="s">
        <v>2787</v>
      </c>
      <c r="J125" s="650" t="s">
        <v>2788</v>
      </c>
      <c r="K125" s="650" t="s">
        <v>2789</v>
      </c>
      <c r="L125" s="651">
        <v>2332.38</v>
      </c>
      <c r="M125" s="651">
        <v>13994.28</v>
      </c>
      <c r="N125" s="650">
        <v>6</v>
      </c>
      <c r="O125" s="731">
        <v>1</v>
      </c>
      <c r="P125" s="651">
        <v>13994.28</v>
      </c>
      <c r="Q125" s="666">
        <v>1</v>
      </c>
      <c r="R125" s="650">
        <v>6</v>
      </c>
      <c r="S125" s="666">
        <v>1</v>
      </c>
      <c r="T125" s="731">
        <v>1</v>
      </c>
      <c r="U125" s="689">
        <v>1</v>
      </c>
    </row>
    <row r="126" spans="1:21" ht="14.4" customHeight="1" x14ac:dyDescent="0.3">
      <c r="A126" s="649">
        <v>7</v>
      </c>
      <c r="B126" s="650" t="s">
        <v>2234</v>
      </c>
      <c r="C126" s="650">
        <v>89301072</v>
      </c>
      <c r="D126" s="729" t="s">
        <v>3678</v>
      </c>
      <c r="E126" s="730" t="s">
        <v>2442</v>
      </c>
      <c r="F126" s="650" t="s">
        <v>2415</v>
      </c>
      <c r="G126" s="650" t="s">
        <v>2790</v>
      </c>
      <c r="H126" s="650" t="s">
        <v>568</v>
      </c>
      <c r="I126" s="650" t="s">
        <v>2791</v>
      </c>
      <c r="J126" s="650" t="s">
        <v>2792</v>
      </c>
      <c r="K126" s="650" t="s">
        <v>2793</v>
      </c>
      <c r="L126" s="651">
        <v>733.54</v>
      </c>
      <c r="M126" s="651">
        <v>2934.16</v>
      </c>
      <c r="N126" s="650">
        <v>4</v>
      </c>
      <c r="O126" s="731">
        <v>1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7</v>
      </c>
      <c r="B127" s="650" t="s">
        <v>2234</v>
      </c>
      <c r="C127" s="650">
        <v>89301072</v>
      </c>
      <c r="D127" s="729" t="s">
        <v>3678</v>
      </c>
      <c r="E127" s="730" t="s">
        <v>2442</v>
      </c>
      <c r="F127" s="650" t="s">
        <v>2415</v>
      </c>
      <c r="G127" s="650" t="s">
        <v>2790</v>
      </c>
      <c r="H127" s="650" t="s">
        <v>568</v>
      </c>
      <c r="I127" s="650" t="s">
        <v>2794</v>
      </c>
      <c r="J127" s="650" t="s">
        <v>2795</v>
      </c>
      <c r="K127" s="650" t="s">
        <v>2796</v>
      </c>
      <c r="L127" s="651">
        <v>132.77000000000001</v>
      </c>
      <c r="M127" s="651">
        <v>531.08000000000004</v>
      </c>
      <c r="N127" s="650">
        <v>4</v>
      </c>
      <c r="O127" s="731">
        <v>1</v>
      </c>
      <c r="P127" s="651">
        <v>531.08000000000004</v>
      </c>
      <c r="Q127" s="666">
        <v>1</v>
      </c>
      <c r="R127" s="650">
        <v>4</v>
      </c>
      <c r="S127" s="666">
        <v>1</v>
      </c>
      <c r="T127" s="731">
        <v>1</v>
      </c>
      <c r="U127" s="689">
        <v>1</v>
      </c>
    </row>
    <row r="128" spans="1:21" ht="14.4" customHeight="1" x14ac:dyDescent="0.3">
      <c r="A128" s="649">
        <v>7</v>
      </c>
      <c r="B128" s="650" t="s">
        <v>2234</v>
      </c>
      <c r="C128" s="650">
        <v>89301072</v>
      </c>
      <c r="D128" s="729" t="s">
        <v>3678</v>
      </c>
      <c r="E128" s="730" t="s">
        <v>2442</v>
      </c>
      <c r="F128" s="650" t="s">
        <v>2415</v>
      </c>
      <c r="G128" s="650" t="s">
        <v>2790</v>
      </c>
      <c r="H128" s="650" t="s">
        <v>568</v>
      </c>
      <c r="I128" s="650" t="s">
        <v>2797</v>
      </c>
      <c r="J128" s="650" t="s">
        <v>2798</v>
      </c>
      <c r="K128" s="650" t="s">
        <v>2799</v>
      </c>
      <c r="L128" s="651">
        <v>244.58</v>
      </c>
      <c r="M128" s="651">
        <v>1467.48</v>
      </c>
      <c r="N128" s="650">
        <v>6</v>
      </c>
      <c r="O128" s="731">
        <v>1</v>
      </c>
      <c r="P128" s="651">
        <v>1467.48</v>
      </c>
      <c r="Q128" s="666">
        <v>1</v>
      </c>
      <c r="R128" s="650">
        <v>6</v>
      </c>
      <c r="S128" s="666">
        <v>1</v>
      </c>
      <c r="T128" s="731">
        <v>1</v>
      </c>
      <c r="U128" s="689">
        <v>1</v>
      </c>
    </row>
    <row r="129" spans="1:21" ht="14.4" customHeight="1" x14ac:dyDescent="0.3">
      <c r="A129" s="649">
        <v>7</v>
      </c>
      <c r="B129" s="650" t="s">
        <v>2234</v>
      </c>
      <c r="C129" s="650">
        <v>89301072</v>
      </c>
      <c r="D129" s="729" t="s">
        <v>3678</v>
      </c>
      <c r="E129" s="730" t="s">
        <v>2442</v>
      </c>
      <c r="F129" s="650" t="s">
        <v>2415</v>
      </c>
      <c r="G129" s="650" t="s">
        <v>2790</v>
      </c>
      <c r="H129" s="650" t="s">
        <v>568</v>
      </c>
      <c r="I129" s="650" t="s">
        <v>2800</v>
      </c>
      <c r="J129" s="650" t="s">
        <v>2801</v>
      </c>
      <c r="K129" s="650" t="s">
        <v>2802</v>
      </c>
      <c r="L129" s="651">
        <v>407.64</v>
      </c>
      <c r="M129" s="651">
        <v>3668.7599999999998</v>
      </c>
      <c r="N129" s="650">
        <v>9</v>
      </c>
      <c r="O129" s="731">
        <v>1</v>
      </c>
      <c r="P129" s="651">
        <v>3668.7599999999998</v>
      </c>
      <c r="Q129" s="666">
        <v>1</v>
      </c>
      <c r="R129" s="650">
        <v>9</v>
      </c>
      <c r="S129" s="666">
        <v>1</v>
      </c>
      <c r="T129" s="731">
        <v>1</v>
      </c>
      <c r="U129" s="689">
        <v>1</v>
      </c>
    </row>
    <row r="130" spans="1:21" ht="14.4" customHeight="1" x14ac:dyDescent="0.3">
      <c r="A130" s="649">
        <v>7</v>
      </c>
      <c r="B130" s="650" t="s">
        <v>2234</v>
      </c>
      <c r="C130" s="650">
        <v>89301072</v>
      </c>
      <c r="D130" s="729" t="s">
        <v>3678</v>
      </c>
      <c r="E130" s="730" t="s">
        <v>2442</v>
      </c>
      <c r="F130" s="650" t="s">
        <v>2415</v>
      </c>
      <c r="G130" s="650" t="s">
        <v>2803</v>
      </c>
      <c r="H130" s="650" t="s">
        <v>568</v>
      </c>
      <c r="I130" s="650" t="s">
        <v>2804</v>
      </c>
      <c r="J130" s="650" t="s">
        <v>2805</v>
      </c>
      <c r="K130" s="650" t="s">
        <v>2806</v>
      </c>
      <c r="L130" s="651">
        <v>1753.54</v>
      </c>
      <c r="M130" s="651">
        <v>3507.08</v>
      </c>
      <c r="N130" s="650">
        <v>2</v>
      </c>
      <c r="O130" s="731">
        <v>1</v>
      </c>
      <c r="P130" s="651">
        <v>3507.08</v>
      </c>
      <c r="Q130" s="666">
        <v>1</v>
      </c>
      <c r="R130" s="650">
        <v>2</v>
      </c>
      <c r="S130" s="666">
        <v>1</v>
      </c>
      <c r="T130" s="731">
        <v>1</v>
      </c>
      <c r="U130" s="689">
        <v>1</v>
      </c>
    </row>
    <row r="131" spans="1:21" ht="14.4" customHeight="1" x14ac:dyDescent="0.3">
      <c r="A131" s="649">
        <v>7</v>
      </c>
      <c r="B131" s="650" t="s">
        <v>2234</v>
      </c>
      <c r="C131" s="650">
        <v>89301072</v>
      </c>
      <c r="D131" s="729" t="s">
        <v>3678</v>
      </c>
      <c r="E131" s="730" t="s">
        <v>2442</v>
      </c>
      <c r="F131" s="650" t="s">
        <v>2415</v>
      </c>
      <c r="G131" s="650" t="s">
        <v>2498</v>
      </c>
      <c r="H131" s="650" t="s">
        <v>568</v>
      </c>
      <c r="I131" s="650" t="s">
        <v>2807</v>
      </c>
      <c r="J131" s="650" t="s">
        <v>2808</v>
      </c>
      <c r="K131" s="650" t="s">
        <v>2793</v>
      </c>
      <c r="L131" s="651">
        <v>196.46</v>
      </c>
      <c r="M131" s="651">
        <v>589.38</v>
      </c>
      <c r="N131" s="650">
        <v>3</v>
      </c>
      <c r="O131" s="731">
        <v>0.5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7</v>
      </c>
      <c r="B132" s="650" t="s">
        <v>2234</v>
      </c>
      <c r="C132" s="650">
        <v>89301072</v>
      </c>
      <c r="D132" s="729" t="s">
        <v>3678</v>
      </c>
      <c r="E132" s="730" t="s">
        <v>2442</v>
      </c>
      <c r="F132" s="650" t="s">
        <v>2415</v>
      </c>
      <c r="G132" s="650" t="s">
        <v>2498</v>
      </c>
      <c r="H132" s="650" t="s">
        <v>629</v>
      </c>
      <c r="I132" s="650" t="s">
        <v>2809</v>
      </c>
      <c r="J132" s="650" t="s">
        <v>2810</v>
      </c>
      <c r="K132" s="650" t="s">
        <v>2793</v>
      </c>
      <c r="L132" s="651">
        <v>196.46</v>
      </c>
      <c r="M132" s="651">
        <v>1178.76</v>
      </c>
      <c r="N132" s="650">
        <v>6</v>
      </c>
      <c r="O132" s="731">
        <v>2</v>
      </c>
      <c r="P132" s="651">
        <v>1178.76</v>
      </c>
      <c r="Q132" s="666">
        <v>1</v>
      </c>
      <c r="R132" s="650">
        <v>6</v>
      </c>
      <c r="S132" s="666">
        <v>1</v>
      </c>
      <c r="T132" s="731">
        <v>2</v>
      </c>
      <c r="U132" s="689">
        <v>1</v>
      </c>
    </row>
    <row r="133" spans="1:21" ht="14.4" customHeight="1" x14ac:dyDescent="0.3">
      <c r="A133" s="649">
        <v>7</v>
      </c>
      <c r="B133" s="650" t="s">
        <v>2234</v>
      </c>
      <c r="C133" s="650">
        <v>89301072</v>
      </c>
      <c r="D133" s="729" t="s">
        <v>3678</v>
      </c>
      <c r="E133" s="730" t="s">
        <v>2442</v>
      </c>
      <c r="F133" s="650" t="s">
        <v>2415</v>
      </c>
      <c r="G133" s="650" t="s">
        <v>2605</v>
      </c>
      <c r="H133" s="650" t="s">
        <v>568</v>
      </c>
      <c r="I133" s="650" t="s">
        <v>2811</v>
      </c>
      <c r="J133" s="650" t="s">
        <v>2812</v>
      </c>
      <c r="K133" s="650" t="s">
        <v>2813</v>
      </c>
      <c r="L133" s="651">
        <v>0</v>
      </c>
      <c r="M133" s="651">
        <v>0</v>
      </c>
      <c r="N133" s="650">
        <v>6</v>
      </c>
      <c r="O133" s="731">
        <v>1</v>
      </c>
      <c r="P133" s="651">
        <v>0</v>
      </c>
      <c r="Q133" s="666"/>
      <c r="R133" s="650">
        <v>6</v>
      </c>
      <c r="S133" s="666">
        <v>1</v>
      </c>
      <c r="T133" s="731">
        <v>1</v>
      </c>
      <c r="U133" s="689">
        <v>1</v>
      </c>
    </row>
    <row r="134" spans="1:21" ht="14.4" customHeight="1" x14ac:dyDescent="0.3">
      <c r="A134" s="649">
        <v>7</v>
      </c>
      <c r="B134" s="650" t="s">
        <v>2234</v>
      </c>
      <c r="C134" s="650">
        <v>89301072</v>
      </c>
      <c r="D134" s="729" t="s">
        <v>3678</v>
      </c>
      <c r="E134" s="730" t="s">
        <v>2442</v>
      </c>
      <c r="F134" s="650" t="s">
        <v>2415</v>
      </c>
      <c r="G134" s="650" t="s">
        <v>2487</v>
      </c>
      <c r="H134" s="650" t="s">
        <v>568</v>
      </c>
      <c r="I134" s="650" t="s">
        <v>2814</v>
      </c>
      <c r="J134" s="650" t="s">
        <v>2815</v>
      </c>
      <c r="K134" s="650" t="s">
        <v>2816</v>
      </c>
      <c r="L134" s="651">
        <v>0</v>
      </c>
      <c r="M134" s="651">
        <v>0</v>
      </c>
      <c r="N134" s="650">
        <v>1</v>
      </c>
      <c r="O134" s="731">
        <v>0.5</v>
      </c>
      <c r="P134" s="651"/>
      <c r="Q134" s="666"/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7</v>
      </c>
      <c r="B135" s="650" t="s">
        <v>2234</v>
      </c>
      <c r="C135" s="650">
        <v>89301072</v>
      </c>
      <c r="D135" s="729" t="s">
        <v>3678</v>
      </c>
      <c r="E135" s="730" t="s">
        <v>2443</v>
      </c>
      <c r="F135" s="650" t="s">
        <v>2415</v>
      </c>
      <c r="G135" s="650" t="s">
        <v>2817</v>
      </c>
      <c r="H135" s="650" t="s">
        <v>568</v>
      </c>
      <c r="I135" s="650" t="s">
        <v>2818</v>
      </c>
      <c r="J135" s="650" t="s">
        <v>2819</v>
      </c>
      <c r="K135" s="650" t="s">
        <v>2820</v>
      </c>
      <c r="L135" s="651">
        <v>198.04</v>
      </c>
      <c r="M135" s="651">
        <v>198.04</v>
      </c>
      <c r="N135" s="650">
        <v>1</v>
      </c>
      <c r="O135" s="731">
        <v>1</v>
      </c>
      <c r="P135" s="651">
        <v>198.04</v>
      </c>
      <c r="Q135" s="666">
        <v>1</v>
      </c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7</v>
      </c>
      <c r="B136" s="650" t="s">
        <v>2234</v>
      </c>
      <c r="C136" s="650">
        <v>89301072</v>
      </c>
      <c r="D136" s="729" t="s">
        <v>3678</v>
      </c>
      <c r="E136" s="730" t="s">
        <v>2444</v>
      </c>
      <c r="F136" s="650" t="s">
        <v>2415</v>
      </c>
      <c r="G136" s="650" t="s">
        <v>2821</v>
      </c>
      <c r="H136" s="650" t="s">
        <v>568</v>
      </c>
      <c r="I136" s="650" t="s">
        <v>2822</v>
      </c>
      <c r="J136" s="650" t="s">
        <v>2823</v>
      </c>
      <c r="K136" s="650" t="s">
        <v>2824</v>
      </c>
      <c r="L136" s="651">
        <v>74.06</v>
      </c>
      <c r="M136" s="651">
        <v>74.06</v>
      </c>
      <c r="N136" s="650">
        <v>1</v>
      </c>
      <c r="O136" s="731">
        <v>1</v>
      </c>
      <c r="P136" s="651">
        <v>74.06</v>
      </c>
      <c r="Q136" s="666">
        <v>1</v>
      </c>
      <c r="R136" s="650">
        <v>1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7</v>
      </c>
      <c r="B137" s="650" t="s">
        <v>2234</v>
      </c>
      <c r="C137" s="650">
        <v>89301072</v>
      </c>
      <c r="D137" s="729" t="s">
        <v>3678</v>
      </c>
      <c r="E137" s="730" t="s">
        <v>2444</v>
      </c>
      <c r="F137" s="650" t="s">
        <v>2415</v>
      </c>
      <c r="G137" s="650" t="s">
        <v>2539</v>
      </c>
      <c r="H137" s="650" t="s">
        <v>568</v>
      </c>
      <c r="I137" s="650" t="s">
        <v>2540</v>
      </c>
      <c r="J137" s="650" t="s">
        <v>2541</v>
      </c>
      <c r="K137" s="650" t="s">
        <v>2542</v>
      </c>
      <c r="L137" s="651">
        <v>0</v>
      </c>
      <c r="M137" s="651">
        <v>0</v>
      </c>
      <c r="N137" s="650">
        <v>1</v>
      </c>
      <c r="O137" s="731">
        <v>1</v>
      </c>
      <c r="P137" s="651">
        <v>0</v>
      </c>
      <c r="Q137" s="666"/>
      <c r="R137" s="650">
        <v>1</v>
      </c>
      <c r="S137" s="666">
        <v>1</v>
      </c>
      <c r="T137" s="731">
        <v>1</v>
      </c>
      <c r="U137" s="689">
        <v>1</v>
      </c>
    </row>
    <row r="138" spans="1:21" ht="14.4" customHeight="1" x14ac:dyDescent="0.3">
      <c r="A138" s="649">
        <v>7</v>
      </c>
      <c r="B138" s="650" t="s">
        <v>2234</v>
      </c>
      <c r="C138" s="650">
        <v>89301072</v>
      </c>
      <c r="D138" s="729" t="s">
        <v>3678</v>
      </c>
      <c r="E138" s="730" t="s">
        <v>2445</v>
      </c>
      <c r="F138" s="650" t="s">
        <v>2415</v>
      </c>
      <c r="G138" s="650" t="s">
        <v>2825</v>
      </c>
      <c r="H138" s="650" t="s">
        <v>568</v>
      </c>
      <c r="I138" s="650" t="s">
        <v>2826</v>
      </c>
      <c r="J138" s="650" t="s">
        <v>2827</v>
      </c>
      <c r="K138" s="650" t="s">
        <v>2828</v>
      </c>
      <c r="L138" s="651">
        <v>0</v>
      </c>
      <c r="M138" s="651">
        <v>0</v>
      </c>
      <c r="N138" s="650">
        <v>1</v>
      </c>
      <c r="O138" s="731">
        <v>1</v>
      </c>
      <c r="P138" s="651"/>
      <c r="Q138" s="666"/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7</v>
      </c>
      <c r="B139" s="650" t="s">
        <v>2234</v>
      </c>
      <c r="C139" s="650">
        <v>89301072</v>
      </c>
      <c r="D139" s="729" t="s">
        <v>3678</v>
      </c>
      <c r="E139" s="730" t="s">
        <v>2446</v>
      </c>
      <c r="F139" s="650" t="s">
        <v>2415</v>
      </c>
      <c r="G139" s="650" t="s">
        <v>2829</v>
      </c>
      <c r="H139" s="650" t="s">
        <v>568</v>
      </c>
      <c r="I139" s="650" t="s">
        <v>2830</v>
      </c>
      <c r="J139" s="650" t="s">
        <v>2831</v>
      </c>
      <c r="K139" s="650" t="s">
        <v>2832</v>
      </c>
      <c r="L139" s="651">
        <v>84.54</v>
      </c>
      <c r="M139" s="651">
        <v>169.08</v>
      </c>
      <c r="N139" s="650">
        <v>2</v>
      </c>
      <c r="O139" s="731">
        <v>0.5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7</v>
      </c>
      <c r="B140" s="650" t="s">
        <v>2234</v>
      </c>
      <c r="C140" s="650">
        <v>89301072</v>
      </c>
      <c r="D140" s="729" t="s">
        <v>3678</v>
      </c>
      <c r="E140" s="730" t="s">
        <v>2446</v>
      </c>
      <c r="F140" s="650" t="s">
        <v>2415</v>
      </c>
      <c r="G140" s="650" t="s">
        <v>2695</v>
      </c>
      <c r="H140" s="650" t="s">
        <v>568</v>
      </c>
      <c r="I140" s="650" t="s">
        <v>2833</v>
      </c>
      <c r="J140" s="650" t="s">
        <v>2696</v>
      </c>
      <c r="K140" s="650" t="s">
        <v>2697</v>
      </c>
      <c r="L140" s="651">
        <v>0</v>
      </c>
      <c r="M140" s="651">
        <v>0</v>
      </c>
      <c r="N140" s="650">
        <v>2</v>
      </c>
      <c r="O140" s="731">
        <v>1</v>
      </c>
      <c r="P140" s="651"/>
      <c r="Q140" s="666"/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7</v>
      </c>
      <c r="B141" s="650" t="s">
        <v>2234</v>
      </c>
      <c r="C141" s="650">
        <v>89301072</v>
      </c>
      <c r="D141" s="729" t="s">
        <v>3678</v>
      </c>
      <c r="E141" s="730" t="s">
        <v>2446</v>
      </c>
      <c r="F141" s="650" t="s">
        <v>2415</v>
      </c>
      <c r="G141" s="650" t="s">
        <v>2695</v>
      </c>
      <c r="H141" s="650" t="s">
        <v>568</v>
      </c>
      <c r="I141" s="650" t="s">
        <v>2834</v>
      </c>
      <c r="J141" s="650" t="s">
        <v>2696</v>
      </c>
      <c r="K141" s="650" t="s">
        <v>2697</v>
      </c>
      <c r="L141" s="651">
        <v>0</v>
      </c>
      <c r="M141" s="651">
        <v>0</v>
      </c>
      <c r="N141" s="650">
        <v>2</v>
      </c>
      <c r="O141" s="731">
        <v>0.5</v>
      </c>
      <c r="P141" s="651"/>
      <c r="Q141" s="666"/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7</v>
      </c>
      <c r="B142" s="650" t="s">
        <v>2234</v>
      </c>
      <c r="C142" s="650">
        <v>89301072</v>
      </c>
      <c r="D142" s="729" t="s">
        <v>3678</v>
      </c>
      <c r="E142" s="730" t="s">
        <v>2446</v>
      </c>
      <c r="F142" s="650" t="s">
        <v>2415</v>
      </c>
      <c r="G142" s="650" t="s">
        <v>2551</v>
      </c>
      <c r="H142" s="650" t="s">
        <v>629</v>
      </c>
      <c r="I142" s="650" t="s">
        <v>2835</v>
      </c>
      <c r="J142" s="650" t="s">
        <v>2836</v>
      </c>
      <c r="K142" s="650" t="s">
        <v>884</v>
      </c>
      <c r="L142" s="651">
        <v>216.16</v>
      </c>
      <c r="M142" s="651">
        <v>1080.8</v>
      </c>
      <c r="N142" s="650">
        <v>5</v>
      </c>
      <c r="O142" s="731">
        <v>1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7</v>
      </c>
      <c r="B143" s="650" t="s">
        <v>2234</v>
      </c>
      <c r="C143" s="650">
        <v>89301072</v>
      </c>
      <c r="D143" s="729" t="s">
        <v>3678</v>
      </c>
      <c r="E143" s="730" t="s">
        <v>2446</v>
      </c>
      <c r="F143" s="650" t="s">
        <v>2415</v>
      </c>
      <c r="G143" s="650" t="s">
        <v>2782</v>
      </c>
      <c r="H143" s="650" t="s">
        <v>568</v>
      </c>
      <c r="I143" s="650" t="s">
        <v>2783</v>
      </c>
      <c r="J143" s="650" t="s">
        <v>2784</v>
      </c>
      <c r="K143" s="650" t="s">
        <v>2785</v>
      </c>
      <c r="L143" s="651">
        <v>46.3</v>
      </c>
      <c r="M143" s="651">
        <v>185.2</v>
      </c>
      <c r="N143" s="650">
        <v>4</v>
      </c>
      <c r="O143" s="731">
        <v>1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7</v>
      </c>
      <c r="B144" s="650" t="s">
        <v>2234</v>
      </c>
      <c r="C144" s="650">
        <v>89301072</v>
      </c>
      <c r="D144" s="729" t="s">
        <v>3678</v>
      </c>
      <c r="E144" s="730" t="s">
        <v>2446</v>
      </c>
      <c r="F144" s="650" t="s">
        <v>2415</v>
      </c>
      <c r="G144" s="650" t="s">
        <v>2782</v>
      </c>
      <c r="H144" s="650" t="s">
        <v>568</v>
      </c>
      <c r="I144" s="650" t="s">
        <v>2837</v>
      </c>
      <c r="J144" s="650" t="s">
        <v>2784</v>
      </c>
      <c r="K144" s="650" t="s">
        <v>2838</v>
      </c>
      <c r="L144" s="651">
        <v>0</v>
      </c>
      <c r="M144" s="651">
        <v>0</v>
      </c>
      <c r="N144" s="650">
        <v>1</v>
      </c>
      <c r="O144" s="731">
        <v>0.5</v>
      </c>
      <c r="P144" s="651"/>
      <c r="Q144" s="666"/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7</v>
      </c>
      <c r="B145" s="650" t="s">
        <v>2234</v>
      </c>
      <c r="C145" s="650">
        <v>89301072</v>
      </c>
      <c r="D145" s="729" t="s">
        <v>3678</v>
      </c>
      <c r="E145" s="730" t="s">
        <v>2446</v>
      </c>
      <c r="F145" s="650" t="s">
        <v>2415</v>
      </c>
      <c r="G145" s="650" t="s">
        <v>2735</v>
      </c>
      <c r="H145" s="650" t="s">
        <v>568</v>
      </c>
      <c r="I145" s="650" t="s">
        <v>1104</v>
      </c>
      <c r="J145" s="650" t="s">
        <v>2839</v>
      </c>
      <c r="K145" s="650" t="s">
        <v>2840</v>
      </c>
      <c r="L145" s="651">
        <v>200.07</v>
      </c>
      <c r="M145" s="651">
        <v>400.14</v>
      </c>
      <c r="N145" s="650">
        <v>2</v>
      </c>
      <c r="O145" s="731">
        <v>1</v>
      </c>
      <c r="P145" s="651">
        <v>200.07</v>
      </c>
      <c r="Q145" s="666">
        <v>0.5</v>
      </c>
      <c r="R145" s="650">
        <v>1</v>
      </c>
      <c r="S145" s="666">
        <v>0.5</v>
      </c>
      <c r="T145" s="731">
        <v>0.5</v>
      </c>
      <c r="U145" s="689">
        <v>0.5</v>
      </c>
    </row>
    <row r="146" spans="1:21" ht="14.4" customHeight="1" x14ac:dyDescent="0.3">
      <c r="A146" s="649">
        <v>7</v>
      </c>
      <c r="B146" s="650" t="s">
        <v>2234</v>
      </c>
      <c r="C146" s="650">
        <v>89301072</v>
      </c>
      <c r="D146" s="729" t="s">
        <v>3678</v>
      </c>
      <c r="E146" s="730" t="s">
        <v>2446</v>
      </c>
      <c r="F146" s="650" t="s">
        <v>2415</v>
      </c>
      <c r="G146" s="650" t="s">
        <v>2465</v>
      </c>
      <c r="H146" s="650" t="s">
        <v>568</v>
      </c>
      <c r="I146" s="650" t="s">
        <v>2741</v>
      </c>
      <c r="J146" s="650" t="s">
        <v>2742</v>
      </c>
      <c r="K146" s="650" t="s">
        <v>758</v>
      </c>
      <c r="L146" s="651">
        <v>314.89999999999998</v>
      </c>
      <c r="M146" s="651">
        <v>314.89999999999998</v>
      </c>
      <c r="N146" s="650">
        <v>1</v>
      </c>
      <c r="O146" s="731">
        <v>0.5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7</v>
      </c>
      <c r="B147" s="650" t="s">
        <v>2234</v>
      </c>
      <c r="C147" s="650">
        <v>89301072</v>
      </c>
      <c r="D147" s="729" t="s">
        <v>3678</v>
      </c>
      <c r="E147" s="730" t="s">
        <v>2446</v>
      </c>
      <c r="F147" s="650" t="s">
        <v>2415</v>
      </c>
      <c r="G147" s="650" t="s">
        <v>2841</v>
      </c>
      <c r="H147" s="650" t="s">
        <v>568</v>
      </c>
      <c r="I147" s="650" t="s">
        <v>914</v>
      </c>
      <c r="J147" s="650" t="s">
        <v>915</v>
      </c>
      <c r="K147" s="650" t="s">
        <v>888</v>
      </c>
      <c r="L147" s="651">
        <v>203.38</v>
      </c>
      <c r="M147" s="651">
        <v>610.14</v>
      </c>
      <c r="N147" s="650">
        <v>3</v>
      </c>
      <c r="O147" s="731">
        <v>0.5</v>
      </c>
      <c r="P147" s="651">
        <v>610.14</v>
      </c>
      <c r="Q147" s="666">
        <v>1</v>
      </c>
      <c r="R147" s="650">
        <v>3</v>
      </c>
      <c r="S147" s="666">
        <v>1</v>
      </c>
      <c r="T147" s="731">
        <v>0.5</v>
      </c>
      <c r="U147" s="689">
        <v>1</v>
      </c>
    </row>
    <row r="148" spans="1:21" ht="14.4" customHeight="1" x14ac:dyDescent="0.3">
      <c r="A148" s="649">
        <v>7</v>
      </c>
      <c r="B148" s="650" t="s">
        <v>2234</v>
      </c>
      <c r="C148" s="650">
        <v>89301072</v>
      </c>
      <c r="D148" s="729" t="s">
        <v>3678</v>
      </c>
      <c r="E148" s="730" t="s">
        <v>2446</v>
      </c>
      <c r="F148" s="650" t="s">
        <v>2415</v>
      </c>
      <c r="G148" s="650" t="s">
        <v>2841</v>
      </c>
      <c r="H148" s="650" t="s">
        <v>568</v>
      </c>
      <c r="I148" s="650" t="s">
        <v>2842</v>
      </c>
      <c r="J148" s="650" t="s">
        <v>915</v>
      </c>
      <c r="K148" s="650" t="s">
        <v>2611</v>
      </c>
      <c r="L148" s="651">
        <v>610.14</v>
      </c>
      <c r="M148" s="651">
        <v>610.14</v>
      </c>
      <c r="N148" s="650">
        <v>1</v>
      </c>
      <c r="O148" s="731">
        <v>0.5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7</v>
      </c>
      <c r="B149" s="650" t="s">
        <v>2234</v>
      </c>
      <c r="C149" s="650">
        <v>89301072</v>
      </c>
      <c r="D149" s="729" t="s">
        <v>3678</v>
      </c>
      <c r="E149" s="730" t="s">
        <v>2446</v>
      </c>
      <c r="F149" s="650" t="s">
        <v>2415</v>
      </c>
      <c r="G149" s="650" t="s">
        <v>2487</v>
      </c>
      <c r="H149" s="650" t="s">
        <v>568</v>
      </c>
      <c r="I149" s="650" t="s">
        <v>2843</v>
      </c>
      <c r="J149" s="650" t="s">
        <v>2844</v>
      </c>
      <c r="K149" s="650" t="s">
        <v>2816</v>
      </c>
      <c r="L149" s="651">
        <v>0</v>
      </c>
      <c r="M149" s="651">
        <v>0</v>
      </c>
      <c r="N149" s="650">
        <v>1</v>
      </c>
      <c r="O149" s="731">
        <v>1</v>
      </c>
      <c r="P149" s="651"/>
      <c r="Q149" s="666"/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7</v>
      </c>
      <c r="B150" s="650" t="s">
        <v>2234</v>
      </c>
      <c r="C150" s="650">
        <v>89301072</v>
      </c>
      <c r="D150" s="729" t="s">
        <v>3678</v>
      </c>
      <c r="E150" s="730" t="s">
        <v>2447</v>
      </c>
      <c r="F150" s="650" t="s">
        <v>2415</v>
      </c>
      <c r="G150" s="650" t="s">
        <v>2845</v>
      </c>
      <c r="H150" s="650" t="s">
        <v>568</v>
      </c>
      <c r="I150" s="650" t="s">
        <v>967</v>
      </c>
      <c r="J150" s="650" t="s">
        <v>2846</v>
      </c>
      <c r="K150" s="650" t="s">
        <v>2847</v>
      </c>
      <c r="L150" s="651">
        <v>25.89</v>
      </c>
      <c r="M150" s="651">
        <v>103.56</v>
      </c>
      <c r="N150" s="650">
        <v>4</v>
      </c>
      <c r="O150" s="731">
        <v>0.5</v>
      </c>
      <c r="P150" s="651">
        <v>103.56</v>
      </c>
      <c r="Q150" s="666">
        <v>1</v>
      </c>
      <c r="R150" s="650">
        <v>4</v>
      </c>
      <c r="S150" s="666">
        <v>1</v>
      </c>
      <c r="T150" s="731">
        <v>0.5</v>
      </c>
      <c r="U150" s="689">
        <v>1</v>
      </c>
    </row>
    <row r="151" spans="1:21" ht="14.4" customHeight="1" x14ac:dyDescent="0.3">
      <c r="A151" s="649">
        <v>7</v>
      </c>
      <c r="B151" s="650" t="s">
        <v>2234</v>
      </c>
      <c r="C151" s="650">
        <v>89301072</v>
      </c>
      <c r="D151" s="729" t="s">
        <v>3678</v>
      </c>
      <c r="E151" s="730" t="s">
        <v>2447</v>
      </c>
      <c r="F151" s="650" t="s">
        <v>2415</v>
      </c>
      <c r="G151" s="650" t="s">
        <v>2848</v>
      </c>
      <c r="H151" s="650" t="s">
        <v>568</v>
      </c>
      <c r="I151" s="650" t="s">
        <v>2217</v>
      </c>
      <c r="J151" s="650" t="s">
        <v>2218</v>
      </c>
      <c r="K151" s="650" t="s">
        <v>2849</v>
      </c>
      <c r="L151" s="651">
        <v>47.94</v>
      </c>
      <c r="M151" s="651">
        <v>143.82</v>
      </c>
      <c r="N151" s="650">
        <v>3</v>
      </c>
      <c r="O151" s="731">
        <v>0.5</v>
      </c>
      <c r="P151" s="651">
        <v>143.82</v>
      </c>
      <c r="Q151" s="666">
        <v>1</v>
      </c>
      <c r="R151" s="650">
        <v>3</v>
      </c>
      <c r="S151" s="666">
        <v>1</v>
      </c>
      <c r="T151" s="731">
        <v>0.5</v>
      </c>
      <c r="U151" s="689">
        <v>1</v>
      </c>
    </row>
    <row r="152" spans="1:21" ht="14.4" customHeight="1" x14ac:dyDescent="0.3">
      <c r="A152" s="649">
        <v>7</v>
      </c>
      <c r="B152" s="650" t="s">
        <v>2234</v>
      </c>
      <c r="C152" s="650">
        <v>89301072</v>
      </c>
      <c r="D152" s="729" t="s">
        <v>3678</v>
      </c>
      <c r="E152" s="730" t="s">
        <v>2447</v>
      </c>
      <c r="F152" s="650" t="s">
        <v>2415</v>
      </c>
      <c r="G152" s="650" t="s">
        <v>2517</v>
      </c>
      <c r="H152" s="650" t="s">
        <v>568</v>
      </c>
      <c r="I152" s="650" t="s">
        <v>2518</v>
      </c>
      <c r="J152" s="650" t="s">
        <v>2519</v>
      </c>
      <c r="K152" s="650" t="s">
        <v>2520</v>
      </c>
      <c r="L152" s="651">
        <v>0</v>
      </c>
      <c r="M152" s="651">
        <v>0</v>
      </c>
      <c r="N152" s="650">
        <v>3</v>
      </c>
      <c r="O152" s="731">
        <v>0.5</v>
      </c>
      <c r="P152" s="651">
        <v>0</v>
      </c>
      <c r="Q152" s="666"/>
      <c r="R152" s="650">
        <v>3</v>
      </c>
      <c r="S152" s="666">
        <v>1</v>
      </c>
      <c r="T152" s="731">
        <v>0.5</v>
      </c>
      <c r="U152" s="689">
        <v>1</v>
      </c>
    </row>
    <row r="153" spans="1:21" ht="14.4" customHeight="1" x14ac:dyDescent="0.3">
      <c r="A153" s="649">
        <v>7</v>
      </c>
      <c r="B153" s="650" t="s">
        <v>2234</v>
      </c>
      <c r="C153" s="650">
        <v>89301072</v>
      </c>
      <c r="D153" s="729" t="s">
        <v>3678</v>
      </c>
      <c r="E153" s="730" t="s">
        <v>2447</v>
      </c>
      <c r="F153" s="650" t="s">
        <v>2415</v>
      </c>
      <c r="G153" s="650" t="s">
        <v>2850</v>
      </c>
      <c r="H153" s="650" t="s">
        <v>629</v>
      </c>
      <c r="I153" s="650" t="s">
        <v>2851</v>
      </c>
      <c r="J153" s="650" t="s">
        <v>2852</v>
      </c>
      <c r="K153" s="650" t="s">
        <v>2853</v>
      </c>
      <c r="L153" s="651">
        <v>386.51</v>
      </c>
      <c r="M153" s="651">
        <v>773.02</v>
      </c>
      <c r="N153" s="650">
        <v>2</v>
      </c>
      <c r="O153" s="731">
        <v>0.5</v>
      </c>
      <c r="P153" s="651">
        <v>773.02</v>
      </c>
      <c r="Q153" s="666">
        <v>1</v>
      </c>
      <c r="R153" s="650">
        <v>2</v>
      </c>
      <c r="S153" s="666">
        <v>1</v>
      </c>
      <c r="T153" s="731">
        <v>0.5</v>
      </c>
      <c r="U153" s="689">
        <v>1</v>
      </c>
    </row>
    <row r="154" spans="1:21" ht="14.4" customHeight="1" x14ac:dyDescent="0.3">
      <c r="A154" s="649">
        <v>7</v>
      </c>
      <c r="B154" s="650" t="s">
        <v>2234</v>
      </c>
      <c r="C154" s="650">
        <v>89301072</v>
      </c>
      <c r="D154" s="729" t="s">
        <v>3678</v>
      </c>
      <c r="E154" s="730" t="s">
        <v>2447</v>
      </c>
      <c r="F154" s="650" t="s">
        <v>2415</v>
      </c>
      <c r="G154" s="650" t="s">
        <v>2483</v>
      </c>
      <c r="H154" s="650" t="s">
        <v>568</v>
      </c>
      <c r="I154" s="650" t="s">
        <v>2854</v>
      </c>
      <c r="J154" s="650" t="s">
        <v>2855</v>
      </c>
      <c r="K154" s="650" t="s">
        <v>2777</v>
      </c>
      <c r="L154" s="651">
        <v>258.10000000000002</v>
      </c>
      <c r="M154" s="651">
        <v>774.30000000000007</v>
      </c>
      <c r="N154" s="650">
        <v>3</v>
      </c>
      <c r="O154" s="731">
        <v>0.5</v>
      </c>
      <c r="P154" s="651">
        <v>774.30000000000007</v>
      </c>
      <c r="Q154" s="666">
        <v>1</v>
      </c>
      <c r="R154" s="650">
        <v>3</v>
      </c>
      <c r="S154" s="666">
        <v>1</v>
      </c>
      <c r="T154" s="731">
        <v>0.5</v>
      </c>
      <c r="U154" s="689">
        <v>1</v>
      </c>
    </row>
    <row r="155" spans="1:21" ht="14.4" customHeight="1" x14ac:dyDescent="0.3">
      <c r="A155" s="649">
        <v>7</v>
      </c>
      <c r="B155" s="650" t="s">
        <v>2234</v>
      </c>
      <c r="C155" s="650">
        <v>89301072</v>
      </c>
      <c r="D155" s="729" t="s">
        <v>3678</v>
      </c>
      <c r="E155" s="730" t="s">
        <v>2447</v>
      </c>
      <c r="F155" s="650" t="s">
        <v>2415</v>
      </c>
      <c r="G155" s="650" t="s">
        <v>2483</v>
      </c>
      <c r="H155" s="650" t="s">
        <v>568</v>
      </c>
      <c r="I155" s="650" t="s">
        <v>2856</v>
      </c>
      <c r="J155" s="650" t="s">
        <v>2857</v>
      </c>
      <c r="K155" s="650" t="s">
        <v>2858</v>
      </c>
      <c r="L155" s="651">
        <v>0</v>
      </c>
      <c r="M155" s="651">
        <v>0</v>
      </c>
      <c r="N155" s="650">
        <v>2</v>
      </c>
      <c r="O155" s="731">
        <v>0.5</v>
      </c>
      <c r="P155" s="651">
        <v>0</v>
      </c>
      <c r="Q155" s="666"/>
      <c r="R155" s="650">
        <v>2</v>
      </c>
      <c r="S155" s="666">
        <v>1</v>
      </c>
      <c r="T155" s="731">
        <v>0.5</v>
      </c>
      <c r="U155" s="689">
        <v>1</v>
      </c>
    </row>
    <row r="156" spans="1:21" ht="14.4" customHeight="1" x14ac:dyDescent="0.3">
      <c r="A156" s="649">
        <v>7</v>
      </c>
      <c r="B156" s="650" t="s">
        <v>2234</v>
      </c>
      <c r="C156" s="650">
        <v>89301072</v>
      </c>
      <c r="D156" s="729" t="s">
        <v>3678</v>
      </c>
      <c r="E156" s="730" t="s">
        <v>2447</v>
      </c>
      <c r="F156" s="650" t="s">
        <v>2415</v>
      </c>
      <c r="G156" s="650" t="s">
        <v>2859</v>
      </c>
      <c r="H156" s="650" t="s">
        <v>568</v>
      </c>
      <c r="I156" s="650" t="s">
        <v>2860</v>
      </c>
      <c r="J156" s="650" t="s">
        <v>2861</v>
      </c>
      <c r="K156" s="650" t="s">
        <v>2862</v>
      </c>
      <c r="L156" s="651">
        <v>0</v>
      </c>
      <c r="M156" s="651">
        <v>0</v>
      </c>
      <c r="N156" s="650">
        <v>1</v>
      </c>
      <c r="O156" s="731"/>
      <c r="P156" s="651">
        <v>0</v>
      </c>
      <c r="Q156" s="666"/>
      <c r="R156" s="650">
        <v>1</v>
      </c>
      <c r="S156" s="666">
        <v>1</v>
      </c>
      <c r="T156" s="731"/>
      <c r="U156" s="689"/>
    </row>
    <row r="157" spans="1:21" ht="14.4" customHeight="1" x14ac:dyDescent="0.3">
      <c r="A157" s="649">
        <v>7</v>
      </c>
      <c r="B157" s="650" t="s">
        <v>2234</v>
      </c>
      <c r="C157" s="650">
        <v>89301072</v>
      </c>
      <c r="D157" s="729" t="s">
        <v>3678</v>
      </c>
      <c r="E157" s="730" t="s">
        <v>2448</v>
      </c>
      <c r="F157" s="650" t="s">
        <v>2415</v>
      </c>
      <c r="G157" s="650" t="s">
        <v>2475</v>
      </c>
      <c r="H157" s="650" t="s">
        <v>629</v>
      </c>
      <c r="I157" s="650" t="s">
        <v>2711</v>
      </c>
      <c r="J157" s="650" t="s">
        <v>2477</v>
      </c>
      <c r="K157" s="650" t="s">
        <v>2712</v>
      </c>
      <c r="L157" s="651">
        <v>222.25</v>
      </c>
      <c r="M157" s="651">
        <v>444.5</v>
      </c>
      <c r="N157" s="650">
        <v>2</v>
      </c>
      <c r="O157" s="731">
        <v>1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7</v>
      </c>
      <c r="B158" s="650" t="s">
        <v>2234</v>
      </c>
      <c r="C158" s="650">
        <v>89301072</v>
      </c>
      <c r="D158" s="729" t="s">
        <v>3678</v>
      </c>
      <c r="E158" s="730" t="s">
        <v>2449</v>
      </c>
      <c r="F158" s="650" t="s">
        <v>2415</v>
      </c>
      <c r="G158" s="650" t="s">
        <v>2622</v>
      </c>
      <c r="H158" s="650" t="s">
        <v>568</v>
      </c>
      <c r="I158" s="650" t="s">
        <v>2863</v>
      </c>
      <c r="J158" s="650" t="s">
        <v>2624</v>
      </c>
      <c r="K158" s="650" t="s">
        <v>2864</v>
      </c>
      <c r="L158" s="651">
        <v>0</v>
      </c>
      <c r="M158" s="651">
        <v>0</v>
      </c>
      <c r="N158" s="650">
        <v>1</v>
      </c>
      <c r="O158" s="731">
        <v>0.5</v>
      </c>
      <c r="P158" s="651">
        <v>0</v>
      </c>
      <c r="Q158" s="666"/>
      <c r="R158" s="650">
        <v>1</v>
      </c>
      <c r="S158" s="666">
        <v>1</v>
      </c>
      <c r="T158" s="731">
        <v>0.5</v>
      </c>
      <c r="U158" s="689">
        <v>1</v>
      </c>
    </row>
    <row r="159" spans="1:21" ht="14.4" customHeight="1" x14ac:dyDescent="0.3">
      <c r="A159" s="649">
        <v>7</v>
      </c>
      <c r="B159" s="650" t="s">
        <v>2234</v>
      </c>
      <c r="C159" s="650">
        <v>89301072</v>
      </c>
      <c r="D159" s="729" t="s">
        <v>3678</v>
      </c>
      <c r="E159" s="730" t="s">
        <v>2449</v>
      </c>
      <c r="F159" s="650" t="s">
        <v>2415</v>
      </c>
      <c r="G159" s="650" t="s">
        <v>2865</v>
      </c>
      <c r="H159" s="650" t="s">
        <v>568</v>
      </c>
      <c r="I159" s="650" t="s">
        <v>2866</v>
      </c>
      <c r="J159" s="650" t="s">
        <v>2867</v>
      </c>
      <c r="K159" s="650" t="s">
        <v>2868</v>
      </c>
      <c r="L159" s="651">
        <v>0</v>
      </c>
      <c r="M159" s="651">
        <v>0</v>
      </c>
      <c r="N159" s="650">
        <v>1</v>
      </c>
      <c r="O159" s="731">
        <v>0.5</v>
      </c>
      <c r="P159" s="651">
        <v>0</v>
      </c>
      <c r="Q159" s="666"/>
      <c r="R159" s="650">
        <v>1</v>
      </c>
      <c r="S159" s="666">
        <v>1</v>
      </c>
      <c r="T159" s="731">
        <v>0.5</v>
      </c>
      <c r="U159" s="689">
        <v>1</v>
      </c>
    </row>
    <row r="160" spans="1:21" ht="14.4" customHeight="1" x14ac:dyDescent="0.3">
      <c r="A160" s="649">
        <v>7</v>
      </c>
      <c r="B160" s="650" t="s">
        <v>2234</v>
      </c>
      <c r="C160" s="650">
        <v>89301072</v>
      </c>
      <c r="D160" s="729" t="s">
        <v>3678</v>
      </c>
      <c r="E160" s="730" t="s">
        <v>2449</v>
      </c>
      <c r="F160" s="650" t="s">
        <v>2415</v>
      </c>
      <c r="G160" s="650" t="s">
        <v>2869</v>
      </c>
      <c r="H160" s="650" t="s">
        <v>568</v>
      </c>
      <c r="I160" s="650" t="s">
        <v>1480</v>
      </c>
      <c r="J160" s="650" t="s">
        <v>1481</v>
      </c>
      <c r="K160" s="650" t="s">
        <v>2870</v>
      </c>
      <c r="L160" s="651">
        <v>937.93</v>
      </c>
      <c r="M160" s="651">
        <v>3751.72</v>
      </c>
      <c r="N160" s="650">
        <v>4</v>
      </c>
      <c r="O160" s="731">
        <v>2</v>
      </c>
      <c r="P160" s="651">
        <v>3751.72</v>
      </c>
      <c r="Q160" s="666">
        <v>1</v>
      </c>
      <c r="R160" s="650">
        <v>4</v>
      </c>
      <c r="S160" s="666">
        <v>1</v>
      </c>
      <c r="T160" s="731">
        <v>2</v>
      </c>
      <c r="U160" s="689">
        <v>1</v>
      </c>
    </row>
    <row r="161" spans="1:21" ht="14.4" customHeight="1" x14ac:dyDescent="0.3">
      <c r="A161" s="649">
        <v>7</v>
      </c>
      <c r="B161" s="650" t="s">
        <v>2234</v>
      </c>
      <c r="C161" s="650">
        <v>89301072</v>
      </c>
      <c r="D161" s="729" t="s">
        <v>3678</v>
      </c>
      <c r="E161" s="730" t="s">
        <v>2449</v>
      </c>
      <c r="F161" s="650" t="s">
        <v>2415</v>
      </c>
      <c r="G161" s="650" t="s">
        <v>2869</v>
      </c>
      <c r="H161" s="650" t="s">
        <v>568</v>
      </c>
      <c r="I161" s="650" t="s">
        <v>2871</v>
      </c>
      <c r="J161" s="650" t="s">
        <v>1481</v>
      </c>
      <c r="K161" s="650" t="s">
        <v>2872</v>
      </c>
      <c r="L161" s="651">
        <v>4689.6499999999996</v>
      </c>
      <c r="M161" s="651">
        <v>18758.599999999999</v>
      </c>
      <c r="N161" s="650">
        <v>4</v>
      </c>
      <c r="O161" s="731">
        <v>1.5</v>
      </c>
      <c r="P161" s="651">
        <v>18758.599999999999</v>
      </c>
      <c r="Q161" s="666">
        <v>1</v>
      </c>
      <c r="R161" s="650">
        <v>4</v>
      </c>
      <c r="S161" s="666">
        <v>1</v>
      </c>
      <c r="T161" s="731">
        <v>1.5</v>
      </c>
      <c r="U161" s="689">
        <v>1</v>
      </c>
    </row>
    <row r="162" spans="1:21" ht="14.4" customHeight="1" x14ac:dyDescent="0.3">
      <c r="A162" s="649">
        <v>7</v>
      </c>
      <c r="B162" s="650" t="s">
        <v>2234</v>
      </c>
      <c r="C162" s="650">
        <v>89301072</v>
      </c>
      <c r="D162" s="729" t="s">
        <v>3678</v>
      </c>
      <c r="E162" s="730" t="s">
        <v>2449</v>
      </c>
      <c r="F162" s="650" t="s">
        <v>2415</v>
      </c>
      <c r="G162" s="650" t="s">
        <v>2873</v>
      </c>
      <c r="H162" s="650" t="s">
        <v>568</v>
      </c>
      <c r="I162" s="650" t="s">
        <v>2874</v>
      </c>
      <c r="J162" s="650" t="s">
        <v>2875</v>
      </c>
      <c r="K162" s="650" t="s">
        <v>2876</v>
      </c>
      <c r="L162" s="651">
        <v>66.599999999999994</v>
      </c>
      <c r="M162" s="651">
        <v>133.19999999999999</v>
      </c>
      <c r="N162" s="650">
        <v>2</v>
      </c>
      <c r="O162" s="731">
        <v>0.5</v>
      </c>
      <c r="P162" s="651">
        <v>133.19999999999999</v>
      </c>
      <c r="Q162" s="666">
        <v>1</v>
      </c>
      <c r="R162" s="650">
        <v>2</v>
      </c>
      <c r="S162" s="666">
        <v>1</v>
      </c>
      <c r="T162" s="731">
        <v>0.5</v>
      </c>
      <c r="U162" s="689">
        <v>1</v>
      </c>
    </row>
    <row r="163" spans="1:21" ht="14.4" customHeight="1" x14ac:dyDescent="0.3">
      <c r="A163" s="649">
        <v>7</v>
      </c>
      <c r="B163" s="650" t="s">
        <v>2234</v>
      </c>
      <c r="C163" s="650">
        <v>89301072</v>
      </c>
      <c r="D163" s="729" t="s">
        <v>3678</v>
      </c>
      <c r="E163" s="730" t="s">
        <v>2449</v>
      </c>
      <c r="F163" s="650" t="s">
        <v>2415</v>
      </c>
      <c r="G163" s="650" t="s">
        <v>2845</v>
      </c>
      <c r="H163" s="650" t="s">
        <v>568</v>
      </c>
      <c r="I163" s="650" t="s">
        <v>2877</v>
      </c>
      <c r="J163" s="650" t="s">
        <v>2878</v>
      </c>
      <c r="K163" s="650" t="s">
        <v>906</v>
      </c>
      <c r="L163" s="651">
        <v>0</v>
      </c>
      <c r="M163" s="651">
        <v>0</v>
      </c>
      <c r="N163" s="650">
        <v>4</v>
      </c>
      <c r="O163" s="731">
        <v>1.5</v>
      </c>
      <c r="P163" s="651">
        <v>0</v>
      </c>
      <c r="Q163" s="666"/>
      <c r="R163" s="650">
        <v>3</v>
      </c>
      <c r="S163" s="666">
        <v>0.75</v>
      </c>
      <c r="T163" s="731">
        <v>1</v>
      </c>
      <c r="U163" s="689">
        <v>0.66666666666666663</v>
      </c>
    </row>
    <row r="164" spans="1:21" ht="14.4" customHeight="1" x14ac:dyDescent="0.3">
      <c r="A164" s="649">
        <v>7</v>
      </c>
      <c r="B164" s="650" t="s">
        <v>2234</v>
      </c>
      <c r="C164" s="650">
        <v>89301072</v>
      </c>
      <c r="D164" s="729" t="s">
        <v>3678</v>
      </c>
      <c r="E164" s="730" t="s">
        <v>2449</v>
      </c>
      <c r="F164" s="650" t="s">
        <v>2415</v>
      </c>
      <c r="G164" s="650" t="s">
        <v>2879</v>
      </c>
      <c r="H164" s="650" t="s">
        <v>629</v>
      </c>
      <c r="I164" s="650" t="s">
        <v>1613</v>
      </c>
      <c r="J164" s="650" t="s">
        <v>1614</v>
      </c>
      <c r="K164" s="650" t="s">
        <v>1615</v>
      </c>
      <c r="L164" s="651">
        <v>25.07</v>
      </c>
      <c r="M164" s="651">
        <v>50.14</v>
      </c>
      <c r="N164" s="650">
        <v>2</v>
      </c>
      <c r="O164" s="731">
        <v>1</v>
      </c>
      <c r="P164" s="651">
        <v>50.14</v>
      </c>
      <c r="Q164" s="666">
        <v>1</v>
      </c>
      <c r="R164" s="650">
        <v>2</v>
      </c>
      <c r="S164" s="666">
        <v>1</v>
      </c>
      <c r="T164" s="731">
        <v>1</v>
      </c>
      <c r="U164" s="689">
        <v>1</v>
      </c>
    </row>
    <row r="165" spans="1:21" ht="14.4" customHeight="1" x14ac:dyDescent="0.3">
      <c r="A165" s="649">
        <v>7</v>
      </c>
      <c r="B165" s="650" t="s">
        <v>2234</v>
      </c>
      <c r="C165" s="650">
        <v>89301072</v>
      </c>
      <c r="D165" s="729" t="s">
        <v>3678</v>
      </c>
      <c r="E165" s="730" t="s">
        <v>2449</v>
      </c>
      <c r="F165" s="650" t="s">
        <v>2415</v>
      </c>
      <c r="G165" s="650" t="s">
        <v>2879</v>
      </c>
      <c r="H165" s="650" t="s">
        <v>568</v>
      </c>
      <c r="I165" s="650" t="s">
        <v>2880</v>
      </c>
      <c r="J165" s="650" t="s">
        <v>1614</v>
      </c>
      <c r="K165" s="650" t="s">
        <v>2881</v>
      </c>
      <c r="L165" s="651">
        <v>0</v>
      </c>
      <c r="M165" s="651">
        <v>0</v>
      </c>
      <c r="N165" s="650">
        <v>1</v>
      </c>
      <c r="O165" s="731">
        <v>0.5</v>
      </c>
      <c r="P165" s="651">
        <v>0</v>
      </c>
      <c r="Q165" s="666"/>
      <c r="R165" s="650">
        <v>1</v>
      </c>
      <c r="S165" s="666">
        <v>1</v>
      </c>
      <c r="T165" s="731">
        <v>0.5</v>
      </c>
      <c r="U165" s="689">
        <v>1</v>
      </c>
    </row>
    <row r="166" spans="1:21" ht="14.4" customHeight="1" x14ac:dyDescent="0.3">
      <c r="A166" s="649">
        <v>7</v>
      </c>
      <c r="B166" s="650" t="s">
        <v>2234</v>
      </c>
      <c r="C166" s="650">
        <v>89301072</v>
      </c>
      <c r="D166" s="729" t="s">
        <v>3678</v>
      </c>
      <c r="E166" s="730" t="s">
        <v>2449</v>
      </c>
      <c r="F166" s="650" t="s">
        <v>2415</v>
      </c>
      <c r="G166" s="650" t="s">
        <v>2882</v>
      </c>
      <c r="H166" s="650" t="s">
        <v>629</v>
      </c>
      <c r="I166" s="650" t="s">
        <v>1590</v>
      </c>
      <c r="J166" s="650" t="s">
        <v>1591</v>
      </c>
      <c r="K166" s="650" t="s">
        <v>1592</v>
      </c>
      <c r="L166" s="651">
        <v>0</v>
      </c>
      <c r="M166" s="651">
        <v>0</v>
      </c>
      <c r="N166" s="650">
        <v>3</v>
      </c>
      <c r="O166" s="731">
        <v>2</v>
      </c>
      <c r="P166" s="651">
        <v>0</v>
      </c>
      <c r="Q166" s="666"/>
      <c r="R166" s="650">
        <v>3</v>
      </c>
      <c r="S166" s="666">
        <v>1</v>
      </c>
      <c r="T166" s="731">
        <v>2</v>
      </c>
      <c r="U166" s="689">
        <v>1</v>
      </c>
    </row>
    <row r="167" spans="1:21" ht="14.4" customHeight="1" x14ac:dyDescent="0.3">
      <c r="A167" s="649">
        <v>7</v>
      </c>
      <c r="B167" s="650" t="s">
        <v>2234</v>
      </c>
      <c r="C167" s="650">
        <v>89301072</v>
      </c>
      <c r="D167" s="729" t="s">
        <v>3678</v>
      </c>
      <c r="E167" s="730" t="s">
        <v>2449</v>
      </c>
      <c r="F167" s="650" t="s">
        <v>2415</v>
      </c>
      <c r="G167" s="650" t="s">
        <v>2883</v>
      </c>
      <c r="H167" s="650" t="s">
        <v>568</v>
      </c>
      <c r="I167" s="650" t="s">
        <v>2884</v>
      </c>
      <c r="J167" s="650" t="s">
        <v>2885</v>
      </c>
      <c r="K167" s="650" t="s">
        <v>2816</v>
      </c>
      <c r="L167" s="651">
        <v>0</v>
      </c>
      <c r="M167" s="651">
        <v>0</v>
      </c>
      <c r="N167" s="650">
        <v>1</v>
      </c>
      <c r="O167" s="731">
        <v>0.5</v>
      </c>
      <c r="P167" s="651">
        <v>0</v>
      </c>
      <c r="Q167" s="666"/>
      <c r="R167" s="650">
        <v>1</v>
      </c>
      <c r="S167" s="666">
        <v>1</v>
      </c>
      <c r="T167" s="731">
        <v>0.5</v>
      </c>
      <c r="U167" s="689">
        <v>1</v>
      </c>
    </row>
    <row r="168" spans="1:21" ht="14.4" customHeight="1" x14ac:dyDescent="0.3">
      <c r="A168" s="649">
        <v>7</v>
      </c>
      <c r="B168" s="650" t="s">
        <v>2234</v>
      </c>
      <c r="C168" s="650">
        <v>89301072</v>
      </c>
      <c r="D168" s="729" t="s">
        <v>3678</v>
      </c>
      <c r="E168" s="730" t="s">
        <v>2449</v>
      </c>
      <c r="F168" s="650" t="s">
        <v>2415</v>
      </c>
      <c r="G168" s="650" t="s">
        <v>2883</v>
      </c>
      <c r="H168" s="650" t="s">
        <v>568</v>
      </c>
      <c r="I168" s="650" t="s">
        <v>2886</v>
      </c>
      <c r="J168" s="650" t="s">
        <v>2885</v>
      </c>
      <c r="K168" s="650" t="s">
        <v>2752</v>
      </c>
      <c r="L168" s="651">
        <v>0</v>
      </c>
      <c r="M168" s="651">
        <v>0</v>
      </c>
      <c r="N168" s="650">
        <v>1</v>
      </c>
      <c r="O168" s="731">
        <v>0.5</v>
      </c>
      <c r="P168" s="651">
        <v>0</v>
      </c>
      <c r="Q168" s="666"/>
      <c r="R168" s="650">
        <v>1</v>
      </c>
      <c r="S168" s="666">
        <v>1</v>
      </c>
      <c r="T168" s="731">
        <v>0.5</v>
      </c>
      <c r="U168" s="689">
        <v>1</v>
      </c>
    </row>
    <row r="169" spans="1:21" ht="14.4" customHeight="1" x14ac:dyDescent="0.3">
      <c r="A169" s="649">
        <v>7</v>
      </c>
      <c r="B169" s="650" t="s">
        <v>2234</v>
      </c>
      <c r="C169" s="650">
        <v>89301072</v>
      </c>
      <c r="D169" s="729" t="s">
        <v>3678</v>
      </c>
      <c r="E169" s="730" t="s">
        <v>2449</v>
      </c>
      <c r="F169" s="650" t="s">
        <v>2415</v>
      </c>
      <c r="G169" s="650" t="s">
        <v>2883</v>
      </c>
      <c r="H169" s="650" t="s">
        <v>568</v>
      </c>
      <c r="I169" s="650" t="s">
        <v>2887</v>
      </c>
      <c r="J169" s="650" t="s">
        <v>2885</v>
      </c>
      <c r="K169" s="650" t="s">
        <v>2888</v>
      </c>
      <c r="L169" s="651">
        <v>0</v>
      </c>
      <c r="M169" s="651">
        <v>0</v>
      </c>
      <c r="N169" s="650">
        <v>2</v>
      </c>
      <c r="O169" s="731">
        <v>1</v>
      </c>
      <c r="P169" s="651">
        <v>0</v>
      </c>
      <c r="Q169" s="666"/>
      <c r="R169" s="650">
        <v>2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7</v>
      </c>
      <c r="B170" s="650" t="s">
        <v>2234</v>
      </c>
      <c r="C170" s="650">
        <v>89301072</v>
      </c>
      <c r="D170" s="729" t="s">
        <v>3678</v>
      </c>
      <c r="E170" s="730" t="s">
        <v>2449</v>
      </c>
      <c r="F170" s="650" t="s">
        <v>2415</v>
      </c>
      <c r="G170" s="650" t="s">
        <v>2883</v>
      </c>
      <c r="H170" s="650" t="s">
        <v>568</v>
      </c>
      <c r="I170" s="650" t="s">
        <v>2889</v>
      </c>
      <c r="J170" s="650" t="s">
        <v>2885</v>
      </c>
      <c r="K170" s="650" t="s">
        <v>2890</v>
      </c>
      <c r="L170" s="651">
        <v>0</v>
      </c>
      <c r="M170" s="651">
        <v>0</v>
      </c>
      <c r="N170" s="650">
        <v>1</v>
      </c>
      <c r="O170" s="731">
        <v>0.5</v>
      </c>
      <c r="P170" s="651">
        <v>0</v>
      </c>
      <c r="Q170" s="666"/>
      <c r="R170" s="650">
        <v>1</v>
      </c>
      <c r="S170" s="666">
        <v>1</v>
      </c>
      <c r="T170" s="731">
        <v>0.5</v>
      </c>
      <c r="U170" s="689">
        <v>1</v>
      </c>
    </row>
    <row r="171" spans="1:21" ht="14.4" customHeight="1" x14ac:dyDescent="0.3">
      <c r="A171" s="649">
        <v>7</v>
      </c>
      <c r="B171" s="650" t="s">
        <v>2234</v>
      </c>
      <c r="C171" s="650">
        <v>89301072</v>
      </c>
      <c r="D171" s="729" t="s">
        <v>3678</v>
      </c>
      <c r="E171" s="730" t="s">
        <v>2449</v>
      </c>
      <c r="F171" s="650" t="s">
        <v>2415</v>
      </c>
      <c r="G171" s="650" t="s">
        <v>2891</v>
      </c>
      <c r="H171" s="650" t="s">
        <v>568</v>
      </c>
      <c r="I171" s="650" t="s">
        <v>2892</v>
      </c>
      <c r="J171" s="650" t="s">
        <v>2893</v>
      </c>
      <c r="K171" s="650" t="s">
        <v>2894</v>
      </c>
      <c r="L171" s="651">
        <v>810.99</v>
      </c>
      <c r="M171" s="651">
        <v>2432.9700000000003</v>
      </c>
      <c r="N171" s="650">
        <v>3</v>
      </c>
      <c r="O171" s="731">
        <v>0.5</v>
      </c>
      <c r="P171" s="651">
        <v>2432.9700000000003</v>
      </c>
      <c r="Q171" s="666">
        <v>1</v>
      </c>
      <c r="R171" s="650">
        <v>3</v>
      </c>
      <c r="S171" s="666">
        <v>1</v>
      </c>
      <c r="T171" s="731">
        <v>0.5</v>
      </c>
      <c r="U171" s="689">
        <v>1</v>
      </c>
    </row>
    <row r="172" spans="1:21" ht="14.4" customHeight="1" x14ac:dyDescent="0.3">
      <c r="A172" s="649">
        <v>7</v>
      </c>
      <c r="B172" s="650" t="s">
        <v>2234</v>
      </c>
      <c r="C172" s="650">
        <v>89301072</v>
      </c>
      <c r="D172" s="729" t="s">
        <v>3678</v>
      </c>
      <c r="E172" s="730" t="s">
        <v>2449</v>
      </c>
      <c r="F172" s="650" t="s">
        <v>2415</v>
      </c>
      <c r="G172" s="650" t="s">
        <v>2479</v>
      </c>
      <c r="H172" s="650" t="s">
        <v>629</v>
      </c>
      <c r="I172" s="650" t="s">
        <v>2480</v>
      </c>
      <c r="J172" s="650" t="s">
        <v>2481</v>
      </c>
      <c r="K172" s="650" t="s">
        <v>2482</v>
      </c>
      <c r="L172" s="651">
        <v>625.29</v>
      </c>
      <c r="M172" s="651">
        <v>90667.049999999988</v>
      </c>
      <c r="N172" s="650">
        <v>145</v>
      </c>
      <c r="O172" s="731">
        <v>1</v>
      </c>
      <c r="P172" s="651">
        <v>7503.48</v>
      </c>
      <c r="Q172" s="666">
        <v>8.2758620689655185E-2</v>
      </c>
      <c r="R172" s="650">
        <v>12</v>
      </c>
      <c r="S172" s="666">
        <v>8.2758620689655171E-2</v>
      </c>
      <c r="T172" s="731">
        <v>0.5</v>
      </c>
      <c r="U172" s="689">
        <v>0.5</v>
      </c>
    </row>
    <row r="173" spans="1:21" ht="14.4" customHeight="1" x14ac:dyDescent="0.3">
      <c r="A173" s="649">
        <v>7</v>
      </c>
      <c r="B173" s="650" t="s">
        <v>2234</v>
      </c>
      <c r="C173" s="650">
        <v>89301072</v>
      </c>
      <c r="D173" s="729" t="s">
        <v>3678</v>
      </c>
      <c r="E173" s="730" t="s">
        <v>2449</v>
      </c>
      <c r="F173" s="650" t="s">
        <v>2415</v>
      </c>
      <c r="G173" s="650" t="s">
        <v>2895</v>
      </c>
      <c r="H173" s="650" t="s">
        <v>568</v>
      </c>
      <c r="I173" s="650" t="s">
        <v>2896</v>
      </c>
      <c r="J173" s="650" t="s">
        <v>2897</v>
      </c>
      <c r="K173" s="650" t="s">
        <v>2898</v>
      </c>
      <c r="L173" s="651">
        <v>0</v>
      </c>
      <c r="M173" s="651">
        <v>0</v>
      </c>
      <c r="N173" s="650">
        <v>1</v>
      </c>
      <c r="O173" s="731">
        <v>0.5</v>
      </c>
      <c r="P173" s="651">
        <v>0</v>
      </c>
      <c r="Q173" s="666"/>
      <c r="R173" s="650">
        <v>1</v>
      </c>
      <c r="S173" s="666">
        <v>1</v>
      </c>
      <c r="T173" s="731">
        <v>0.5</v>
      </c>
      <c r="U173" s="689">
        <v>1</v>
      </c>
    </row>
    <row r="174" spans="1:21" ht="14.4" customHeight="1" x14ac:dyDescent="0.3">
      <c r="A174" s="649">
        <v>7</v>
      </c>
      <c r="B174" s="650" t="s">
        <v>2234</v>
      </c>
      <c r="C174" s="650">
        <v>89301072</v>
      </c>
      <c r="D174" s="729" t="s">
        <v>3678</v>
      </c>
      <c r="E174" s="730" t="s">
        <v>2449</v>
      </c>
      <c r="F174" s="650" t="s">
        <v>2415</v>
      </c>
      <c r="G174" s="650" t="s">
        <v>2465</v>
      </c>
      <c r="H174" s="650" t="s">
        <v>568</v>
      </c>
      <c r="I174" s="650" t="s">
        <v>757</v>
      </c>
      <c r="J174" s="650" t="s">
        <v>754</v>
      </c>
      <c r="K174" s="650" t="s">
        <v>2466</v>
      </c>
      <c r="L174" s="651">
        <v>314.89999999999998</v>
      </c>
      <c r="M174" s="651">
        <v>944.69999999999993</v>
      </c>
      <c r="N174" s="650">
        <v>3</v>
      </c>
      <c r="O174" s="731">
        <v>0.5</v>
      </c>
      <c r="P174" s="651">
        <v>944.69999999999993</v>
      </c>
      <c r="Q174" s="666">
        <v>1</v>
      </c>
      <c r="R174" s="650">
        <v>3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7</v>
      </c>
      <c r="B175" s="650" t="s">
        <v>2234</v>
      </c>
      <c r="C175" s="650">
        <v>89301072</v>
      </c>
      <c r="D175" s="729" t="s">
        <v>3678</v>
      </c>
      <c r="E175" s="730" t="s">
        <v>2449</v>
      </c>
      <c r="F175" s="650" t="s">
        <v>2415</v>
      </c>
      <c r="G175" s="650" t="s">
        <v>2584</v>
      </c>
      <c r="H175" s="650" t="s">
        <v>568</v>
      </c>
      <c r="I175" s="650" t="s">
        <v>2899</v>
      </c>
      <c r="J175" s="650" t="s">
        <v>2900</v>
      </c>
      <c r="K175" s="650" t="s">
        <v>2901</v>
      </c>
      <c r="L175" s="651">
        <v>0</v>
      </c>
      <c r="M175" s="651">
        <v>0</v>
      </c>
      <c r="N175" s="650">
        <v>3</v>
      </c>
      <c r="O175" s="731">
        <v>0.5</v>
      </c>
      <c r="P175" s="651">
        <v>0</v>
      </c>
      <c r="Q175" s="666"/>
      <c r="R175" s="650">
        <v>3</v>
      </c>
      <c r="S175" s="666">
        <v>1</v>
      </c>
      <c r="T175" s="731">
        <v>0.5</v>
      </c>
      <c r="U175" s="689">
        <v>1</v>
      </c>
    </row>
    <row r="176" spans="1:21" ht="14.4" customHeight="1" x14ac:dyDescent="0.3">
      <c r="A176" s="649">
        <v>7</v>
      </c>
      <c r="B176" s="650" t="s">
        <v>2234</v>
      </c>
      <c r="C176" s="650">
        <v>89301072</v>
      </c>
      <c r="D176" s="729" t="s">
        <v>3678</v>
      </c>
      <c r="E176" s="730" t="s">
        <v>2449</v>
      </c>
      <c r="F176" s="650" t="s">
        <v>2415</v>
      </c>
      <c r="G176" s="650" t="s">
        <v>2495</v>
      </c>
      <c r="H176" s="650" t="s">
        <v>568</v>
      </c>
      <c r="I176" s="650" t="s">
        <v>776</v>
      </c>
      <c r="J176" s="650" t="s">
        <v>2496</v>
      </c>
      <c r="K176" s="650" t="s">
        <v>2497</v>
      </c>
      <c r="L176" s="651">
        <v>0</v>
      </c>
      <c r="M176" s="651">
        <v>0</v>
      </c>
      <c r="N176" s="650">
        <v>3</v>
      </c>
      <c r="O176" s="731">
        <v>1</v>
      </c>
      <c r="P176" s="651">
        <v>0</v>
      </c>
      <c r="Q176" s="666"/>
      <c r="R176" s="650">
        <v>3</v>
      </c>
      <c r="S176" s="666">
        <v>1</v>
      </c>
      <c r="T176" s="731">
        <v>1</v>
      </c>
      <c r="U176" s="689">
        <v>1</v>
      </c>
    </row>
    <row r="177" spans="1:21" ht="14.4" customHeight="1" x14ac:dyDescent="0.3">
      <c r="A177" s="649">
        <v>7</v>
      </c>
      <c r="B177" s="650" t="s">
        <v>2234</v>
      </c>
      <c r="C177" s="650">
        <v>89301072</v>
      </c>
      <c r="D177" s="729" t="s">
        <v>3678</v>
      </c>
      <c r="E177" s="730" t="s">
        <v>2449</v>
      </c>
      <c r="F177" s="650" t="s">
        <v>2415</v>
      </c>
      <c r="G177" s="650" t="s">
        <v>2902</v>
      </c>
      <c r="H177" s="650" t="s">
        <v>568</v>
      </c>
      <c r="I177" s="650" t="s">
        <v>2903</v>
      </c>
      <c r="J177" s="650" t="s">
        <v>2904</v>
      </c>
      <c r="K177" s="650" t="s">
        <v>2905</v>
      </c>
      <c r="L177" s="651">
        <v>131.96</v>
      </c>
      <c r="M177" s="651">
        <v>1583.52</v>
      </c>
      <c r="N177" s="650">
        <v>12</v>
      </c>
      <c r="O177" s="731">
        <v>1</v>
      </c>
      <c r="P177" s="651">
        <v>1583.52</v>
      </c>
      <c r="Q177" s="666">
        <v>1</v>
      </c>
      <c r="R177" s="650">
        <v>12</v>
      </c>
      <c r="S177" s="666">
        <v>1</v>
      </c>
      <c r="T177" s="731">
        <v>1</v>
      </c>
      <c r="U177" s="689">
        <v>1</v>
      </c>
    </row>
    <row r="178" spans="1:21" ht="14.4" customHeight="1" x14ac:dyDescent="0.3">
      <c r="A178" s="649">
        <v>7</v>
      </c>
      <c r="B178" s="650" t="s">
        <v>2234</v>
      </c>
      <c r="C178" s="650">
        <v>89301072</v>
      </c>
      <c r="D178" s="729" t="s">
        <v>3678</v>
      </c>
      <c r="E178" s="730" t="s">
        <v>2449</v>
      </c>
      <c r="F178" s="650" t="s">
        <v>2415</v>
      </c>
      <c r="G178" s="650" t="s">
        <v>2906</v>
      </c>
      <c r="H178" s="650" t="s">
        <v>568</v>
      </c>
      <c r="I178" s="650" t="s">
        <v>787</v>
      </c>
      <c r="J178" s="650" t="s">
        <v>2907</v>
      </c>
      <c r="K178" s="650" t="s">
        <v>2908</v>
      </c>
      <c r="L178" s="651">
        <v>85.49</v>
      </c>
      <c r="M178" s="651">
        <v>170.98</v>
      </c>
      <c r="N178" s="650">
        <v>2</v>
      </c>
      <c r="O178" s="731">
        <v>0.5</v>
      </c>
      <c r="P178" s="651">
        <v>170.98</v>
      </c>
      <c r="Q178" s="666">
        <v>1</v>
      </c>
      <c r="R178" s="650">
        <v>2</v>
      </c>
      <c r="S178" s="666">
        <v>1</v>
      </c>
      <c r="T178" s="731">
        <v>0.5</v>
      </c>
      <c r="U178" s="689">
        <v>1</v>
      </c>
    </row>
    <row r="179" spans="1:21" ht="14.4" customHeight="1" x14ac:dyDescent="0.3">
      <c r="A179" s="649">
        <v>7</v>
      </c>
      <c r="B179" s="650" t="s">
        <v>2234</v>
      </c>
      <c r="C179" s="650">
        <v>89301072</v>
      </c>
      <c r="D179" s="729" t="s">
        <v>3678</v>
      </c>
      <c r="E179" s="730" t="s">
        <v>2449</v>
      </c>
      <c r="F179" s="650" t="s">
        <v>2415</v>
      </c>
      <c r="G179" s="650" t="s">
        <v>2487</v>
      </c>
      <c r="H179" s="650" t="s">
        <v>568</v>
      </c>
      <c r="I179" s="650" t="s">
        <v>2909</v>
      </c>
      <c r="J179" s="650" t="s">
        <v>2910</v>
      </c>
      <c r="K179" s="650" t="s">
        <v>2620</v>
      </c>
      <c r="L179" s="651">
        <v>0</v>
      </c>
      <c r="M179" s="651">
        <v>0</v>
      </c>
      <c r="N179" s="650">
        <v>1</v>
      </c>
      <c r="O179" s="731">
        <v>0.5</v>
      </c>
      <c r="P179" s="651">
        <v>0</v>
      </c>
      <c r="Q179" s="666"/>
      <c r="R179" s="650">
        <v>1</v>
      </c>
      <c r="S179" s="666">
        <v>1</v>
      </c>
      <c r="T179" s="731">
        <v>0.5</v>
      </c>
      <c r="U179" s="689">
        <v>1</v>
      </c>
    </row>
    <row r="180" spans="1:21" ht="14.4" customHeight="1" x14ac:dyDescent="0.3">
      <c r="A180" s="649">
        <v>7</v>
      </c>
      <c r="B180" s="650" t="s">
        <v>2234</v>
      </c>
      <c r="C180" s="650">
        <v>89301072</v>
      </c>
      <c r="D180" s="729" t="s">
        <v>3678</v>
      </c>
      <c r="E180" s="730" t="s">
        <v>2449</v>
      </c>
      <c r="F180" s="650" t="s">
        <v>2415</v>
      </c>
      <c r="G180" s="650" t="s">
        <v>2487</v>
      </c>
      <c r="H180" s="650" t="s">
        <v>568</v>
      </c>
      <c r="I180" s="650" t="s">
        <v>2911</v>
      </c>
      <c r="J180" s="650" t="s">
        <v>2910</v>
      </c>
      <c r="K180" s="650" t="s">
        <v>2752</v>
      </c>
      <c r="L180" s="651">
        <v>0</v>
      </c>
      <c r="M180" s="651">
        <v>0</v>
      </c>
      <c r="N180" s="650">
        <v>1</v>
      </c>
      <c r="O180" s="731">
        <v>0.5</v>
      </c>
      <c r="P180" s="651">
        <v>0</v>
      </c>
      <c r="Q180" s="666"/>
      <c r="R180" s="650">
        <v>1</v>
      </c>
      <c r="S180" s="666">
        <v>1</v>
      </c>
      <c r="T180" s="731">
        <v>0.5</v>
      </c>
      <c r="U180" s="689">
        <v>1</v>
      </c>
    </row>
    <row r="181" spans="1:21" ht="14.4" customHeight="1" x14ac:dyDescent="0.3">
      <c r="A181" s="649">
        <v>7</v>
      </c>
      <c r="B181" s="650" t="s">
        <v>2234</v>
      </c>
      <c r="C181" s="650">
        <v>89301072</v>
      </c>
      <c r="D181" s="729" t="s">
        <v>3678</v>
      </c>
      <c r="E181" s="730" t="s">
        <v>2450</v>
      </c>
      <c r="F181" s="650" t="s">
        <v>2415</v>
      </c>
      <c r="G181" s="650" t="s">
        <v>2626</v>
      </c>
      <c r="H181" s="650" t="s">
        <v>568</v>
      </c>
      <c r="I181" s="650" t="s">
        <v>1849</v>
      </c>
      <c r="J181" s="650" t="s">
        <v>2342</v>
      </c>
      <c r="K181" s="650" t="s">
        <v>2343</v>
      </c>
      <c r="L181" s="651">
        <v>333.31</v>
      </c>
      <c r="M181" s="651">
        <v>333.31</v>
      </c>
      <c r="N181" s="650">
        <v>1</v>
      </c>
      <c r="O181" s="731">
        <v>0.5</v>
      </c>
      <c r="P181" s="651">
        <v>333.31</v>
      </c>
      <c r="Q181" s="666">
        <v>1</v>
      </c>
      <c r="R181" s="650">
        <v>1</v>
      </c>
      <c r="S181" s="666">
        <v>1</v>
      </c>
      <c r="T181" s="731">
        <v>0.5</v>
      </c>
      <c r="U181" s="689">
        <v>1</v>
      </c>
    </row>
    <row r="182" spans="1:21" ht="14.4" customHeight="1" x14ac:dyDescent="0.3">
      <c r="A182" s="649">
        <v>7</v>
      </c>
      <c r="B182" s="650" t="s">
        <v>2234</v>
      </c>
      <c r="C182" s="650">
        <v>89301072</v>
      </c>
      <c r="D182" s="729" t="s">
        <v>3678</v>
      </c>
      <c r="E182" s="730" t="s">
        <v>2450</v>
      </c>
      <c r="F182" s="650" t="s">
        <v>2415</v>
      </c>
      <c r="G182" s="650" t="s">
        <v>2626</v>
      </c>
      <c r="H182" s="650" t="s">
        <v>568</v>
      </c>
      <c r="I182" s="650" t="s">
        <v>1849</v>
      </c>
      <c r="J182" s="650" t="s">
        <v>2342</v>
      </c>
      <c r="K182" s="650" t="s">
        <v>2343</v>
      </c>
      <c r="L182" s="651">
        <v>156.86000000000001</v>
      </c>
      <c r="M182" s="651">
        <v>470.58000000000004</v>
      </c>
      <c r="N182" s="650">
        <v>3</v>
      </c>
      <c r="O182" s="731">
        <v>1</v>
      </c>
      <c r="P182" s="651">
        <v>470.58000000000004</v>
      </c>
      <c r="Q182" s="666">
        <v>1</v>
      </c>
      <c r="R182" s="650">
        <v>3</v>
      </c>
      <c r="S182" s="666">
        <v>1</v>
      </c>
      <c r="T182" s="731">
        <v>1</v>
      </c>
      <c r="U182" s="689">
        <v>1</v>
      </c>
    </row>
    <row r="183" spans="1:21" ht="14.4" customHeight="1" x14ac:dyDescent="0.3">
      <c r="A183" s="649">
        <v>7</v>
      </c>
      <c r="B183" s="650" t="s">
        <v>2234</v>
      </c>
      <c r="C183" s="650">
        <v>89301072</v>
      </c>
      <c r="D183" s="729" t="s">
        <v>3678</v>
      </c>
      <c r="E183" s="730" t="s">
        <v>2450</v>
      </c>
      <c r="F183" s="650" t="s">
        <v>2415</v>
      </c>
      <c r="G183" s="650" t="s">
        <v>2505</v>
      </c>
      <c r="H183" s="650" t="s">
        <v>629</v>
      </c>
      <c r="I183" s="650" t="s">
        <v>2506</v>
      </c>
      <c r="J183" s="650" t="s">
        <v>2507</v>
      </c>
      <c r="K183" s="650" t="s">
        <v>2508</v>
      </c>
      <c r="L183" s="651">
        <v>184.22</v>
      </c>
      <c r="M183" s="651">
        <v>184.22</v>
      </c>
      <c r="N183" s="650">
        <v>1</v>
      </c>
      <c r="O183" s="731">
        <v>1</v>
      </c>
      <c r="P183" s="651">
        <v>184.22</v>
      </c>
      <c r="Q183" s="666">
        <v>1</v>
      </c>
      <c r="R183" s="650">
        <v>1</v>
      </c>
      <c r="S183" s="666">
        <v>1</v>
      </c>
      <c r="T183" s="731">
        <v>1</v>
      </c>
      <c r="U183" s="689">
        <v>1</v>
      </c>
    </row>
    <row r="184" spans="1:21" ht="14.4" customHeight="1" x14ac:dyDescent="0.3">
      <c r="A184" s="649">
        <v>7</v>
      </c>
      <c r="B184" s="650" t="s">
        <v>2234</v>
      </c>
      <c r="C184" s="650">
        <v>89301072</v>
      </c>
      <c r="D184" s="729" t="s">
        <v>3678</v>
      </c>
      <c r="E184" s="730" t="s">
        <v>2450</v>
      </c>
      <c r="F184" s="650" t="s">
        <v>2415</v>
      </c>
      <c r="G184" s="650" t="s">
        <v>2912</v>
      </c>
      <c r="H184" s="650" t="s">
        <v>568</v>
      </c>
      <c r="I184" s="650" t="s">
        <v>2913</v>
      </c>
      <c r="J184" s="650" t="s">
        <v>2914</v>
      </c>
      <c r="K184" s="650" t="s">
        <v>2915</v>
      </c>
      <c r="L184" s="651">
        <v>413.22</v>
      </c>
      <c r="M184" s="651">
        <v>413.22</v>
      </c>
      <c r="N184" s="650">
        <v>1</v>
      </c>
      <c r="O184" s="731">
        <v>1</v>
      </c>
      <c r="P184" s="651">
        <v>413.22</v>
      </c>
      <c r="Q184" s="666">
        <v>1</v>
      </c>
      <c r="R184" s="650">
        <v>1</v>
      </c>
      <c r="S184" s="666">
        <v>1</v>
      </c>
      <c r="T184" s="731">
        <v>1</v>
      </c>
      <c r="U184" s="689">
        <v>1</v>
      </c>
    </row>
    <row r="185" spans="1:21" ht="14.4" customHeight="1" x14ac:dyDescent="0.3">
      <c r="A185" s="649">
        <v>7</v>
      </c>
      <c r="B185" s="650" t="s">
        <v>2234</v>
      </c>
      <c r="C185" s="650">
        <v>89301072</v>
      </c>
      <c r="D185" s="729" t="s">
        <v>3678</v>
      </c>
      <c r="E185" s="730" t="s">
        <v>2450</v>
      </c>
      <c r="F185" s="650" t="s">
        <v>2415</v>
      </c>
      <c r="G185" s="650" t="s">
        <v>2912</v>
      </c>
      <c r="H185" s="650" t="s">
        <v>568</v>
      </c>
      <c r="I185" s="650" t="s">
        <v>2913</v>
      </c>
      <c r="J185" s="650" t="s">
        <v>2914</v>
      </c>
      <c r="K185" s="650" t="s">
        <v>2915</v>
      </c>
      <c r="L185" s="651">
        <v>356.47</v>
      </c>
      <c r="M185" s="651">
        <v>356.47</v>
      </c>
      <c r="N185" s="650">
        <v>1</v>
      </c>
      <c r="O185" s="731">
        <v>1</v>
      </c>
      <c r="P185" s="651">
        <v>356.47</v>
      </c>
      <c r="Q185" s="666">
        <v>1</v>
      </c>
      <c r="R185" s="650">
        <v>1</v>
      </c>
      <c r="S185" s="666">
        <v>1</v>
      </c>
      <c r="T185" s="731">
        <v>1</v>
      </c>
      <c r="U185" s="689">
        <v>1</v>
      </c>
    </row>
    <row r="186" spans="1:21" ht="14.4" customHeight="1" x14ac:dyDescent="0.3">
      <c r="A186" s="649">
        <v>7</v>
      </c>
      <c r="B186" s="650" t="s">
        <v>2234</v>
      </c>
      <c r="C186" s="650">
        <v>89301072</v>
      </c>
      <c r="D186" s="729" t="s">
        <v>3678</v>
      </c>
      <c r="E186" s="730" t="s">
        <v>2450</v>
      </c>
      <c r="F186" s="650" t="s">
        <v>2415</v>
      </c>
      <c r="G186" s="650" t="s">
        <v>2644</v>
      </c>
      <c r="H186" s="650" t="s">
        <v>568</v>
      </c>
      <c r="I186" s="650" t="s">
        <v>1839</v>
      </c>
      <c r="J186" s="650" t="s">
        <v>1840</v>
      </c>
      <c r="K186" s="650" t="s">
        <v>2645</v>
      </c>
      <c r="L186" s="651">
        <v>50.27</v>
      </c>
      <c r="M186" s="651">
        <v>100.54</v>
      </c>
      <c r="N186" s="650">
        <v>2</v>
      </c>
      <c r="O186" s="731">
        <v>1</v>
      </c>
      <c r="P186" s="651">
        <v>100.54</v>
      </c>
      <c r="Q186" s="666">
        <v>1</v>
      </c>
      <c r="R186" s="650">
        <v>2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7</v>
      </c>
      <c r="B187" s="650" t="s">
        <v>2234</v>
      </c>
      <c r="C187" s="650">
        <v>89301072</v>
      </c>
      <c r="D187" s="729" t="s">
        <v>3678</v>
      </c>
      <c r="E187" s="730" t="s">
        <v>2450</v>
      </c>
      <c r="F187" s="650" t="s">
        <v>2415</v>
      </c>
      <c r="G187" s="650" t="s">
        <v>2649</v>
      </c>
      <c r="H187" s="650" t="s">
        <v>568</v>
      </c>
      <c r="I187" s="650" t="s">
        <v>2916</v>
      </c>
      <c r="J187" s="650" t="s">
        <v>2917</v>
      </c>
      <c r="K187" s="650" t="s">
        <v>2918</v>
      </c>
      <c r="L187" s="651">
        <v>356.47</v>
      </c>
      <c r="M187" s="651">
        <v>356.47</v>
      </c>
      <c r="N187" s="650">
        <v>1</v>
      </c>
      <c r="O187" s="731">
        <v>1</v>
      </c>
      <c r="P187" s="651">
        <v>356.47</v>
      </c>
      <c r="Q187" s="666">
        <v>1</v>
      </c>
      <c r="R187" s="650">
        <v>1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7</v>
      </c>
      <c r="B188" s="650" t="s">
        <v>2234</v>
      </c>
      <c r="C188" s="650">
        <v>89301072</v>
      </c>
      <c r="D188" s="729" t="s">
        <v>3678</v>
      </c>
      <c r="E188" s="730" t="s">
        <v>2450</v>
      </c>
      <c r="F188" s="650" t="s">
        <v>2415</v>
      </c>
      <c r="G188" s="650" t="s">
        <v>2530</v>
      </c>
      <c r="H188" s="650" t="s">
        <v>629</v>
      </c>
      <c r="I188" s="650" t="s">
        <v>2739</v>
      </c>
      <c r="J188" s="650" t="s">
        <v>2532</v>
      </c>
      <c r="K188" s="650" t="s">
        <v>2740</v>
      </c>
      <c r="L188" s="651">
        <v>96.63</v>
      </c>
      <c r="M188" s="651">
        <v>193.26</v>
      </c>
      <c r="N188" s="650">
        <v>2</v>
      </c>
      <c r="O188" s="731">
        <v>1</v>
      </c>
      <c r="P188" s="651">
        <v>193.26</v>
      </c>
      <c r="Q188" s="666">
        <v>1</v>
      </c>
      <c r="R188" s="650">
        <v>2</v>
      </c>
      <c r="S188" s="666">
        <v>1</v>
      </c>
      <c r="T188" s="731">
        <v>1</v>
      </c>
      <c r="U188" s="689">
        <v>1</v>
      </c>
    </row>
    <row r="189" spans="1:21" ht="14.4" customHeight="1" x14ac:dyDescent="0.3">
      <c r="A189" s="649">
        <v>7</v>
      </c>
      <c r="B189" s="650" t="s">
        <v>2234</v>
      </c>
      <c r="C189" s="650">
        <v>89301072</v>
      </c>
      <c r="D189" s="729" t="s">
        <v>3678</v>
      </c>
      <c r="E189" s="730" t="s">
        <v>2450</v>
      </c>
      <c r="F189" s="650" t="s">
        <v>2415</v>
      </c>
      <c r="G189" s="650" t="s">
        <v>2530</v>
      </c>
      <c r="H189" s="650" t="s">
        <v>568</v>
      </c>
      <c r="I189" s="650" t="s">
        <v>2531</v>
      </c>
      <c r="J189" s="650" t="s">
        <v>2532</v>
      </c>
      <c r="K189" s="650" t="s">
        <v>2533</v>
      </c>
      <c r="L189" s="651">
        <v>96.63</v>
      </c>
      <c r="M189" s="651">
        <v>193.26</v>
      </c>
      <c r="N189" s="650">
        <v>2</v>
      </c>
      <c r="O189" s="731">
        <v>1</v>
      </c>
      <c r="P189" s="651">
        <v>193.26</v>
      </c>
      <c r="Q189" s="666">
        <v>1</v>
      </c>
      <c r="R189" s="650">
        <v>2</v>
      </c>
      <c r="S189" s="666">
        <v>1</v>
      </c>
      <c r="T189" s="731">
        <v>1</v>
      </c>
      <c r="U189" s="689">
        <v>1</v>
      </c>
    </row>
    <row r="190" spans="1:21" ht="14.4" customHeight="1" x14ac:dyDescent="0.3">
      <c r="A190" s="649">
        <v>7</v>
      </c>
      <c r="B190" s="650" t="s">
        <v>2234</v>
      </c>
      <c r="C190" s="650">
        <v>89301072</v>
      </c>
      <c r="D190" s="729" t="s">
        <v>3678</v>
      </c>
      <c r="E190" s="730" t="s">
        <v>2450</v>
      </c>
      <c r="F190" s="650" t="s">
        <v>2415</v>
      </c>
      <c r="G190" s="650" t="s">
        <v>2539</v>
      </c>
      <c r="H190" s="650" t="s">
        <v>568</v>
      </c>
      <c r="I190" s="650" t="s">
        <v>2540</v>
      </c>
      <c r="J190" s="650" t="s">
        <v>2541</v>
      </c>
      <c r="K190" s="650" t="s">
        <v>2542</v>
      </c>
      <c r="L190" s="651">
        <v>0</v>
      </c>
      <c r="M190" s="651">
        <v>0</v>
      </c>
      <c r="N190" s="650">
        <v>2</v>
      </c>
      <c r="O190" s="731">
        <v>1.5</v>
      </c>
      <c r="P190" s="651">
        <v>0</v>
      </c>
      <c r="Q190" s="666"/>
      <c r="R190" s="650">
        <v>2</v>
      </c>
      <c r="S190" s="666">
        <v>1</v>
      </c>
      <c r="T190" s="731">
        <v>1.5</v>
      </c>
      <c r="U190" s="689">
        <v>1</v>
      </c>
    </row>
    <row r="191" spans="1:21" ht="14.4" customHeight="1" x14ac:dyDescent="0.3">
      <c r="A191" s="649">
        <v>7</v>
      </c>
      <c r="B191" s="650" t="s">
        <v>2234</v>
      </c>
      <c r="C191" s="650">
        <v>89301072</v>
      </c>
      <c r="D191" s="729" t="s">
        <v>3678</v>
      </c>
      <c r="E191" s="730" t="s">
        <v>2450</v>
      </c>
      <c r="F191" s="650" t="s">
        <v>2415</v>
      </c>
      <c r="G191" s="650" t="s">
        <v>2495</v>
      </c>
      <c r="H191" s="650" t="s">
        <v>568</v>
      </c>
      <c r="I191" s="650" t="s">
        <v>776</v>
      </c>
      <c r="J191" s="650" t="s">
        <v>2496</v>
      </c>
      <c r="K191" s="650" t="s">
        <v>2497</v>
      </c>
      <c r="L191" s="651">
        <v>0</v>
      </c>
      <c r="M191" s="651">
        <v>0</v>
      </c>
      <c r="N191" s="650">
        <v>2</v>
      </c>
      <c r="O191" s="731">
        <v>1</v>
      </c>
      <c r="P191" s="651">
        <v>0</v>
      </c>
      <c r="Q191" s="666"/>
      <c r="R191" s="650">
        <v>2</v>
      </c>
      <c r="S191" s="666">
        <v>1</v>
      </c>
      <c r="T191" s="731">
        <v>1</v>
      </c>
      <c r="U191" s="689">
        <v>1</v>
      </c>
    </row>
    <row r="192" spans="1:21" ht="14.4" customHeight="1" x14ac:dyDescent="0.3">
      <c r="A192" s="649">
        <v>7</v>
      </c>
      <c r="B192" s="650" t="s">
        <v>2234</v>
      </c>
      <c r="C192" s="650">
        <v>89301072</v>
      </c>
      <c r="D192" s="729" t="s">
        <v>3678</v>
      </c>
      <c r="E192" s="730" t="s">
        <v>2451</v>
      </c>
      <c r="F192" s="650" t="s">
        <v>2415</v>
      </c>
      <c r="G192" s="650" t="s">
        <v>2649</v>
      </c>
      <c r="H192" s="650" t="s">
        <v>568</v>
      </c>
      <c r="I192" s="650" t="s">
        <v>2919</v>
      </c>
      <c r="J192" s="650" t="s">
        <v>2917</v>
      </c>
      <c r="K192" s="650" t="s">
        <v>2920</v>
      </c>
      <c r="L192" s="651">
        <v>198.04</v>
      </c>
      <c r="M192" s="651">
        <v>198.04</v>
      </c>
      <c r="N192" s="650">
        <v>1</v>
      </c>
      <c r="O192" s="731">
        <v>1</v>
      </c>
      <c r="P192" s="651">
        <v>198.04</v>
      </c>
      <c r="Q192" s="666">
        <v>1</v>
      </c>
      <c r="R192" s="650">
        <v>1</v>
      </c>
      <c r="S192" s="666">
        <v>1</v>
      </c>
      <c r="T192" s="731">
        <v>1</v>
      </c>
      <c r="U192" s="689">
        <v>1</v>
      </c>
    </row>
    <row r="193" spans="1:21" ht="14.4" customHeight="1" x14ac:dyDescent="0.3">
      <c r="A193" s="649">
        <v>7</v>
      </c>
      <c r="B193" s="650" t="s">
        <v>2234</v>
      </c>
      <c r="C193" s="650">
        <v>89301072</v>
      </c>
      <c r="D193" s="729" t="s">
        <v>3678</v>
      </c>
      <c r="E193" s="730" t="s">
        <v>2452</v>
      </c>
      <c r="F193" s="650" t="s">
        <v>2415</v>
      </c>
      <c r="G193" s="650" t="s">
        <v>2475</v>
      </c>
      <c r="H193" s="650" t="s">
        <v>629</v>
      </c>
      <c r="I193" s="650" t="s">
        <v>2711</v>
      </c>
      <c r="J193" s="650" t="s">
        <v>2477</v>
      </c>
      <c r="K193" s="650" t="s">
        <v>2712</v>
      </c>
      <c r="L193" s="651">
        <v>222.25</v>
      </c>
      <c r="M193" s="651">
        <v>222.25</v>
      </c>
      <c r="N193" s="650">
        <v>1</v>
      </c>
      <c r="O193" s="731">
        <v>1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7</v>
      </c>
      <c r="B194" s="650" t="s">
        <v>2234</v>
      </c>
      <c r="C194" s="650">
        <v>89301072</v>
      </c>
      <c r="D194" s="729" t="s">
        <v>3678</v>
      </c>
      <c r="E194" s="730" t="s">
        <v>2452</v>
      </c>
      <c r="F194" s="650" t="s">
        <v>2415</v>
      </c>
      <c r="G194" s="650" t="s">
        <v>2921</v>
      </c>
      <c r="H194" s="650" t="s">
        <v>568</v>
      </c>
      <c r="I194" s="650" t="s">
        <v>2922</v>
      </c>
      <c r="J194" s="650" t="s">
        <v>2923</v>
      </c>
      <c r="K194" s="650" t="s">
        <v>2924</v>
      </c>
      <c r="L194" s="651">
        <v>0</v>
      </c>
      <c r="M194" s="651">
        <v>0</v>
      </c>
      <c r="N194" s="650">
        <v>1</v>
      </c>
      <c r="O194" s="731">
        <v>1</v>
      </c>
      <c r="P194" s="651">
        <v>0</v>
      </c>
      <c r="Q194" s="666"/>
      <c r="R194" s="650">
        <v>1</v>
      </c>
      <c r="S194" s="666">
        <v>1</v>
      </c>
      <c r="T194" s="731">
        <v>1</v>
      </c>
      <c r="U194" s="689">
        <v>1</v>
      </c>
    </row>
    <row r="195" spans="1:21" ht="14.4" customHeight="1" x14ac:dyDescent="0.3">
      <c r="A195" s="649">
        <v>7</v>
      </c>
      <c r="B195" s="650" t="s">
        <v>2234</v>
      </c>
      <c r="C195" s="650">
        <v>89301072</v>
      </c>
      <c r="D195" s="729" t="s">
        <v>3678</v>
      </c>
      <c r="E195" s="730" t="s">
        <v>2452</v>
      </c>
      <c r="F195" s="650" t="s">
        <v>2415</v>
      </c>
      <c r="G195" s="650" t="s">
        <v>2679</v>
      </c>
      <c r="H195" s="650" t="s">
        <v>629</v>
      </c>
      <c r="I195" s="650" t="s">
        <v>2925</v>
      </c>
      <c r="J195" s="650" t="s">
        <v>2926</v>
      </c>
      <c r="K195" s="650" t="s">
        <v>2927</v>
      </c>
      <c r="L195" s="651">
        <v>175.19</v>
      </c>
      <c r="M195" s="651">
        <v>350.38</v>
      </c>
      <c r="N195" s="650">
        <v>2</v>
      </c>
      <c r="O195" s="731">
        <v>0.5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7</v>
      </c>
      <c r="B196" s="650" t="s">
        <v>2234</v>
      </c>
      <c r="C196" s="650">
        <v>89301072</v>
      </c>
      <c r="D196" s="729" t="s">
        <v>3678</v>
      </c>
      <c r="E196" s="730" t="s">
        <v>2452</v>
      </c>
      <c r="F196" s="650" t="s">
        <v>2415</v>
      </c>
      <c r="G196" s="650" t="s">
        <v>2928</v>
      </c>
      <c r="H196" s="650" t="s">
        <v>568</v>
      </c>
      <c r="I196" s="650" t="s">
        <v>1843</v>
      </c>
      <c r="J196" s="650" t="s">
        <v>1844</v>
      </c>
      <c r="K196" s="650" t="s">
        <v>2929</v>
      </c>
      <c r="L196" s="651">
        <v>38.65</v>
      </c>
      <c r="M196" s="651">
        <v>38.65</v>
      </c>
      <c r="N196" s="650">
        <v>1</v>
      </c>
      <c r="O196" s="731">
        <v>1</v>
      </c>
      <c r="P196" s="651">
        <v>38.65</v>
      </c>
      <c r="Q196" s="666">
        <v>1</v>
      </c>
      <c r="R196" s="650">
        <v>1</v>
      </c>
      <c r="S196" s="666">
        <v>1</v>
      </c>
      <c r="T196" s="731">
        <v>1</v>
      </c>
      <c r="U196" s="689">
        <v>1</v>
      </c>
    </row>
    <row r="197" spans="1:21" ht="14.4" customHeight="1" x14ac:dyDescent="0.3">
      <c r="A197" s="649">
        <v>7</v>
      </c>
      <c r="B197" s="650" t="s">
        <v>2234</v>
      </c>
      <c r="C197" s="650">
        <v>89301072</v>
      </c>
      <c r="D197" s="729" t="s">
        <v>3678</v>
      </c>
      <c r="E197" s="730" t="s">
        <v>2452</v>
      </c>
      <c r="F197" s="650" t="s">
        <v>2415</v>
      </c>
      <c r="G197" s="650" t="s">
        <v>2649</v>
      </c>
      <c r="H197" s="650" t="s">
        <v>568</v>
      </c>
      <c r="I197" s="650" t="s">
        <v>2916</v>
      </c>
      <c r="J197" s="650" t="s">
        <v>2917</v>
      </c>
      <c r="K197" s="650" t="s">
        <v>2918</v>
      </c>
      <c r="L197" s="651">
        <v>356.47</v>
      </c>
      <c r="M197" s="651">
        <v>356.47</v>
      </c>
      <c r="N197" s="650">
        <v>1</v>
      </c>
      <c r="O197" s="731">
        <v>1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7</v>
      </c>
      <c r="B198" s="650" t="s">
        <v>2234</v>
      </c>
      <c r="C198" s="650">
        <v>89301072</v>
      </c>
      <c r="D198" s="729" t="s">
        <v>3678</v>
      </c>
      <c r="E198" s="730" t="s">
        <v>2452</v>
      </c>
      <c r="F198" s="650" t="s">
        <v>2415</v>
      </c>
      <c r="G198" s="650" t="s">
        <v>2930</v>
      </c>
      <c r="H198" s="650" t="s">
        <v>568</v>
      </c>
      <c r="I198" s="650" t="s">
        <v>2931</v>
      </c>
      <c r="J198" s="650" t="s">
        <v>2932</v>
      </c>
      <c r="K198" s="650" t="s">
        <v>2933</v>
      </c>
      <c r="L198" s="651">
        <v>0</v>
      </c>
      <c r="M198" s="651">
        <v>0</v>
      </c>
      <c r="N198" s="650">
        <v>1</v>
      </c>
      <c r="O198" s="731">
        <v>1</v>
      </c>
      <c r="P198" s="651">
        <v>0</v>
      </c>
      <c r="Q198" s="666"/>
      <c r="R198" s="650">
        <v>1</v>
      </c>
      <c r="S198" s="666">
        <v>1</v>
      </c>
      <c r="T198" s="731">
        <v>1</v>
      </c>
      <c r="U198" s="689">
        <v>1</v>
      </c>
    </row>
    <row r="199" spans="1:21" ht="14.4" customHeight="1" x14ac:dyDescent="0.3">
      <c r="A199" s="649">
        <v>7</v>
      </c>
      <c r="B199" s="650" t="s">
        <v>2234</v>
      </c>
      <c r="C199" s="650">
        <v>89301072</v>
      </c>
      <c r="D199" s="729" t="s">
        <v>3678</v>
      </c>
      <c r="E199" s="730" t="s">
        <v>2452</v>
      </c>
      <c r="F199" s="650" t="s">
        <v>2415</v>
      </c>
      <c r="G199" s="650" t="s">
        <v>2465</v>
      </c>
      <c r="H199" s="650" t="s">
        <v>568</v>
      </c>
      <c r="I199" s="650" t="s">
        <v>757</v>
      </c>
      <c r="J199" s="650" t="s">
        <v>754</v>
      </c>
      <c r="K199" s="650" t="s">
        <v>2466</v>
      </c>
      <c r="L199" s="651">
        <v>314.89999999999998</v>
      </c>
      <c r="M199" s="651">
        <v>314.89999999999998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7</v>
      </c>
      <c r="B200" s="650" t="s">
        <v>2234</v>
      </c>
      <c r="C200" s="650">
        <v>89301072</v>
      </c>
      <c r="D200" s="729" t="s">
        <v>3678</v>
      </c>
      <c r="E200" s="730" t="s">
        <v>2452</v>
      </c>
      <c r="F200" s="650" t="s">
        <v>2415</v>
      </c>
      <c r="G200" s="650" t="s">
        <v>2534</v>
      </c>
      <c r="H200" s="650" t="s">
        <v>568</v>
      </c>
      <c r="I200" s="650" t="s">
        <v>2934</v>
      </c>
      <c r="J200" s="650" t="s">
        <v>773</v>
      </c>
      <c r="K200" s="650" t="s">
        <v>2935</v>
      </c>
      <c r="L200" s="651">
        <v>113.37</v>
      </c>
      <c r="M200" s="651">
        <v>113.37</v>
      </c>
      <c r="N200" s="650">
        <v>1</v>
      </c>
      <c r="O200" s="731">
        <v>1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7</v>
      </c>
      <c r="B201" s="650" t="s">
        <v>2234</v>
      </c>
      <c r="C201" s="650">
        <v>89301072</v>
      </c>
      <c r="D201" s="729" t="s">
        <v>3678</v>
      </c>
      <c r="E201" s="730" t="s">
        <v>2454</v>
      </c>
      <c r="F201" s="650" t="s">
        <v>2415</v>
      </c>
      <c r="G201" s="650" t="s">
        <v>2936</v>
      </c>
      <c r="H201" s="650" t="s">
        <v>629</v>
      </c>
      <c r="I201" s="650" t="s">
        <v>2937</v>
      </c>
      <c r="J201" s="650" t="s">
        <v>653</v>
      </c>
      <c r="K201" s="650" t="s">
        <v>2938</v>
      </c>
      <c r="L201" s="651">
        <v>65.069999999999993</v>
      </c>
      <c r="M201" s="651">
        <v>130.13999999999999</v>
      </c>
      <c r="N201" s="650">
        <v>2</v>
      </c>
      <c r="O201" s="731">
        <v>2</v>
      </c>
      <c r="P201" s="651">
        <v>130.13999999999999</v>
      </c>
      <c r="Q201" s="666">
        <v>1</v>
      </c>
      <c r="R201" s="650">
        <v>2</v>
      </c>
      <c r="S201" s="666">
        <v>1</v>
      </c>
      <c r="T201" s="731">
        <v>2</v>
      </c>
      <c r="U201" s="689">
        <v>1</v>
      </c>
    </row>
    <row r="202" spans="1:21" ht="14.4" customHeight="1" x14ac:dyDescent="0.3">
      <c r="A202" s="649">
        <v>7</v>
      </c>
      <c r="B202" s="650" t="s">
        <v>2234</v>
      </c>
      <c r="C202" s="650">
        <v>89301072</v>
      </c>
      <c r="D202" s="729" t="s">
        <v>3678</v>
      </c>
      <c r="E202" s="730" t="s">
        <v>2455</v>
      </c>
      <c r="F202" s="650" t="s">
        <v>2415</v>
      </c>
      <c r="G202" s="650" t="s">
        <v>2475</v>
      </c>
      <c r="H202" s="650" t="s">
        <v>568</v>
      </c>
      <c r="I202" s="650" t="s">
        <v>2939</v>
      </c>
      <c r="J202" s="650" t="s">
        <v>2940</v>
      </c>
      <c r="K202" s="650" t="s">
        <v>2712</v>
      </c>
      <c r="L202" s="651">
        <v>222.25</v>
      </c>
      <c r="M202" s="651">
        <v>444.5</v>
      </c>
      <c r="N202" s="650">
        <v>2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7</v>
      </c>
      <c r="B203" s="650" t="s">
        <v>2234</v>
      </c>
      <c r="C203" s="650">
        <v>89301072</v>
      </c>
      <c r="D203" s="729" t="s">
        <v>3678</v>
      </c>
      <c r="E203" s="730" t="s">
        <v>2455</v>
      </c>
      <c r="F203" s="650" t="s">
        <v>2415</v>
      </c>
      <c r="G203" s="650" t="s">
        <v>2475</v>
      </c>
      <c r="H203" s="650" t="s">
        <v>629</v>
      </c>
      <c r="I203" s="650" t="s">
        <v>2711</v>
      </c>
      <c r="J203" s="650" t="s">
        <v>2477</v>
      </c>
      <c r="K203" s="650" t="s">
        <v>2712</v>
      </c>
      <c r="L203" s="651">
        <v>222.25</v>
      </c>
      <c r="M203" s="651">
        <v>889</v>
      </c>
      <c r="N203" s="650">
        <v>4</v>
      </c>
      <c r="O203" s="731">
        <v>1</v>
      </c>
      <c r="P203" s="651">
        <v>889</v>
      </c>
      <c r="Q203" s="666">
        <v>1</v>
      </c>
      <c r="R203" s="650">
        <v>4</v>
      </c>
      <c r="S203" s="666">
        <v>1</v>
      </c>
      <c r="T203" s="731">
        <v>1</v>
      </c>
      <c r="U203" s="689">
        <v>1</v>
      </c>
    </row>
    <row r="204" spans="1:21" ht="14.4" customHeight="1" x14ac:dyDescent="0.3">
      <c r="A204" s="649">
        <v>7</v>
      </c>
      <c r="B204" s="650" t="s">
        <v>2234</v>
      </c>
      <c r="C204" s="650">
        <v>89301072</v>
      </c>
      <c r="D204" s="729" t="s">
        <v>3678</v>
      </c>
      <c r="E204" s="730" t="s">
        <v>2456</v>
      </c>
      <c r="F204" s="650" t="s">
        <v>2415</v>
      </c>
      <c r="G204" s="650" t="s">
        <v>2668</v>
      </c>
      <c r="H204" s="650" t="s">
        <v>568</v>
      </c>
      <c r="I204" s="650" t="s">
        <v>2941</v>
      </c>
      <c r="J204" s="650" t="s">
        <v>2942</v>
      </c>
      <c r="K204" s="650" t="s">
        <v>2943</v>
      </c>
      <c r="L204" s="651">
        <v>0</v>
      </c>
      <c r="M204" s="651">
        <v>0</v>
      </c>
      <c r="N204" s="650">
        <v>1</v>
      </c>
      <c r="O204" s="731">
        <v>1</v>
      </c>
      <c r="P204" s="651">
        <v>0</v>
      </c>
      <c r="Q204" s="666"/>
      <c r="R204" s="650">
        <v>1</v>
      </c>
      <c r="S204" s="666">
        <v>1</v>
      </c>
      <c r="T204" s="731">
        <v>1</v>
      </c>
      <c r="U204" s="689">
        <v>1</v>
      </c>
    </row>
    <row r="205" spans="1:21" ht="14.4" customHeight="1" x14ac:dyDescent="0.3">
      <c r="A205" s="649">
        <v>7</v>
      </c>
      <c r="B205" s="650" t="s">
        <v>2234</v>
      </c>
      <c r="C205" s="650">
        <v>89301072</v>
      </c>
      <c r="D205" s="729" t="s">
        <v>3678</v>
      </c>
      <c r="E205" s="730" t="s">
        <v>2456</v>
      </c>
      <c r="F205" s="650" t="s">
        <v>2415</v>
      </c>
      <c r="G205" s="650" t="s">
        <v>2936</v>
      </c>
      <c r="H205" s="650" t="s">
        <v>568</v>
      </c>
      <c r="I205" s="650" t="s">
        <v>1266</v>
      </c>
      <c r="J205" s="650" t="s">
        <v>2944</v>
      </c>
      <c r="K205" s="650" t="s">
        <v>2945</v>
      </c>
      <c r="L205" s="651">
        <v>65.069999999999993</v>
      </c>
      <c r="M205" s="651">
        <v>65.069999999999993</v>
      </c>
      <c r="N205" s="650">
        <v>1</v>
      </c>
      <c r="O205" s="731">
        <v>1</v>
      </c>
      <c r="P205" s="651">
        <v>65.069999999999993</v>
      </c>
      <c r="Q205" s="666">
        <v>1</v>
      </c>
      <c r="R205" s="650">
        <v>1</v>
      </c>
      <c r="S205" s="666">
        <v>1</v>
      </c>
      <c r="T205" s="731">
        <v>1</v>
      </c>
      <c r="U205" s="689">
        <v>1</v>
      </c>
    </row>
    <row r="206" spans="1:21" ht="14.4" customHeight="1" x14ac:dyDescent="0.3">
      <c r="A206" s="649">
        <v>7</v>
      </c>
      <c r="B206" s="650" t="s">
        <v>2234</v>
      </c>
      <c r="C206" s="650">
        <v>89301074</v>
      </c>
      <c r="D206" s="729" t="s">
        <v>3679</v>
      </c>
      <c r="E206" s="730" t="s">
        <v>2427</v>
      </c>
      <c r="F206" s="650" t="s">
        <v>2415</v>
      </c>
      <c r="G206" s="650" t="s">
        <v>2505</v>
      </c>
      <c r="H206" s="650" t="s">
        <v>629</v>
      </c>
      <c r="I206" s="650" t="s">
        <v>2506</v>
      </c>
      <c r="J206" s="650" t="s">
        <v>2507</v>
      </c>
      <c r="K206" s="650" t="s">
        <v>2508</v>
      </c>
      <c r="L206" s="651">
        <v>184.22</v>
      </c>
      <c r="M206" s="651">
        <v>368.44</v>
      </c>
      <c r="N206" s="650">
        <v>2</v>
      </c>
      <c r="O206" s="731">
        <v>1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7</v>
      </c>
      <c r="B207" s="650" t="s">
        <v>2234</v>
      </c>
      <c r="C207" s="650">
        <v>89301074</v>
      </c>
      <c r="D207" s="729" t="s">
        <v>3679</v>
      </c>
      <c r="E207" s="730" t="s">
        <v>2427</v>
      </c>
      <c r="F207" s="650" t="s">
        <v>2415</v>
      </c>
      <c r="G207" s="650" t="s">
        <v>2668</v>
      </c>
      <c r="H207" s="650" t="s">
        <v>568</v>
      </c>
      <c r="I207" s="650" t="s">
        <v>2946</v>
      </c>
      <c r="J207" s="650" t="s">
        <v>2942</v>
      </c>
      <c r="K207" s="650" t="s">
        <v>2947</v>
      </c>
      <c r="L207" s="651">
        <v>55.1</v>
      </c>
      <c r="M207" s="651">
        <v>55.1</v>
      </c>
      <c r="N207" s="650">
        <v>1</v>
      </c>
      <c r="O207" s="731">
        <v>1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7</v>
      </c>
      <c r="B208" s="650" t="s">
        <v>2234</v>
      </c>
      <c r="C208" s="650">
        <v>89301074</v>
      </c>
      <c r="D208" s="729" t="s">
        <v>3679</v>
      </c>
      <c r="E208" s="730" t="s">
        <v>2427</v>
      </c>
      <c r="F208" s="650" t="s">
        <v>2415</v>
      </c>
      <c r="G208" s="650" t="s">
        <v>2948</v>
      </c>
      <c r="H208" s="650" t="s">
        <v>568</v>
      </c>
      <c r="I208" s="650" t="s">
        <v>2949</v>
      </c>
      <c r="J208" s="650" t="s">
        <v>2950</v>
      </c>
      <c r="K208" s="650" t="s">
        <v>2951</v>
      </c>
      <c r="L208" s="651">
        <v>201.75</v>
      </c>
      <c r="M208" s="651">
        <v>403.5</v>
      </c>
      <c r="N208" s="650">
        <v>2</v>
      </c>
      <c r="O208" s="731">
        <v>1</v>
      </c>
      <c r="P208" s="651">
        <v>403.5</v>
      </c>
      <c r="Q208" s="666">
        <v>1</v>
      </c>
      <c r="R208" s="650">
        <v>2</v>
      </c>
      <c r="S208" s="666">
        <v>1</v>
      </c>
      <c r="T208" s="731">
        <v>1</v>
      </c>
      <c r="U208" s="689">
        <v>1</v>
      </c>
    </row>
    <row r="209" spans="1:21" ht="14.4" customHeight="1" x14ac:dyDescent="0.3">
      <c r="A209" s="649">
        <v>7</v>
      </c>
      <c r="B209" s="650" t="s">
        <v>2234</v>
      </c>
      <c r="C209" s="650">
        <v>89301074</v>
      </c>
      <c r="D209" s="729" t="s">
        <v>3679</v>
      </c>
      <c r="E209" s="730" t="s">
        <v>2427</v>
      </c>
      <c r="F209" s="650" t="s">
        <v>2415</v>
      </c>
      <c r="G209" s="650" t="s">
        <v>2952</v>
      </c>
      <c r="H209" s="650" t="s">
        <v>568</v>
      </c>
      <c r="I209" s="650" t="s">
        <v>2953</v>
      </c>
      <c r="J209" s="650" t="s">
        <v>2954</v>
      </c>
      <c r="K209" s="650" t="s">
        <v>2955</v>
      </c>
      <c r="L209" s="651">
        <v>0</v>
      </c>
      <c r="M209" s="651">
        <v>0</v>
      </c>
      <c r="N209" s="650">
        <v>2</v>
      </c>
      <c r="O209" s="731">
        <v>1</v>
      </c>
      <c r="P209" s="651">
        <v>0</v>
      </c>
      <c r="Q209" s="666"/>
      <c r="R209" s="650">
        <v>2</v>
      </c>
      <c r="S209" s="666">
        <v>1</v>
      </c>
      <c r="T209" s="731">
        <v>1</v>
      </c>
      <c r="U209" s="689">
        <v>1</v>
      </c>
    </row>
    <row r="210" spans="1:21" ht="14.4" customHeight="1" x14ac:dyDescent="0.3">
      <c r="A210" s="649">
        <v>7</v>
      </c>
      <c r="B210" s="650" t="s">
        <v>2234</v>
      </c>
      <c r="C210" s="650">
        <v>89301074</v>
      </c>
      <c r="D210" s="729" t="s">
        <v>3679</v>
      </c>
      <c r="E210" s="730" t="s">
        <v>2427</v>
      </c>
      <c r="F210" s="650" t="s">
        <v>2415</v>
      </c>
      <c r="G210" s="650" t="s">
        <v>2936</v>
      </c>
      <c r="H210" s="650" t="s">
        <v>568</v>
      </c>
      <c r="I210" s="650" t="s">
        <v>649</v>
      </c>
      <c r="J210" s="650" t="s">
        <v>650</v>
      </c>
      <c r="K210" s="650" t="s">
        <v>651</v>
      </c>
      <c r="L210" s="651">
        <v>50.57</v>
      </c>
      <c r="M210" s="651">
        <v>50.57</v>
      </c>
      <c r="N210" s="650">
        <v>1</v>
      </c>
      <c r="O210" s="731">
        <v>1</v>
      </c>
      <c r="P210" s="651">
        <v>50.57</v>
      </c>
      <c r="Q210" s="666">
        <v>1</v>
      </c>
      <c r="R210" s="650">
        <v>1</v>
      </c>
      <c r="S210" s="666">
        <v>1</v>
      </c>
      <c r="T210" s="731">
        <v>1</v>
      </c>
      <c r="U210" s="689">
        <v>1</v>
      </c>
    </row>
    <row r="211" spans="1:21" ht="14.4" customHeight="1" x14ac:dyDescent="0.3">
      <c r="A211" s="649">
        <v>7</v>
      </c>
      <c r="B211" s="650" t="s">
        <v>2234</v>
      </c>
      <c r="C211" s="650">
        <v>89301074</v>
      </c>
      <c r="D211" s="729" t="s">
        <v>3679</v>
      </c>
      <c r="E211" s="730" t="s">
        <v>2427</v>
      </c>
      <c r="F211" s="650" t="s">
        <v>2415</v>
      </c>
      <c r="G211" s="650" t="s">
        <v>2956</v>
      </c>
      <c r="H211" s="650" t="s">
        <v>568</v>
      </c>
      <c r="I211" s="650" t="s">
        <v>2957</v>
      </c>
      <c r="J211" s="650" t="s">
        <v>2958</v>
      </c>
      <c r="K211" s="650" t="s">
        <v>2959</v>
      </c>
      <c r="L211" s="651">
        <v>221.89</v>
      </c>
      <c r="M211" s="651">
        <v>221.89</v>
      </c>
      <c r="N211" s="650">
        <v>1</v>
      </c>
      <c r="O211" s="731">
        <v>1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7</v>
      </c>
      <c r="B212" s="650" t="s">
        <v>2234</v>
      </c>
      <c r="C212" s="650">
        <v>89301074</v>
      </c>
      <c r="D212" s="729" t="s">
        <v>3679</v>
      </c>
      <c r="E212" s="730" t="s">
        <v>2427</v>
      </c>
      <c r="F212" s="650" t="s">
        <v>2415</v>
      </c>
      <c r="G212" s="650" t="s">
        <v>2960</v>
      </c>
      <c r="H212" s="650" t="s">
        <v>568</v>
      </c>
      <c r="I212" s="650" t="s">
        <v>2961</v>
      </c>
      <c r="J212" s="650" t="s">
        <v>2962</v>
      </c>
      <c r="K212" s="650" t="s">
        <v>2955</v>
      </c>
      <c r="L212" s="651">
        <v>0</v>
      </c>
      <c r="M212" s="651">
        <v>0</v>
      </c>
      <c r="N212" s="650">
        <v>1</v>
      </c>
      <c r="O212" s="731">
        <v>1</v>
      </c>
      <c r="P212" s="651"/>
      <c r="Q212" s="666"/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7</v>
      </c>
      <c r="B213" s="650" t="s">
        <v>2234</v>
      </c>
      <c r="C213" s="650">
        <v>89301074</v>
      </c>
      <c r="D213" s="729" t="s">
        <v>3679</v>
      </c>
      <c r="E213" s="730" t="s">
        <v>2427</v>
      </c>
      <c r="F213" s="650" t="s">
        <v>2415</v>
      </c>
      <c r="G213" s="650" t="s">
        <v>2960</v>
      </c>
      <c r="H213" s="650" t="s">
        <v>568</v>
      </c>
      <c r="I213" s="650" t="s">
        <v>2963</v>
      </c>
      <c r="J213" s="650" t="s">
        <v>2962</v>
      </c>
      <c r="K213" s="650" t="s">
        <v>2955</v>
      </c>
      <c r="L213" s="651">
        <v>0</v>
      </c>
      <c r="M213" s="651">
        <v>0</v>
      </c>
      <c r="N213" s="650">
        <v>1</v>
      </c>
      <c r="O213" s="731">
        <v>1</v>
      </c>
      <c r="P213" s="651"/>
      <c r="Q213" s="666"/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7</v>
      </c>
      <c r="B214" s="650" t="s">
        <v>2234</v>
      </c>
      <c r="C214" s="650">
        <v>89301074</v>
      </c>
      <c r="D214" s="729" t="s">
        <v>3679</v>
      </c>
      <c r="E214" s="730" t="s">
        <v>2429</v>
      </c>
      <c r="F214" s="650" t="s">
        <v>2415</v>
      </c>
      <c r="G214" s="650" t="s">
        <v>2964</v>
      </c>
      <c r="H214" s="650" t="s">
        <v>568</v>
      </c>
      <c r="I214" s="650" t="s">
        <v>2965</v>
      </c>
      <c r="J214" s="650" t="s">
        <v>2966</v>
      </c>
      <c r="K214" s="650" t="s">
        <v>2967</v>
      </c>
      <c r="L214" s="651">
        <v>188.41</v>
      </c>
      <c r="M214" s="651">
        <v>188.41</v>
      </c>
      <c r="N214" s="650">
        <v>1</v>
      </c>
      <c r="O214" s="731">
        <v>1</v>
      </c>
      <c r="P214" s="651">
        <v>188.41</v>
      </c>
      <c r="Q214" s="666">
        <v>1</v>
      </c>
      <c r="R214" s="650">
        <v>1</v>
      </c>
      <c r="S214" s="666">
        <v>1</v>
      </c>
      <c r="T214" s="731">
        <v>1</v>
      </c>
      <c r="U214" s="689">
        <v>1</v>
      </c>
    </row>
    <row r="215" spans="1:21" ht="14.4" customHeight="1" x14ac:dyDescent="0.3">
      <c r="A215" s="649">
        <v>7</v>
      </c>
      <c r="B215" s="650" t="s">
        <v>2234</v>
      </c>
      <c r="C215" s="650">
        <v>89301074</v>
      </c>
      <c r="D215" s="729" t="s">
        <v>3679</v>
      </c>
      <c r="E215" s="730" t="s">
        <v>2429</v>
      </c>
      <c r="F215" s="650" t="s">
        <v>2415</v>
      </c>
      <c r="G215" s="650" t="s">
        <v>2534</v>
      </c>
      <c r="H215" s="650" t="s">
        <v>568</v>
      </c>
      <c r="I215" s="650" t="s">
        <v>2934</v>
      </c>
      <c r="J215" s="650" t="s">
        <v>773</v>
      </c>
      <c r="K215" s="650" t="s">
        <v>2935</v>
      </c>
      <c r="L215" s="651">
        <v>113.37</v>
      </c>
      <c r="M215" s="651">
        <v>113.37</v>
      </c>
      <c r="N215" s="650">
        <v>1</v>
      </c>
      <c r="O215" s="731">
        <v>1</v>
      </c>
      <c r="P215" s="651">
        <v>113.37</v>
      </c>
      <c r="Q215" s="666">
        <v>1</v>
      </c>
      <c r="R215" s="650">
        <v>1</v>
      </c>
      <c r="S215" s="666">
        <v>1</v>
      </c>
      <c r="T215" s="731">
        <v>1</v>
      </c>
      <c r="U215" s="689">
        <v>1</v>
      </c>
    </row>
    <row r="216" spans="1:21" ht="14.4" customHeight="1" x14ac:dyDescent="0.3">
      <c r="A216" s="649">
        <v>7</v>
      </c>
      <c r="B216" s="650" t="s">
        <v>2234</v>
      </c>
      <c r="C216" s="650">
        <v>89301074</v>
      </c>
      <c r="D216" s="729" t="s">
        <v>3679</v>
      </c>
      <c r="E216" s="730" t="s">
        <v>2429</v>
      </c>
      <c r="F216" s="650" t="s">
        <v>2415</v>
      </c>
      <c r="G216" s="650" t="s">
        <v>2968</v>
      </c>
      <c r="H216" s="650" t="s">
        <v>568</v>
      </c>
      <c r="I216" s="650" t="s">
        <v>2969</v>
      </c>
      <c r="J216" s="650" t="s">
        <v>2970</v>
      </c>
      <c r="K216" s="650" t="s">
        <v>2971</v>
      </c>
      <c r="L216" s="651">
        <v>78.78</v>
      </c>
      <c r="M216" s="651">
        <v>78.78</v>
      </c>
      <c r="N216" s="650">
        <v>1</v>
      </c>
      <c r="O216" s="731">
        <v>1</v>
      </c>
      <c r="P216" s="651">
        <v>78.78</v>
      </c>
      <c r="Q216" s="666">
        <v>1</v>
      </c>
      <c r="R216" s="650">
        <v>1</v>
      </c>
      <c r="S216" s="666">
        <v>1</v>
      </c>
      <c r="T216" s="731">
        <v>1</v>
      </c>
      <c r="U216" s="689">
        <v>1</v>
      </c>
    </row>
    <row r="217" spans="1:21" ht="14.4" customHeight="1" x14ac:dyDescent="0.3">
      <c r="A217" s="649">
        <v>7</v>
      </c>
      <c r="B217" s="650" t="s">
        <v>2234</v>
      </c>
      <c r="C217" s="650">
        <v>89301074</v>
      </c>
      <c r="D217" s="729" t="s">
        <v>3679</v>
      </c>
      <c r="E217" s="730" t="s">
        <v>2430</v>
      </c>
      <c r="F217" s="650" t="s">
        <v>2415</v>
      </c>
      <c r="G217" s="650" t="s">
        <v>2972</v>
      </c>
      <c r="H217" s="650" t="s">
        <v>568</v>
      </c>
      <c r="I217" s="650" t="s">
        <v>2973</v>
      </c>
      <c r="J217" s="650" t="s">
        <v>2974</v>
      </c>
      <c r="K217" s="650" t="s">
        <v>2975</v>
      </c>
      <c r="L217" s="651">
        <v>35.409999999999997</v>
      </c>
      <c r="M217" s="651">
        <v>70.819999999999993</v>
      </c>
      <c r="N217" s="650">
        <v>2</v>
      </c>
      <c r="O217" s="731">
        <v>1</v>
      </c>
      <c r="P217" s="651">
        <v>70.819999999999993</v>
      </c>
      <c r="Q217" s="666">
        <v>1</v>
      </c>
      <c r="R217" s="650">
        <v>2</v>
      </c>
      <c r="S217" s="666">
        <v>1</v>
      </c>
      <c r="T217" s="731">
        <v>1</v>
      </c>
      <c r="U217" s="689">
        <v>1</v>
      </c>
    </row>
    <row r="218" spans="1:21" ht="14.4" customHeight="1" x14ac:dyDescent="0.3">
      <c r="A218" s="649">
        <v>7</v>
      </c>
      <c r="B218" s="650" t="s">
        <v>2234</v>
      </c>
      <c r="C218" s="650">
        <v>89301074</v>
      </c>
      <c r="D218" s="729" t="s">
        <v>3679</v>
      </c>
      <c r="E218" s="730" t="s">
        <v>2430</v>
      </c>
      <c r="F218" s="650" t="s">
        <v>2415</v>
      </c>
      <c r="G218" s="650" t="s">
        <v>2972</v>
      </c>
      <c r="H218" s="650" t="s">
        <v>568</v>
      </c>
      <c r="I218" s="650" t="s">
        <v>2976</v>
      </c>
      <c r="J218" s="650" t="s">
        <v>2974</v>
      </c>
      <c r="K218" s="650" t="s">
        <v>2977</v>
      </c>
      <c r="L218" s="651">
        <v>106.23</v>
      </c>
      <c r="M218" s="651">
        <v>106.23</v>
      </c>
      <c r="N218" s="650">
        <v>1</v>
      </c>
      <c r="O218" s="731">
        <v>1</v>
      </c>
      <c r="P218" s="651">
        <v>106.23</v>
      </c>
      <c r="Q218" s="666">
        <v>1</v>
      </c>
      <c r="R218" s="650">
        <v>1</v>
      </c>
      <c r="S218" s="666">
        <v>1</v>
      </c>
      <c r="T218" s="731">
        <v>1</v>
      </c>
      <c r="U218" s="689">
        <v>1</v>
      </c>
    </row>
    <row r="219" spans="1:21" ht="14.4" customHeight="1" x14ac:dyDescent="0.3">
      <c r="A219" s="649">
        <v>7</v>
      </c>
      <c r="B219" s="650" t="s">
        <v>2234</v>
      </c>
      <c r="C219" s="650">
        <v>89301074</v>
      </c>
      <c r="D219" s="729" t="s">
        <v>3679</v>
      </c>
      <c r="E219" s="730" t="s">
        <v>2430</v>
      </c>
      <c r="F219" s="650" t="s">
        <v>2415</v>
      </c>
      <c r="G219" s="650" t="s">
        <v>2972</v>
      </c>
      <c r="H219" s="650" t="s">
        <v>568</v>
      </c>
      <c r="I219" s="650" t="s">
        <v>2978</v>
      </c>
      <c r="J219" s="650" t="s">
        <v>2974</v>
      </c>
      <c r="K219" s="650" t="s">
        <v>2977</v>
      </c>
      <c r="L219" s="651">
        <v>106.23</v>
      </c>
      <c r="M219" s="651">
        <v>106.23</v>
      </c>
      <c r="N219" s="650">
        <v>1</v>
      </c>
      <c r="O219" s="731">
        <v>0.5</v>
      </c>
      <c r="P219" s="651"/>
      <c r="Q219" s="666">
        <v>0</v>
      </c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7</v>
      </c>
      <c r="B220" s="650" t="s">
        <v>2234</v>
      </c>
      <c r="C220" s="650">
        <v>89301074</v>
      </c>
      <c r="D220" s="729" t="s">
        <v>3679</v>
      </c>
      <c r="E220" s="730" t="s">
        <v>2430</v>
      </c>
      <c r="F220" s="650" t="s">
        <v>2415</v>
      </c>
      <c r="G220" s="650" t="s">
        <v>2778</v>
      </c>
      <c r="H220" s="650" t="s">
        <v>568</v>
      </c>
      <c r="I220" s="650" t="s">
        <v>2779</v>
      </c>
      <c r="J220" s="650" t="s">
        <v>2780</v>
      </c>
      <c r="K220" s="650" t="s">
        <v>2781</v>
      </c>
      <c r="L220" s="651">
        <v>53.77</v>
      </c>
      <c r="M220" s="651">
        <v>860.31999999999994</v>
      </c>
      <c r="N220" s="650">
        <v>16</v>
      </c>
      <c r="O220" s="731">
        <v>3.5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7</v>
      </c>
      <c r="B221" s="650" t="s">
        <v>2234</v>
      </c>
      <c r="C221" s="650">
        <v>89301074</v>
      </c>
      <c r="D221" s="729" t="s">
        <v>3679</v>
      </c>
      <c r="E221" s="730" t="s">
        <v>2430</v>
      </c>
      <c r="F221" s="650" t="s">
        <v>2415</v>
      </c>
      <c r="G221" s="650" t="s">
        <v>2979</v>
      </c>
      <c r="H221" s="650" t="s">
        <v>568</v>
      </c>
      <c r="I221" s="650" t="s">
        <v>2980</v>
      </c>
      <c r="J221" s="650" t="s">
        <v>2981</v>
      </c>
      <c r="K221" s="650" t="s">
        <v>2982</v>
      </c>
      <c r="L221" s="651">
        <v>97.42</v>
      </c>
      <c r="M221" s="651">
        <v>292.26</v>
      </c>
      <c r="N221" s="650">
        <v>3</v>
      </c>
      <c r="O221" s="731">
        <v>1.5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7</v>
      </c>
      <c r="B222" s="650" t="s">
        <v>2234</v>
      </c>
      <c r="C222" s="650">
        <v>89301074</v>
      </c>
      <c r="D222" s="729" t="s">
        <v>3679</v>
      </c>
      <c r="E222" s="730" t="s">
        <v>2430</v>
      </c>
      <c r="F222" s="650" t="s">
        <v>2415</v>
      </c>
      <c r="G222" s="650" t="s">
        <v>2983</v>
      </c>
      <c r="H222" s="650" t="s">
        <v>568</v>
      </c>
      <c r="I222" s="650" t="s">
        <v>2984</v>
      </c>
      <c r="J222" s="650" t="s">
        <v>2985</v>
      </c>
      <c r="K222" s="650" t="s">
        <v>2986</v>
      </c>
      <c r="L222" s="651">
        <v>0</v>
      </c>
      <c r="M222" s="651">
        <v>0</v>
      </c>
      <c r="N222" s="650">
        <v>1</v>
      </c>
      <c r="O222" s="731">
        <v>0.5</v>
      </c>
      <c r="P222" s="651">
        <v>0</v>
      </c>
      <c r="Q222" s="666"/>
      <c r="R222" s="650">
        <v>1</v>
      </c>
      <c r="S222" s="666">
        <v>1</v>
      </c>
      <c r="T222" s="731">
        <v>0.5</v>
      </c>
      <c r="U222" s="689">
        <v>1</v>
      </c>
    </row>
    <row r="223" spans="1:21" ht="14.4" customHeight="1" x14ac:dyDescent="0.3">
      <c r="A223" s="649">
        <v>7</v>
      </c>
      <c r="B223" s="650" t="s">
        <v>2234</v>
      </c>
      <c r="C223" s="650">
        <v>89301074</v>
      </c>
      <c r="D223" s="729" t="s">
        <v>3679</v>
      </c>
      <c r="E223" s="730" t="s">
        <v>2430</v>
      </c>
      <c r="F223" s="650" t="s">
        <v>2415</v>
      </c>
      <c r="G223" s="650" t="s">
        <v>2987</v>
      </c>
      <c r="H223" s="650" t="s">
        <v>629</v>
      </c>
      <c r="I223" s="650" t="s">
        <v>2988</v>
      </c>
      <c r="J223" s="650" t="s">
        <v>2989</v>
      </c>
      <c r="K223" s="650" t="s">
        <v>2990</v>
      </c>
      <c r="L223" s="651">
        <v>1027.5999999999999</v>
      </c>
      <c r="M223" s="651">
        <v>4110.3999999999996</v>
      </c>
      <c r="N223" s="650">
        <v>4</v>
      </c>
      <c r="O223" s="731">
        <v>1</v>
      </c>
      <c r="P223" s="651">
        <v>4110.3999999999996</v>
      </c>
      <c r="Q223" s="666">
        <v>1</v>
      </c>
      <c r="R223" s="650">
        <v>4</v>
      </c>
      <c r="S223" s="666">
        <v>1</v>
      </c>
      <c r="T223" s="731">
        <v>1</v>
      </c>
      <c r="U223" s="689">
        <v>1</v>
      </c>
    </row>
    <row r="224" spans="1:21" ht="14.4" customHeight="1" x14ac:dyDescent="0.3">
      <c r="A224" s="649">
        <v>7</v>
      </c>
      <c r="B224" s="650" t="s">
        <v>2234</v>
      </c>
      <c r="C224" s="650">
        <v>89301074</v>
      </c>
      <c r="D224" s="729" t="s">
        <v>3679</v>
      </c>
      <c r="E224" s="730" t="s">
        <v>2430</v>
      </c>
      <c r="F224" s="650" t="s">
        <v>2415</v>
      </c>
      <c r="G224" s="650" t="s">
        <v>2987</v>
      </c>
      <c r="H224" s="650" t="s">
        <v>629</v>
      </c>
      <c r="I224" s="650" t="s">
        <v>2988</v>
      </c>
      <c r="J224" s="650" t="s">
        <v>2989</v>
      </c>
      <c r="K224" s="650" t="s">
        <v>2990</v>
      </c>
      <c r="L224" s="651">
        <v>801.23</v>
      </c>
      <c r="M224" s="651">
        <v>3204.92</v>
      </c>
      <c r="N224" s="650">
        <v>4</v>
      </c>
      <c r="O224" s="731">
        <v>1</v>
      </c>
      <c r="P224" s="651">
        <v>3204.92</v>
      </c>
      <c r="Q224" s="666">
        <v>1</v>
      </c>
      <c r="R224" s="650">
        <v>4</v>
      </c>
      <c r="S224" s="666">
        <v>1</v>
      </c>
      <c r="T224" s="731">
        <v>1</v>
      </c>
      <c r="U224" s="689">
        <v>1</v>
      </c>
    </row>
    <row r="225" spans="1:21" ht="14.4" customHeight="1" x14ac:dyDescent="0.3">
      <c r="A225" s="649">
        <v>7</v>
      </c>
      <c r="B225" s="650" t="s">
        <v>2234</v>
      </c>
      <c r="C225" s="650">
        <v>89301074</v>
      </c>
      <c r="D225" s="729" t="s">
        <v>3679</v>
      </c>
      <c r="E225" s="730" t="s">
        <v>2430</v>
      </c>
      <c r="F225" s="650" t="s">
        <v>2415</v>
      </c>
      <c r="G225" s="650" t="s">
        <v>2551</v>
      </c>
      <c r="H225" s="650" t="s">
        <v>629</v>
      </c>
      <c r="I225" s="650" t="s">
        <v>2835</v>
      </c>
      <c r="J225" s="650" t="s">
        <v>2836</v>
      </c>
      <c r="K225" s="650" t="s">
        <v>884</v>
      </c>
      <c r="L225" s="651">
        <v>216.16</v>
      </c>
      <c r="M225" s="651">
        <v>432.32</v>
      </c>
      <c r="N225" s="650">
        <v>2</v>
      </c>
      <c r="O225" s="731">
        <v>0.5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7</v>
      </c>
      <c r="B226" s="650" t="s">
        <v>2234</v>
      </c>
      <c r="C226" s="650">
        <v>89301074</v>
      </c>
      <c r="D226" s="729" t="s">
        <v>3679</v>
      </c>
      <c r="E226" s="730" t="s">
        <v>2430</v>
      </c>
      <c r="F226" s="650" t="s">
        <v>2415</v>
      </c>
      <c r="G226" s="650" t="s">
        <v>2551</v>
      </c>
      <c r="H226" s="650" t="s">
        <v>629</v>
      </c>
      <c r="I226" s="650" t="s">
        <v>2991</v>
      </c>
      <c r="J226" s="650" t="s">
        <v>2836</v>
      </c>
      <c r="K226" s="650" t="s">
        <v>2992</v>
      </c>
      <c r="L226" s="651">
        <v>216.16</v>
      </c>
      <c r="M226" s="651">
        <v>1945.4399999999998</v>
      </c>
      <c r="N226" s="650">
        <v>9</v>
      </c>
      <c r="O226" s="731">
        <v>2.5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7</v>
      </c>
      <c r="B227" s="650" t="s">
        <v>2234</v>
      </c>
      <c r="C227" s="650">
        <v>89301074</v>
      </c>
      <c r="D227" s="729" t="s">
        <v>3679</v>
      </c>
      <c r="E227" s="730" t="s">
        <v>2430</v>
      </c>
      <c r="F227" s="650" t="s">
        <v>2415</v>
      </c>
      <c r="G227" s="650" t="s">
        <v>2698</v>
      </c>
      <c r="H227" s="650" t="s">
        <v>568</v>
      </c>
      <c r="I227" s="650" t="s">
        <v>2993</v>
      </c>
      <c r="J227" s="650" t="s">
        <v>2994</v>
      </c>
      <c r="K227" s="650" t="s">
        <v>2995</v>
      </c>
      <c r="L227" s="651">
        <v>0</v>
      </c>
      <c r="M227" s="651">
        <v>0</v>
      </c>
      <c r="N227" s="650">
        <v>7</v>
      </c>
      <c r="O227" s="731">
        <v>2.5</v>
      </c>
      <c r="P227" s="651">
        <v>0</v>
      </c>
      <c r="Q227" s="666"/>
      <c r="R227" s="650">
        <v>1</v>
      </c>
      <c r="S227" s="666">
        <v>0.14285714285714285</v>
      </c>
      <c r="T227" s="731">
        <v>1</v>
      </c>
      <c r="U227" s="689">
        <v>0.4</v>
      </c>
    </row>
    <row r="228" spans="1:21" ht="14.4" customHeight="1" x14ac:dyDescent="0.3">
      <c r="A228" s="649">
        <v>7</v>
      </c>
      <c r="B228" s="650" t="s">
        <v>2234</v>
      </c>
      <c r="C228" s="650">
        <v>89301074</v>
      </c>
      <c r="D228" s="729" t="s">
        <v>3679</v>
      </c>
      <c r="E228" s="730" t="s">
        <v>2430</v>
      </c>
      <c r="F228" s="650" t="s">
        <v>2415</v>
      </c>
      <c r="G228" s="650" t="s">
        <v>2698</v>
      </c>
      <c r="H228" s="650" t="s">
        <v>568</v>
      </c>
      <c r="I228" s="650" t="s">
        <v>2699</v>
      </c>
      <c r="J228" s="650" t="s">
        <v>2700</v>
      </c>
      <c r="K228" s="650" t="s">
        <v>2701</v>
      </c>
      <c r="L228" s="651">
        <v>0</v>
      </c>
      <c r="M228" s="651">
        <v>0</v>
      </c>
      <c r="N228" s="650">
        <v>2</v>
      </c>
      <c r="O228" s="731">
        <v>1</v>
      </c>
      <c r="P228" s="651"/>
      <c r="Q228" s="666"/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7</v>
      </c>
      <c r="B229" s="650" t="s">
        <v>2234</v>
      </c>
      <c r="C229" s="650">
        <v>89301074</v>
      </c>
      <c r="D229" s="729" t="s">
        <v>3679</v>
      </c>
      <c r="E229" s="730" t="s">
        <v>2430</v>
      </c>
      <c r="F229" s="650" t="s">
        <v>2415</v>
      </c>
      <c r="G229" s="650" t="s">
        <v>2559</v>
      </c>
      <c r="H229" s="650" t="s">
        <v>568</v>
      </c>
      <c r="I229" s="650" t="s">
        <v>2560</v>
      </c>
      <c r="J229" s="650" t="s">
        <v>2561</v>
      </c>
      <c r="K229" s="650" t="s">
        <v>2562</v>
      </c>
      <c r="L229" s="651">
        <v>25.8</v>
      </c>
      <c r="M229" s="651">
        <v>129</v>
      </c>
      <c r="N229" s="650">
        <v>5</v>
      </c>
      <c r="O229" s="731">
        <v>1</v>
      </c>
      <c r="P229" s="651">
        <v>51.6</v>
      </c>
      <c r="Q229" s="666">
        <v>0.4</v>
      </c>
      <c r="R229" s="650">
        <v>2</v>
      </c>
      <c r="S229" s="666">
        <v>0.4</v>
      </c>
      <c r="T229" s="731">
        <v>0.5</v>
      </c>
      <c r="U229" s="689">
        <v>0.5</v>
      </c>
    </row>
    <row r="230" spans="1:21" ht="14.4" customHeight="1" x14ac:dyDescent="0.3">
      <c r="A230" s="649">
        <v>7</v>
      </c>
      <c r="B230" s="650" t="s">
        <v>2234</v>
      </c>
      <c r="C230" s="650">
        <v>89301074</v>
      </c>
      <c r="D230" s="729" t="s">
        <v>3679</v>
      </c>
      <c r="E230" s="730" t="s">
        <v>2430</v>
      </c>
      <c r="F230" s="650" t="s">
        <v>2415</v>
      </c>
      <c r="G230" s="650" t="s">
        <v>2559</v>
      </c>
      <c r="H230" s="650" t="s">
        <v>568</v>
      </c>
      <c r="I230" s="650" t="s">
        <v>2996</v>
      </c>
      <c r="J230" s="650" t="s">
        <v>2997</v>
      </c>
      <c r="K230" s="650" t="s">
        <v>2998</v>
      </c>
      <c r="L230" s="651">
        <v>77.42</v>
      </c>
      <c r="M230" s="651">
        <v>387.1</v>
      </c>
      <c r="N230" s="650">
        <v>5</v>
      </c>
      <c r="O230" s="731">
        <v>2</v>
      </c>
      <c r="P230" s="651">
        <v>154.84</v>
      </c>
      <c r="Q230" s="666">
        <v>0.39999999999999997</v>
      </c>
      <c r="R230" s="650">
        <v>2</v>
      </c>
      <c r="S230" s="666">
        <v>0.4</v>
      </c>
      <c r="T230" s="731">
        <v>1.5</v>
      </c>
      <c r="U230" s="689">
        <v>0.75</v>
      </c>
    </row>
    <row r="231" spans="1:21" ht="14.4" customHeight="1" x14ac:dyDescent="0.3">
      <c r="A231" s="649">
        <v>7</v>
      </c>
      <c r="B231" s="650" t="s">
        <v>2234</v>
      </c>
      <c r="C231" s="650">
        <v>89301074</v>
      </c>
      <c r="D231" s="729" t="s">
        <v>3679</v>
      </c>
      <c r="E231" s="730" t="s">
        <v>2430</v>
      </c>
      <c r="F231" s="650" t="s">
        <v>2415</v>
      </c>
      <c r="G231" s="650" t="s">
        <v>2999</v>
      </c>
      <c r="H231" s="650" t="s">
        <v>568</v>
      </c>
      <c r="I231" s="650" t="s">
        <v>844</v>
      </c>
      <c r="J231" s="650" t="s">
        <v>3000</v>
      </c>
      <c r="K231" s="650" t="s">
        <v>3001</v>
      </c>
      <c r="L231" s="651">
        <v>51.88</v>
      </c>
      <c r="M231" s="651">
        <v>51.88</v>
      </c>
      <c r="N231" s="650">
        <v>1</v>
      </c>
      <c r="O231" s="731"/>
      <c r="P231" s="651"/>
      <c r="Q231" s="666">
        <v>0</v>
      </c>
      <c r="R231" s="650"/>
      <c r="S231" s="666">
        <v>0</v>
      </c>
      <c r="T231" s="731"/>
      <c r="U231" s="689"/>
    </row>
    <row r="232" spans="1:21" ht="14.4" customHeight="1" x14ac:dyDescent="0.3">
      <c r="A232" s="649">
        <v>7</v>
      </c>
      <c r="B232" s="650" t="s">
        <v>2234</v>
      </c>
      <c r="C232" s="650">
        <v>89301074</v>
      </c>
      <c r="D232" s="729" t="s">
        <v>3679</v>
      </c>
      <c r="E232" s="730" t="s">
        <v>2430</v>
      </c>
      <c r="F232" s="650" t="s">
        <v>2415</v>
      </c>
      <c r="G232" s="650" t="s">
        <v>3002</v>
      </c>
      <c r="H232" s="650" t="s">
        <v>568</v>
      </c>
      <c r="I232" s="650" t="s">
        <v>3003</v>
      </c>
      <c r="J232" s="650" t="s">
        <v>3004</v>
      </c>
      <c r="K232" s="650" t="s">
        <v>3005</v>
      </c>
      <c r="L232" s="651">
        <v>91.58</v>
      </c>
      <c r="M232" s="651">
        <v>91.58</v>
      </c>
      <c r="N232" s="650">
        <v>1</v>
      </c>
      <c r="O232" s="731">
        <v>1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7</v>
      </c>
      <c r="B233" s="650" t="s">
        <v>2234</v>
      </c>
      <c r="C233" s="650">
        <v>89301074</v>
      </c>
      <c r="D233" s="729" t="s">
        <v>3679</v>
      </c>
      <c r="E233" s="730" t="s">
        <v>2430</v>
      </c>
      <c r="F233" s="650" t="s">
        <v>2415</v>
      </c>
      <c r="G233" s="650" t="s">
        <v>2786</v>
      </c>
      <c r="H233" s="650" t="s">
        <v>568</v>
      </c>
      <c r="I233" s="650" t="s">
        <v>3006</v>
      </c>
      <c r="J233" s="650" t="s">
        <v>3007</v>
      </c>
      <c r="K233" s="650" t="s">
        <v>3008</v>
      </c>
      <c r="L233" s="651">
        <v>629.07000000000005</v>
      </c>
      <c r="M233" s="651">
        <v>1887.21</v>
      </c>
      <c r="N233" s="650">
        <v>3</v>
      </c>
      <c r="O233" s="731">
        <v>1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7</v>
      </c>
      <c r="B234" s="650" t="s">
        <v>2234</v>
      </c>
      <c r="C234" s="650">
        <v>89301074</v>
      </c>
      <c r="D234" s="729" t="s">
        <v>3679</v>
      </c>
      <c r="E234" s="730" t="s">
        <v>2430</v>
      </c>
      <c r="F234" s="650" t="s">
        <v>2415</v>
      </c>
      <c r="G234" s="650" t="s">
        <v>2786</v>
      </c>
      <c r="H234" s="650" t="s">
        <v>568</v>
      </c>
      <c r="I234" s="650" t="s">
        <v>3006</v>
      </c>
      <c r="J234" s="650" t="s">
        <v>3007</v>
      </c>
      <c r="K234" s="650" t="s">
        <v>3008</v>
      </c>
      <c r="L234" s="651">
        <v>247.24</v>
      </c>
      <c r="M234" s="651">
        <v>247.24</v>
      </c>
      <c r="N234" s="650">
        <v>1</v>
      </c>
      <c r="O234" s="731"/>
      <c r="P234" s="651">
        <v>247.24</v>
      </c>
      <c r="Q234" s="666">
        <v>1</v>
      </c>
      <c r="R234" s="650">
        <v>1</v>
      </c>
      <c r="S234" s="666">
        <v>1</v>
      </c>
      <c r="T234" s="731"/>
      <c r="U234" s="689"/>
    </row>
    <row r="235" spans="1:21" ht="14.4" customHeight="1" x14ac:dyDescent="0.3">
      <c r="A235" s="649">
        <v>7</v>
      </c>
      <c r="B235" s="650" t="s">
        <v>2234</v>
      </c>
      <c r="C235" s="650">
        <v>89301074</v>
      </c>
      <c r="D235" s="729" t="s">
        <v>3679</v>
      </c>
      <c r="E235" s="730" t="s">
        <v>2430</v>
      </c>
      <c r="F235" s="650" t="s">
        <v>2415</v>
      </c>
      <c r="G235" s="650" t="s">
        <v>2786</v>
      </c>
      <c r="H235" s="650" t="s">
        <v>568</v>
      </c>
      <c r="I235" s="650" t="s">
        <v>3009</v>
      </c>
      <c r="J235" s="650" t="s">
        <v>3010</v>
      </c>
      <c r="K235" s="650" t="s">
        <v>3011</v>
      </c>
      <c r="L235" s="651">
        <v>1030.1500000000001</v>
      </c>
      <c r="M235" s="651">
        <v>6180.9000000000005</v>
      </c>
      <c r="N235" s="650">
        <v>6</v>
      </c>
      <c r="O235" s="731"/>
      <c r="P235" s="651"/>
      <c r="Q235" s="666">
        <v>0</v>
      </c>
      <c r="R235" s="650"/>
      <c r="S235" s="666">
        <v>0</v>
      </c>
      <c r="T235" s="731"/>
      <c r="U235" s="689"/>
    </row>
    <row r="236" spans="1:21" ht="14.4" customHeight="1" x14ac:dyDescent="0.3">
      <c r="A236" s="649">
        <v>7</v>
      </c>
      <c r="B236" s="650" t="s">
        <v>2234</v>
      </c>
      <c r="C236" s="650">
        <v>89301074</v>
      </c>
      <c r="D236" s="729" t="s">
        <v>3679</v>
      </c>
      <c r="E236" s="730" t="s">
        <v>2430</v>
      </c>
      <c r="F236" s="650" t="s">
        <v>2415</v>
      </c>
      <c r="G236" s="650" t="s">
        <v>2786</v>
      </c>
      <c r="H236" s="650" t="s">
        <v>568</v>
      </c>
      <c r="I236" s="650" t="s">
        <v>3012</v>
      </c>
      <c r="J236" s="650" t="s">
        <v>3013</v>
      </c>
      <c r="K236" s="650" t="s">
        <v>3014</v>
      </c>
      <c r="L236" s="651">
        <v>2060.3000000000002</v>
      </c>
      <c r="M236" s="651">
        <v>12361.800000000001</v>
      </c>
      <c r="N236" s="650">
        <v>6</v>
      </c>
      <c r="O236" s="731"/>
      <c r="P236" s="651"/>
      <c r="Q236" s="666">
        <v>0</v>
      </c>
      <c r="R236" s="650"/>
      <c r="S236" s="666">
        <v>0</v>
      </c>
      <c r="T236" s="731"/>
      <c r="U236" s="689"/>
    </row>
    <row r="237" spans="1:21" ht="14.4" customHeight="1" x14ac:dyDescent="0.3">
      <c r="A237" s="649">
        <v>7</v>
      </c>
      <c r="B237" s="650" t="s">
        <v>2234</v>
      </c>
      <c r="C237" s="650">
        <v>89301074</v>
      </c>
      <c r="D237" s="729" t="s">
        <v>3679</v>
      </c>
      <c r="E237" s="730" t="s">
        <v>2430</v>
      </c>
      <c r="F237" s="650" t="s">
        <v>2415</v>
      </c>
      <c r="G237" s="650" t="s">
        <v>2786</v>
      </c>
      <c r="H237" s="650" t="s">
        <v>568</v>
      </c>
      <c r="I237" s="650" t="s">
        <v>3015</v>
      </c>
      <c r="J237" s="650" t="s">
        <v>3016</v>
      </c>
      <c r="K237" s="650" t="s">
        <v>3017</v>
      </c>
      <c r="L237" s="651">
        <v>5889.6</v>
      </c>
      <c r="M237" s="651">
        <v>5889.6</v>
      </c>
      <c r="N237" s="650">
        <v>1</v>
      </c>
      <c r="O237" s="731">
        <v>1</v>
      </c>
      <c r="P237" s="651">
        <v>5889.6</v>
      </c>
      <c r="Q237" s="666">
        <v>1</v>
      </c>
      <c r="R237" s="650">
        <v>1</v>
      </c>
      <c r="S237" s="666">
        <v>1</v>
      </c>
      <c r="T237" s="731">
        <v>1</v>
      </c>
      <c r="U237" s="689">
        <v>1</v>
      </c>
    </row>
    <row r="238" spans="1:21" ht="14.4" customHeight="1" x14ac:dyDescent="0.3">
      <c r="A238" s="649">
        <v>7</v>
      </c>
      <c r="B238" s="650" t="s">
        <v>2234</v>
      </c>
      <c r="C238" s="650">
        <v>89301074</v>
      </c>
      <c r="D238" s="729" t="s">
        <v>3679</v>
      </c>
      <c r="E238" s="730" t="s">
        <v>2430</v>
      </c>
      <c r="F238" s="650" t="s">
        <v>2415</v>
      </c>
      <c r="G238" s="650" t="s">
        <v>2786</v>
      </c>
      <c r="H238" s="650" t="s">
        <v>568</v>
      </c>
      <c r="I238" s="650" t="s">
        <v>3018</v>
      </c>
      <c r="J238" s="650" t="s">
        <v>3019</v>
      </c>
      <c r="K238" s="650" t="s">
        <v>3020</v>
      </c>
      <c r="L238" s="651">
        <v>1629.03</v>
      </c>
      <c r="M238" s="651">
        <v>9774.18</v>
      </c>
      <c r="N238" s="650">
        <v>6</v>
      </c>
      <c r="O238" s="731"/>
      <c r="P238" s="651"/>
      <c r="Q238" s="666">
        <v>0</v>
      </c>
      <c r="R238" s="650"/>
      <c r="S238" s="666">
        <v>0</v>
      </c>
      <c r="T238" s="731"/>
      <c r="U238" s="689"/>
    </row>
    <row r="239" spans="1:21" ht="14.4" customHeight="1" x14ac:dyDescent="0.3">
      <c r="A239" s="649">
        <v>7</v>
      </c>
      <c r="B239" s="650" t="s">
        <v>2234</v>
      </c>
      <c r="C239" s="650">
        <v>89301074</v>
      </c>
      <c r="D239" s="729" t="s">
        <v>3679</v>
      </c>
      <c r="E239" s="730" t="s">
        <v>2430</v>
      </c>
      <c r="F239" s="650" t="s">
        <v>2415</v>
      </c>
      <c r="G239" s="650" t="s">
        <v>2786</v>
      </c>
      <c r="H239" s="650" t="s">
        <v>568</v>
      </c>
      <c r="I239" s="650" t="s">
        <v>3021</v>
      </c>
      <c r="J239" s="650" t="s">
        <v>3022</v>
      </c>
      <c r="K239" s="650" t="s">
        <v>3023</v>
      </c>
      <c r="L239" s="651">
        <v>2787.72</v>
      </c>
      <c r="M239" s="651">
        <v>11150.88</v>
      </c>
      <c r="N239" s="650">
        <v>4</v>
      </c>
      <c r="O239" s="731"/>
      <c r="P239" s="651"/>
      <c r="Q239" s="666">
        <v>0</v>
      </c>
      <c r="R239" s="650"/>
      <c r="S239" s="666">
        <v>0</v>
      </c>
      <c r="T239" s="731"/>
      <c r="U239" s="689"/>
    </row>
    <row r="240" spans="1:21" ht="14.4" customHeight="1" x14ac:dyDescent="0.3">
      <c r="A240" s="649">
        <v>7</v>
      </c>
      <c r="B240" s="650" t="s">
        <v>2234</v>
      </c>
      <c r="C240" s="650">
        <v>89301074</v>
      </c>
      <c r="D240" s="729" t="s">
        <v>3679</v>
      </c>
      <c r="E240" s="730" t="s">
        <v>2430</v>
      </c>
      <c r="F240" s="650" t="s">
        <v>2415</v>
      </c>
      <c r="G240" s="650" t="s">
        <v>2786</v>
      </c>
      <c r="H240" s="650" t="s">
        <v>568</v>
      </c>
      <c r="I240" s="650" t="s">
        <v>3024</v>
      </c>
      <c r="J240" s="650" t="s">
        <v>3025</v>
      </c>
      <c r="K240" s="650" t="s">
        <v>3026</v>
      </c>
      <c r="L240" s="651">
        <v>2787.72</v>
      </c>
      <c r="M240" s="651">
        <v>16726.32</v>
      </c>
      <c r="N240" s="650">
        <v>6</v>
      </c>
      <c r="O240" s="731"/>
      <c r="P240" s="651"/>
      <c r="Q240" s="666">
        <v>0</v>
      </c>
      <c r="R240" s="650"/>
      <c r="S240" s="666">
        <v>0</v>
      </c>
      <c r="T240" s="731"/>
      <c r="U240" s="689"/>
    </row>
    <row r="241" spans="1:21" ht="14.4" customHeight="1" x14ac:dyDescent="0.3">
      <c r="A241" s="649">
        <v>7</v>
      </c>
      <c r="B241" s="650" t="s">
        <v>2234</v>
      </c>
      <c r="C241" s="650">
        <v>89301074</v>
      </c>
      <c r="D241" s="729" t="s">
        <v>3679</v>
      </c>
      <c r="E241" s="730" t="s">
        <v>2430</v>
      </c>
      <c r="F241" s="650" t="s">
        <v>2415</v>
      </c>
      <c r="G241" s="650" t="s">
        <v>2786</v>
      </c>
      <c r="H241" s="650" t="s">
        <v>568</v>
      </c>
      <c r="I241" s="650" t="s">
        <v>3024</v>
      </c>
      <c r="J241" s="650" t="s">
        <v>3025</v>
      </c>
      <c r="K241" s="650" t="s">
        <v>3026</v>
      </c>
      <c r="L241" s="651">
        <v>2060.3000000000002</v>
      </c>
      <c r="M241" s="651">
        <v>16482.400000000001</v>
      </c>
      <c r="N241" s="650">
        <v>8</v>
      </c>
      <c r="O241" s="731"/>
      <c r="P241" s="651">
        <v>8241.2000000000007</v>
      </c>
      <c r="Q241" s="666">
        <v>0.5</v>
      </c>
      <c r="R241" s="650">
        <v>4</v>
      </c>
      <c r="S241" s="666">
        <v>0.5</v>
      </c>
      <c r="T241" s="731"/>
      <c r="U241" s="689"/>
    </row>
    <row r="242" spans="1:21" ht="14.4" customHeight="1" x14ac:dyDescent="0.3">
      <c r="A242" s="649">
        <v>7</v>
      </c>
      <c r="B242" s="650" t="s">
        <v>2234</v>
      </c>
      <c r="C242" s="650">
        <v>89301074</v>
      </c>
      <c r="D242" s="729" t="s">
        <v>3679</v>
      </c>
      <c r="E242" s="730" t="s">
        <v>2430</v>
      </c>
      <c r="F242" s="650" t="s">
        <v>2415</v>
      </c>
      <c r="G242" s="650" t="s">
        <v>2786</v>
      </c>
      <c r="H242" s="650" t="s">
        <v>568</v>
      </c>
      <c r="I242" s="650" t="s">
        <v>3027</v>
      </c>
      <c r="J242" s="650" t="s">
        <v>3028</v>
      </c>
      <c r="K242" s="650" t="s">
        <v>3029</v>
      </c>
      <c r="L242" s="651">
        <v>1545.22</v>
      </c>
      <c r="M242" s="651">
        <v>6180.88</v>
      </c>
      <c r="N242" s="650">
        <v>4</v>
      </c>
      <c r="O242" s="731"/>
      <c r="P242" s="651">
        <v>6180.88</v>
      </c>
      <c r="Q242" s="666">
        <v>1</v>
      </c>
      <c r="R242" s="650">
        <v>4</v>
      </c>
      <c r="S242" s="666">
        <v>1</v>
      </c>
      <c r="T242" s="731"/>
      <c r="U242" s="689"/>
    </row>
    <row r="243" spans="1:21" ht="14.4" customHeight="1" x14ac:dyDescent="0.3">
      <c r="A243" s="649">
        <v>7</v>
      </c>
      <c r="B243" s="650" t="s">
        <v>2234</v>
      </c>
      <c r="C243" s="650">
        <v>89301074</v>
      </c>
      <c r="D243" s="729" t="s">
        <v>3679</v>
      </c>
      <c r="E243" s="730" t="s">
        <v>2430</v>
      </c>
      <c r="F243" s="650" t="s">
        <v>2415</v>
      </c>
      <c r="G243" s="650" t="s">
        <v>2786</v>
      </c>
      <c r="H243" s="650" t="s">
        <v>568</v>
      </c>
      <c r="I243" s="650" t="s">
        <v>3027</v>
      </c>
      <c r="J243" s="650" t="s">
        <v>3028</v>
      </c>
      <c r="K243" s="650" t="s">
        <v>3029</v>
      </c>
      <c r="L243" s="651">
        <v>2332.38</v>
      </c>
      <c r="M243" s="651">
        <v>53644.740000000005</v>
      </c>
      <c r="N243" s="650">
        <v>23</v>
      </c>
      <c r="O243" s="731">
        <v>3</v>
      </c>
      <c r="P243" s="651">
        <v>25656.180000000004</v>
      </c>
      <c r="Q243" s="666">
        <v>0.47826086956521741</v>
      </c>
      <c r="R243" s="650">
        <v>11</v>
      </c>
      <c r="S243" s="666">
        <v>0.47826086956521741</v>
      </c>
      <c r="T243" s="731">
        <v>2</v>
      </c>
      <c r="U243" s="689">
        <v>0.66666666666666663</v>
      </c>
    </row>
    <row r="244" spans="1:21" ht="14.4" customHeight="1" x14ac:dyDescent="0.3">
      <c r="A244" s="649">
        <v>7</v>
      </c>
      <c r="B244" s="650" t="s">
        <v>2234</v>
      </c>
      <c r="C244" s="650">
        <v>89301074</v>
      </c>
      <c r="D244" s="729" t="s">
        <v>3679</v>
      </c>
      <c r="E244" s="730" t="s">
        <v>2430</v>
      </c>
      <c r="F244" s="650" t="s">
        <v>2415</v>
      </c>
      <c r="G244" s="650" t="s">
        <v>2786</v>
      </c>
      <c r="H244" s="650" t="s">
        <v>568</v>
      </c>
      <c r="I244" s="650" t="s">
        <v>3030</v>
      </c>
      <c r="J244" s="650" t="s">
        <v>3031</v>
      </c>
      <c r="K244" s="650" t="s">
        <v>3032</v>
      </c>
      <c r="L244" s="651">
        <v>515.07000000000005</v>
      </c>
      <c r="M244" s="651">
        <v>2060.2800000000002</v>
      </c>
      <c r="N244" s="650">
        <v>4</v>
      </c>
      <c r="O244" s="731"/>
      <c r="P244" s="651"/>
      <c r="Q244" s="666">
        <v>0</v>
      </c>
      <c r="R244" s="650"/>
      <c r="S244" s="666">
        <v>0</v>
      </c>
      <c r="T244" s="731"/>
      <c r="U244" s="689"/>
    </row>
    <row r="245" spans="1:21" ht="14.4" customHeight="1" x14ac:dyDescent="0.3">
      <c r="A245" s="649">
        <v>7</v>
      </c>
      <c r="B245" s="650" t="s">
        <v>2234</v>
      </c>
      <c r="C245" s="650">
        <v>89301074</v>
      </c>
      <c r="D245" s="729" t="s">
        <v>3679</v>
      </c>
      <c r="E245" s="730" t="s">
        <v>2430</v>
      </c>
      <c r="F245" s="650" t="s">
        <v>2415</v>
      </c>
      <c r="G245" s="650" t="s">
        <v>2786</v>
      </c>
      <c r="H245" s="650" t="s">
        <v>568</v>
      </c>
      <c r="I245" s="650" t="s">
        <v>3033</v>
      </c>
      <c r="J245" s="650" t="s">
        <v>3034</v>
      </c>
      <c r="K245" s="650" t="s">
        <v>3035</v>
      </c>
      <c r="L245" s="651">
        <v>1629.03</v>
      </c>
      <c r="M245" s="651">
        <v>22806.42</v>
      </c>
      <c r="N245" s="650">
        <v>14</v>
      </c>
      <c r="O245" s="731">
        <v>1</v>
      </c>
      <c r="P245" s="651">
        <v>13032.24</v>
      </c>
      <c r="Q245" s="666">
        <v>0.57142857142857151</v>
      </c>
      <c r="R245" s="650">
        <v>8</v>
      </c>
      <c r="S245" s="666">
        <v>0.5714285714285714</v>
      </c>
      <c r="T245" s="731">
        <v>1</v>
      </c>
      <c r="U245" s="689">
        <v>1</v>
      </c>
    </row>
    <row r="246" spans="1:21" ht="14.4" customHeight="1" x14ac:dyDescent="0.3">
      <c r="A246" s="649">
        <v>7</v>
      </c>
      <c r="B246" s="650" t="s">
        <v>2234</v>
      </c>
      <c r="C246" s="650">
        <v>89301074</v>
      </c>
      <c r="D246" s="729" t="s">
        <v>3679</v>
      </c>
      <c r="E246" s="730" t="s">
        <v>2430</v>
      </c>
      <c r="F246" s="650" t="s">
        <v>2415</v>
      </c>
      <c r="G246" s="650" t="s">
        <v>2786</v>
      </c>
      <c r="H246" s="650" t="s">
        <v>568</v>
      </c>
      <c r="I246" s="650" t="s">
        <v>3033</v>
      </c>
      <c r="J246" s="650" t="s">
        <v>3034</v>
      </c>
      <c r="K246" s="650" t="s">
        <v>3035</v>
      </c>
      <c r="L246" s="651">
        <v>1030.1500000000001</v>
      </c>
      <c r="M246" s="651">
        <v>2060.3000000000002</v>
      </c>
      <c r="N246" s="650">
        <v>2</v>
      </c>
      <c r="O246" s="731">
        <v>1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7</v>
      </c>
      <c r="B247" s="650" t="s">
        <v>2234</v>
      </c>
      <c r="C247" s="650">
        <v>89301074</v>
      </c>
      <c r="D247" s="729" t="s">
        <v>3679</v>
      </c>
      <c r="E247" s="730" t="s">
        <v>2430</v>
      </c>
      <c r="F247" s="650" t="s">
        <v>2415</v>
      </c>
      <c r="G247" s="650" t="s">
        <v>2786</v>
      </c>
      <c r="H247" s="650" t="s">
        <v>568</v>
      </c>
      <c r="I247" s="650" t="s">
        <v>3036</v>
      </c>
      <c r="J247" s="650" t="s">
        <v>3037</v>
      </c>
      <c r="K247" s="650" t="s">
        <v>3038</v>
      </c>
      <c r="L247" s="651">
        <v>515.07000000000005</v>
      </c>
      <c r="M247" s="651">
        <v>2060.2800000000002</v>
      </c>
      <c r="N247" s="650">
        <v>4</v>
      </c>
      <c r="O247" s="731"/>
      <c r="P247" s="651"/>
      <c r="Q247" s="666">
        <v>0</v>
      </c>
      <c r="R247" s="650"/>
      <c r="S247" s="666">
        <v>0</v>
      </c>
      <c r="T247" s="731"/>
      <c r="U247" s="689"/>
    </row>
    <row r="248" spans="1:21" ht="14.4" customHeight="1" x14ac:dyDescent="0.3">
      <c r="A248" s="649">
        <v>7</v>
      </c>
      <c r="B248" s="650" t="s">
        <v>2234</v>
      </c>
      <c r="C248" s="650">
        <v>89301074</v>
      </c>
      <c r="D248" s="729" t="s">
        <v>3679</v>
      </c>
      <c r="E248" s="730" t="s">
        <v>2430</v>
      </c>
      <c r="F248" s="650" t="s">
        <v>2415</v>
      </c>
      <c r="G248" s="650" t="s">
        <v>2786</v>
      </c>
      <c r="H248" s="650" t="s">
        <v>568</v>
      </c>
      <c r="I248" s="650" t="s">
        <v>3039</v>
      </c>
      <c r="J248" s="650" t="s">
        <v>3040</v>
      </c>
      <c r="K248" s="650" t="s">
        <v>3041</v>
      </c>
      <c r="L248" s="651">
        <v>1416.79</v>
      </c>
      <c r="M248" s="651">
        <v>14167.9</v>
      </c>
      <c r="N248" s="650">
        <v>10</v>
      </c>
      <c r="O248" s="731">
        <v>2</v>
      </c>
      <c r="P248" s="651">
        <v>14167.9</v>
      </c>
      <c r="Q248" s="666">
        <v>1</v>
      </c>
      <c r="R248" s="650">
        <v>10</v>
      </c>
      <c r="S248" s="666">
        <v>1</v>
      </c>
      <c r="T248" s="731">
        <v>2</v>
      </c>
      <c r="U248" s="689">
        <v>1</v>
      </c>
    </row>
    <row r="249" spans="1:21" ht="14.4" customHeight="1" x14ac:dyDescent="0.3">
      <c r="A249" s="649">
        <v>7</v>
      </c>
      <c r="B249" s="650" t="s">
        <v>2234</v>
      </c>
      <c r="C249" s="650">
        <v>89301074</v>
      </c>
      <c r="D249" s="729" t="s">
        <v>3679</v>
      </c>
      <c r="E249" s="730" t="s">
        <v>2430</v>
      </c>
      <c r="F249" s="650" t="s">
        <v>2415</v>
      </c>
      <c r="G249" s="650" t="s">
        <v>2786</v>
      </c>
      <c r="H249" s="650" t="s">
        <v>568</v>
      </c>
      <c r="I249" s="650" t="s">
        <v>3039</v>
      </c>
      <c r="J249" s="650" t="s">
        <v>3040</v>
      </c>
      <c r="K249" s="650" t="s">
        <v>3041</v>
      </c>
      <c r="L249" s="651">
        <v>1030.1500000000001</v>
      </c>
      <c r="M249" s="651">
        <v>4120.6000000000004</v>
      </c>
      <c r="N249" s="650">
        <v>4</v>
      </c>
      <c r="O249" s="731">
        <v>1</v>
      </c>
      <c r="P249" s="651">
        <v>4120.6000000000004</v>
      </c>
      <c r="Q249" s="666">
        <v>1</v>
      </c>
      <c r="R249" s="650">
        <v>4</v>
      </c>
      <c r="S249" s="666">
        <v>1</v>
      </c>
      <c r="T249" s="731">
        <v>1</v>
      </c>
      <c r="U249" s="689">
        <v>1</v>
      </c>
    </row>
    <row r="250" spans="1:21" ht="14.4" customHeight="1" x14ac:dyDescent="0.3">
      <c r="A250" s="649">
        <v>7</v>
      </c>
      <c r="B250" s="650" t="s">
        <v>2234</v>
      </c>
      <c r="C250" s="650">
        <v>89301074</v>
      </c>
      <c r="D250" s="729" t="s">
        <v>3679</v>
      </c>
      <c r="E250" s="730" t="s">
        <v>2430</v>
      </c>
      <c r="F250" s="650" t="s">
        <v>2415</v>
      </c>
      <c r="G250" s="650" t="s">
        <v>2786</v>
      </c>
      <c r="H250" s="650" t="s">
        <v>568</v>
      </c>
      <c r="I250" s="650" t="s">
        <v>1570</v>
      </c>
      <c r="J250" s="650" t="s">
        <v>1571</v>
      </c>
      <c r="K250" s="650" t="s">
        <v>1572</v>
      </c>
      <c r="L250" s="651">
        <v>1545.22</v>
      </c>
      <c r="M250" s="651">
        <v>9271.32</v>
      </c>
      <c r="N250" s="650">
        <v>6</v>
      </c>
      <c r="O250" s="731">
        <v>1</v>
      </c>
      <c r="P250" s="651">
        <v>9271.32</v>
      </c>
      <c r="Q250" s="666">
        <v>1</v>
      </c>
      <c r="R250" s="650">
        <v>6</v>
      </c>
      <c r="S250" s="666">
        <v>1</v>
      </c>
      <c r="T250" s="731">
        <v>1</v>
      </c>
      <c r="U250" s="689">
        <v>1</v>
      </c>
    </row>
    <row r="251" spans="1:21" ht="14.4" customHeight="1" x14ac:dyDescent="0.3">
      <c r="A251" s="649">
        <v>7</v>
      </c>
      <c r="B251" s="650" t="s">
        <v>2234</v>
      </c>
      <c r="C251" s="650">
        <v>89301074</v>
      </c>
      <c r="D251" s="729" t="s">
        <v>3679</v>
      </c>
      <c r="E251" s="730" t="s">
        <v>2430</v>
      </c>
      <c r="F251" s="650" t="s">
        <v>2415</v>
      </c>
      <c r="G251" s="650" t="s">
        <v>2786</v>
      </c>
      <c r="H251" s="650" t="s">
        <v>568</v>
      </c>
      <c r="I251" s="650" t="s">
        <v>3042</v>
      </c>
      <c r="J251" s="650" t="s">
        <v>3043</v>
      </c>
      <c r="K251" s="650" t="s">
        <v>3044</v>
      </c>
      <c r="L251" s="651">
        <v>247.24</v>
      </c>
      <c r="M251" s="651">
        <v>988.96</v>
      </c>
      <c r="N251" s="650">
        <v>4</v>
      </c>
      <c r="O251" s="731"/>
      <c r="P251" s="651"/>
      <c r="Q251" s="666">
        <v>0</v>
      </c>
      <c r="R251" s="650"/>
      <c r="S251" s="666">
        <v>0</v>
      </c>
      <c r="T251" s="731"/>
      <c r="U251" s="689"/>
    </row>
    <row r="252" spans="1:21" ht="14.4" customHeight="1" x14ac:dyDescent="0.3">
      <c r="A252" s="649">
        <v>7</v>
      </c>
      <c r="B252" s="650" t="s">
        <v>2234</v>
      </c>
      <c r="C252" s="650">
        <v>89301074</v>
      </c>
      <c r="D252" s="729" t="s">
        <v>3679</v>
      </c>
      <c r="E252" s="730" t="s">
        <v>2430</v>
      </c>
      <c r="F252" s="650" t="s">
        <v>2415</v>
      </c>
      <c r="G252" s="650" t="s">
        <v>2786</v>
      </c>
      <c r="H252" s="650" t="s">
        <v>568</v>
      </c>
      <c r="I252" s="650" t="s">
        <v>3045</v>
      </c>
      <c r="J252" s="650" t="s">
        <v>3046</v>
      </c>
      <c r="K252" s="650" t="s">
        <v>3047</v>
      </c>
      <c r="L252" s="651">
        <v>257.54000000000002</v>
      </c>
      <c r="M252" s="651">
        <v>257.54000000000002</v>
      </c>
      <c r="N252" s="650">
        <v>1</v>
      </c>
      <c r="O252" s="731"/>
      <c r="P252" s="651"/>
      <c r="Q252" s="666">
        <v>0</v>
      </c>
      <c r="R252" s="650"/>
      <c r="S252" s="666">
        <v>0</v>
      </c>
      <c r="T252" s="731"/>
      <c r="U252" s="689"/>
    </row>
    <row r="253" spans="1:21" ht="14.4" customHeight="1" x14ac:dyDescent="0.3">
      <c r="A253" s="649">
        <v>7</v>
      </c>
      <c r="B253" s="650" t="s">
        <v>2234</v>
      </c>
      <c r="C253" s="650">
        <v>89301074</v>
      </c>
      <c r="D253" s="729" t="s">
        <v>3679</v>
      </c>
      <c r="E253" s="730" t="s">
        <v>2430</v>
      </c>
      <c r="F253" s="650" t="s">
        <v>2415</v>
      </c>
      <c r="G253" s="650" t="s">
        <v>3048</v>
      </c>
      <c r="H253" s="650" t="s">
        <v>629</v>
      </c>
      <c r="I253" s="650" t="s">
        <v>3049</v>
      </c>
      <c r="J253" s="650" t="s">
        <v>3050</v>
      </c>
      <c r="K253" s="650" t="s">
        <v>3051</v>
      </c>
      <c r="L253" s="651">
        <v>591.66999999999996</v>
      </c>
      <c r="M253" s="651">
        <v>1183.3399999999999</v>
      </c>
      <c r="N253" s="650">
        <v>2</v>
      </c>
      <c r="O253" s="731">
        <v>0.5</v>
      </c>
      <c r="P253" s="651"/>
      <c r="Q253" s="666">
        <v>0</v>
      </c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7</v>
      </c>
      <c r="B254" s="650" t="s">
        <v>2234</v>
      </c>
      <c r="C254" s="650">
        <v>89301074</v>
      </c>
      <c r="D254" s="729" t="s">
        <v>3679</v>
      </c>
      <c r="E254" s="730" t="s">
        <v>2430</v>
      </c>
      <c r="F254" s="650" t="s">
        <v>2415</v>
      </c>
      <c r="G254" s="650" t="s">
        <v>3048</v>
      </c>
      <c r="H254" s="650" t="s">
        <v>629</v>
      </c>
      <c r="I254" s="650" t="s">
        <v>3052</v>
      </c>
      <c r="J254" s="650" t="s">
        <v>3053</v>
      </c>
      <c r="K254" s="650" t="s">
        <v>3054</v>
      </c>
      <c r="L254" s="651">
        <v>443.52</v>
      </c>
      <c r="M254" s="651">
        <v>8870.3999999999978</v>
      </c>
      <c r="N254" s="650">
        <v>20</v>
      </c>
      <c r="O254" s="731">
        <v>5</v>
      </c>
      <c r="P254" s="651">
        <v>2661.12</v>
      </c>
      <c r="Q254" s="666">
        <v>0.30000000000000004</v>
      </c>
      <c r="R254" s="650">
        <v>6</v>
      </c>
      <c r="S254" s="666">
        <v>0.3</v>
      </c>
      <c r="T254" s="731">
        <v>2</v>
      </c>
      <c r="U254" s="689">
        <v>0.4</v>
      </c>
    </row>
    <row r="255" spans="1:21" ht="14.4" customHeight="1" x14ac:dyDescent="0.3">
      <c r="A255" s="649">
        <v>7</v>
      </c>
      <c r="B255" s="650" t="s">
        <v>2234</v>
      </c>
      <c r="C255" s="650">
        <v>89301074</v>
      </c>
      <c r="D255" s="729" t="s">
        <v>3679</v>
      </c>
      <c r="E255" s="730" t="s">
        <v>2430</v>
      </c>
      <c r="F255" s="650" t="s">
        <v>2415</v>
      </c>
      <c r="G255" s="650" t="s">
        <v>3048</v>
      </c>
      <c r="H255" s="650" t="s">
        <v>629</v>
      </c>
      <c r="I255" s="650" t="s">
        <v>3055</v>
      </c>
      <c r="J255" s="650" t="s">
        <v>3053</v>
      </c>
      <c r="K255" s="650" t="s">
        <v>3056</v>
      </c>
      <c r="L255" s="651">
        <v>887.05</v>
      </c>
      <c r="M255" s="651">
        <v>2661.1499999999996</v>
      </c>
      <c r="N255" s="650">
        <v>3</v>
      </c>
      <c r="O255" s="731">
        <v>1</v>
      </c>
      <c r="P255" s="651">
        <v>887.05</v>
      </c>
      <c r="Q255" s="666">
        <v>0.33333333333333337</v>
      </c>
      <c r="R255" s="650">
        <v>1</v>
      </c>
      <c r="S255" s="666">
        <v>0.33333333333333331</v>
      </c>
      <c r="T255" s="731">
        <v>0.5</v>
      </c>
      <c r="U255" s="689">
        <v>0.5</v>
      </c>
    </row>
    <row r="256" spans="1:21" ht="14.4" customHeight="1" x14ac:dyDescent="0.3">
      <c r="A256" s="649">
        <v>7</v>
      </c>
      <c r="B256" s="650" t="s">
        <v>2234</v>
      </c>
      <c r="C256" s="650">
        <v>89301074</v>
      </c>
      <c r="D256" s="729" t="s">
        <v>3679</v>
      </c>
      <c r="E256" s="730" t="s">
        <v>2430</v>
      </c>
      <c r="F256" s="650" t="s">
        <v>2415</v>
      </c>
      <c r="G256" s="650" t="s">
        <v>3048</v>
      </c>
      <c r="H256" s="650" t="s">
        <v>629</v>
      </c>
      <c r="I256" s="650" t="s">
        <v>3057</v>
      </c>
      <c r="J256" s="650" t="s">
        <v>3058</v>
      </c>
      <c r="K256" s="650" t="s">
        <v>3059</v>
      </c>
      <c r="L256" s="651">
        <v>499.8</v>
      </c>
      <c r="M256" s="651">
        <v>1499.4</v>
      </c>
      <c r="N256" s="650">
        <v>3</v>
      </c>
      <c r="O256" s="731">
        <v>0.5</v>
      </c>
      <c r="P256" s="651"/>
      <c r="Q256" s="666">
        <v>0</v>
      </c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7</v>
      </c>
      <c r="B257" s="650" t="s">
        <v>2234</v>
      </c>
      <c r="C257" s="650">
        <v>89301074</v>
      </c>
      <c r="D257" s="729" t="s">
        <v>3679</v>
      </c>
      <c r="E257" s="730" t="s">
        <v>2430</v>
      </c>
      <c r="F257" s="650" t="s">
        <v>2415</v>
      </c>
      <c r="G257" s="650" t="s">
        <v>3060</v>
      </c>
      <c r="H257" s="650" t="s">
        <v>568</v>
      </c>
      <c r="I257" s="650" t="s">
        <v>3061</v>
      </c>
      <c r="J257" s="650" t="s">
        <v>3062</v>
      </c>
      <c r="K257" s="650" t="s">
        <v>3063</v>
      </c>
      <c r="L257" s="651">
        <v>876.77</v>
      </c>
      <c r="M257" s="651">
        <v>3507.08</v>
      </c>
      <c r="N257" s="650">
        <v>4</v>
      </c>
      <c r="O257" s="731"/>
      <c r="P257" s="651"/>
      <c r="Q257" s="666">
        <v>0</v>
      </c>
      <c r="R257" s="650"/>
      <c r="S257" s="666">
        <v>0</v>
      </c>
      <c r="T257" s="731"/>
      <c r="U257" s="689"/>
    </row>
    <row r="258" spans="1:21" ht="14.4" customHeight="1" x14ac:dyDescent="0.3">
      <c r="A258" s="649">
        <v>7</v>
      </c>
      <c r="B258" s="650" t="s">
        <v>2234</v>
      </c>
      <c r="C258" s="650">
        <v>89301074</v>
      </c>
      <c r="D258" s="729" t="s">
        <v>3679</v>
      </c>
      <c r="E258" s="730" t="s">
        <v>2430</v>
      </c>
      <c r="F258" s="650" t="s">
        <v>2415</v>
      </c>
      <c r="G258" s="650" t="s">
        <v>3064</v>
      </c>
      <c r="H258" s="650" t="s">
        <v>568</v>
      </c>
      <c r="I258" s="650" t="s">
        <v>3065</v>
      </c>
      <c r="J258" s="650" t="s">
        <v>3066</v>
      </c>
      <c r="K258" s="650" t="s">
        <v>3067</v>
      </c>
      <c r="L258" s="651">
        <v>144.01</v>
      </c>
      <c r="M258" s="651">
        <v>288.02</v>
      </c>
      <c r="N258" s="650">
        <v>2</v>
      </c>
      <c r="O258" s="731">
        <v>0.5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7</v>
      </c>
      <c r="B259" s="650" t="s">
        <v>2234</v>
      </c>
      <c r="C259" s="650">
        <v>89301074</v>
      </c>
      <c r="D259" s="729" t="s">
        <v>3679</v>
      </c>
      <c r="E259" s="730" t="s">
        <v>2430</v>
      </c>
      <c r="F259" s="650" t="s">
        <v>2415</v>
      </c>
      <c r="G259" s="650" t="s">
        <v>3064</v>
      </c>
      <c r="H259" s="650" t="s">
        <v>568</v>
      </c>
      <c r="I259" s="650" t="s">
        <v>3068</v>
      </c>
      <c r="J259" s="650" t="s">
        <v>3066</v>
      </c>
      <c r="K259" s="650" t="s">
        <v>3067</v>
      </c>
      <c r="L259" s="651">
        <v>144.01</v>
      </c>
      <c r="M259" s="651">
        <v>1296.0899999999999</v>
      </c>
      <c r="N259" s="650">
        <v>9</v>
      </c>
      <c r="O259" s="731">
        <v>2.5</v>
      </c>
      <c r="P259" s="651">
        <v>288.02</v>
      </c>
      <c r="Q259" s="666">
        <v>0.22222222222222221</v>
      </c>
      <c r="R259" s="650">
        <v>2</v>
      </c>
      <c r="S259" s="666">
        <v>0.22222222222222221</v>
      </c>
      <c r="T259" s="731">
        <v>1</v>
      </c>
      <c r="U259" s="689">
        <v>0.4</v>
      </c>
    </row>
    <row r="260" spans="1:21" ht="14.4" customHeight="1" x14ac:dyDescent="0.3">
      <c r="A260" s="649">
        <v>7</v>
      </c>
      <c r="B260" s="650" t="s">
        <v>2234</v>
      </c>
      <c r="C260" s="650">
        <v>89301074</v>
      </c>
      <c r="D260" s="729" t="s">
        <v>3679</v>
      </c>
      <c r="E260" s="730" t="s">
        <v>2430</v>
      </c>
      <c r="F260" s="650" t="s">
        <v>2415</v>
      </c>
      <c r="G260" s="650" t="s">
        <v>3069</v>
      </c>
      <c r="H260" s="650" t="s">
        <v>568</v>
      </c>
      <c r="I260" s="650" t="s">
        <v>3070</v>
      </c>
      <c r="J260" s="650" t="s">
        <v>3071</v>
      </c>
      <c r="K260" s="650" t="s">
        <v>3072</v>
      </c>
      <c r="L260" s="651">
        <v>59.43</v>
      </c>
      <c r="M260" s="651">
        <v>178.29</v>
      </c>
      <c r="N260" s="650">
        <v>3</v>
      </c>
      <c r="O260" s="731">
        <v>0.5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7</v>
      </c>
      <c r="B261" s="650" t="s">
        <v>2234</v>
      </c>
      <c r="C261" s="650">
        <v>89301074</v>
      </c>
      <c r="D261" s="729" t="s">
        <v>3679</v>
      </c>
      <c r="E261" s="730" t="s">
        <v>2430</v>
      </c>
      <c r="F261" s="650" t="s">
        <v>2415</v>
      </c>
      <c r="G261" s="650" t="s">
        <v>2731</v>
      </c>
      <c r="H261" s="650" t="s">
        <v>629</v>
      </c>
      <c r="I261" s="650" t="s">
        <v>3073</v>
      </c>
      <c r="J261" s="650" t="s">
        <v>2733</v>
      </c>
      <c r="K261" s="650" t="s">
        <v>3074</v>
      </c>
      <c r="L261" s="651">
        <v>195.92</v>
      </c>
      <c r="M261" s="651">
        <v>195.92</v>
      </c>
      <c r="N261" s="650">
        <v>1</v>
      </c>
      <c r="O261" s="731">
        <v>1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7</v>
      </c>
      <c r="B262" s="650" t="s">
        <v>2234</v>
      </c>
      <c r="C262" s="650">
        <v>89301074</v>
      </c>
      <c r="D262" s="729" t="s">
        <v>3679</v>
      </c>
      <c r="E262" s="730" t="s">
        <v>2430</v>
      </c>
      <c r="F262" s="650" t="s">
        <v>2415</v>
      </c>
      <c r="G262" s="650" t="s">
        <v>3075</v>
      </c>
      <c r="H262" s="650" t="s">
        <v>629</v>
      </c>
      <c r="I262" s="650" t="s">
        <v>3076</v>
      </c>
      <c r="J262" s="650" t="s">
        <v>3077</v>
      </c>
      <c r="K262" s="650" t="s">
        <v>3078</v>
      </c>
      <c r="L262" s="651">
        <v>137.74</v>
      </c>
      <c r="M262" s="651">
        <v>137.74</v>
      </c>
      <c r="N262" s="650">
        <v>1</v>
      </c>
      <c r="O262" s="731">
        <v>0.5</v>
      </c>
      <c r="P262" s="651"/>
      <c r="Q262" s="666">
        <v>0</v>
      </c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7</v>
      </c>
      <c r="B263" s="650" t="s">
        <v>2234</v>
      </c>
      <c r="C263" s="650">
        <v>89301074</v>
      </c>
      <c r="D263" s="729" t="s">
        <v>3679</v>
      </c>
      <c r="E263" s="730" t="s">
        <v>2430</v>
      </c>
      <c r="F263" s="650" t="s">
        <v>2415</v>
      </c>
      <c r="G263" s="650" t="s">
        <v>2704</v>
      </c>
      <c r="H263" s="650" t="s">
        <v>568</v>
      </c>
      <c r="I263" s="650" t="s">
        <v>3079</v>
      </c>
      <c r="J263" s="650" t="s">
        <v>3080</v>
      </c>
      <c r="K263" s="650" t="s">
        <v>2707</v>
      </c>
      <c r="L263" s="651">
        <v>64.13</v>
      </c>
      <c r="M263" s="651">
        <v>128.26</v>
      </c>
      <c r="N263" s="650">
        <v>2</v>
      </c>
      <c r="O263" s="731">
        <v>0.5</v>
      </c>
      <c r="P263" s="651">
        <v>128.26</v>
      </c>
      <c r="Q263" s="666">
        <v>1</v>
      </c>
      <c r="R263" s="650">
        <v>2</v>
      </c>
      <c r="S263" s="666">
        <v>1</v>
      </c>
      <c r="T263" s="731">
        <v>0.5</v>
      </c>
      <c r="U263" s="689">
        <v>1</v>
      </c>
    </row>
    <row r="264" spans="1:21" ht="14.4" customHeight="1" x14ac:dyDescent="0.3">
      <c r="A264" s="649">
        <v>7</v>
      </c>
      <c r="B264" s="650" t="s">
        <v>2234</v>
      </c>
      <c r="C264" s="650">
        <v>89301074</v>
      </c>
      <c r="D264" s="729" t="s">
        <v>3679</v>
      </c>
      <c r="E264" s="730" t="s">
        <v>2430</v>
      </c>
      <c r="F264" s="650" t="s">
        <v>2415</v>
      </c>
      <c r="G264" s="650" t="s">
        <v>2704</v>
      </c>
      <c r="H264" s="650" t="s">
        <v>568</v>
      </c>
      <c r="I264" s="650" t="s">
        <v>2705</v>
      </c>
      <c r="J264" s="650" t="s">
        <v>2706</v>
      </c>
      <c r="K264" s="650" t="s">
        <v>2707</v>
      </c>
      <c r="L264" s="651">
        <v>64.13</v>
      </c>
      <c r="M264" s="651">
        <v>64.13</v>
      </c>
      <c r="N264" s="650">
        <v>1</v>
      </c>
      <c r="O264" s="731">
        <v>0.5</v>
      </c>
      <c r="P264" s="651">
        <v>64.13</v>
      </c>
      <c r="Q264" s="666">
        <v>1</v>
      </c>
      <c r="R264" s="650">
        <v>1</v>
      </c>
      <c r="S264" s="666">
        <v>1</v>
      </c>
      <c r="T264" s="731">
        <v>0.5</v>
      </c>
      <c r="U264" s="689">
        <v>1</v>
      </c>
    </row>
    <row r="265" spans="1:21" ht="14.4" customHeight="1" x14ac:dyDescent="0.3">
      <c r="A265" s="649">
        <v>7</v>
      </c>
      <c r="B265" s="650" t="s">
        <v>2234</v>
      </c>
      <c r="C265" s="650">
        <v>89301074</v>
      </c>
      <c r="D265" s="729" t="s">
        <v>3679</v>
      </c>
      <c r="E265" s="730" t="s">
        <v>2430</v>
      </c>
      <c r="F265" s="650" t="s">
        <v>2415</v>
      </c>
      <c r="G265" s="650" t="s">
        <v>2850</v>
      </c>
      <c r="H265" s="650" t="s">
        <v>629</v>
      </c>
      <c r="I265" s="650" t="s">
        <v>3081</v>
      </c>
      <c r="J265" s="650" t="s">
        <v>2852</v>
      </c>
      <c r="K265" s="650" t="s">
        <v>3082</v>
      </c>
      <c r="L265" s="651">
        <v>193.26</v>
      </c>
      <c r="M265" s="651">
        <v>1159.56</v>
      </c>
      <c r="N265" s="650">
        <v>6</v>
      </c>
      <c r="O265" s="731">
        <v>2.5</v>
      </c>
      <c r="P265" s="651">
        <v>386.52</v>
      </c>
      <c r="Q265" s="666">
        <v>0.33333333333333331</v>
      </c>
      <c r="R265" s="650">
        <v>2</v>
      </c>
      <c r="S265" s="666">
        <v>0.33333333333333331</v>
      </c>
      <c r="T265" s="731">
        <v>0.5</v>
      </c>
      <c r="U265" s="689">
        <v>0.2</v>
      </c>
    </row>
    <row r="266" spans="1:21" ht="14.4" customHeight="1" x14ac:dyDescent="0.3">
      <c r="A266" s="649">
        <v>7</v>
      </c>
      <c r="B266" s="650" t="s">
        <v>2234</v>
      </c>
      <c r="C266" s="650">
        <v>89301074</v>
      </c>
      <c r="D266" s="729" t="s">
        <v>3679</v>
      </c>
      <c r="E266" s="730" t="s">
        <v>2430</v>
      </c>
      <c r="F266" s="650" t="s">
        <v>2415</v>
      </c>
      <c r="G266" s="650" t="s">
        <v>3083</v>
      </c>
      <c r="H266" s="650" t="s">
        <v>568</v>
      </c>
      <c r="I266" s="650" t="s">
        <v>3084</v>
      </c>
      <c r="J266" s="650" t="s">
        <v>3085</v>
      </c>
      <c r="K266" s="650" t="s">
        <v>3086</v>
      </c>
      <c r="L266" s="651">
        <v>152.54</v>
      </c>
      <c r="M266" s="651">
        <v>152.54</v>
      </c>
      <c r="N266" s="650">
        <v>1</v>
      </c>
      <c r="O266" s="731">
        <v>0.5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7</v>
      </c>
      <c r="B267" s="650" t="s">
        <v>2234</v>
      </c>
      <c r="C267" s="650">
        <v>89301074</v>
      </c>
      <c r="D267" s="729" t="s">
        <v>3679</v>
      </c>
      <c r="E267" s="730" t="s">
        <v>2430</v>
      </c>
      <c r="F267" s="650" t="s">
        <v>2415</v>
      </c>
      <c r="G267" s="650" t="s">
        <v>2458</v>
      </c>
      <c r="H267" s="650" t="s">
        <v>568</v>
      </c>
      <c r="I267" s="650" t="s">
        <v>3087</v>
      </c>
      <c r="J267" s="650" t="s">
        <v>2158</v>
      </c>
      <c r="K267" s="650" t="s">
        <v>2982</v>
      </c>
      <c r="L267" s="651">
        <v>70.02</v>
      </c>
      <c r="M267" s="651">
        <v>210.06</v>
      </c>
      <c r="N267" s="650">
        <v>3</v>
      </c>
      <c r="O267" s="731">
        <v>0.5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7</v>
      </c>
      <c r="B268" s="650" t="s">
        <v>2234</v>
      </c>
      <c r="C268" s="650">
        <v>89301074</v>
      </c>
      <c r="D268" s="729" t="s">
        <v>3679</v>
      </c>
      <c r="E268" s="730" t="s">
        <v>2430</v>
      </c>
      <c r="F268" s="650" t="s">
        <v>2415</v>
      </c>
      <c r="G268" s="650" t="s">
        <v>2790</v>
      </c>
      <c r="H268" s="650" t="s">
        <v>568</v>
      </c>
      <c r="I268" s="650" t="s">
        <v>3088</v>
      </c>
      <c r="J268" s="650" t="s">
        <v>3089</v>
      </c>
      <c r="K268" s="650" t="s">
        <v>2752</v>
      </c>
      <c r="L268" s="651">
        <v>57.48</v>
      </c>
      <c r="M268" s="651">
        <v>57.48</v>
      </c>
      <c r="N268" s="650">
        <v>1</v>
      </c>
      <c r="O268" s="731">
        <v>1</v>
      </c>
      <c r="P268" s="651"/>
      <c r="Q268" s="666">
        <v>0</v>
      </c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7</v>
      </c>
      <c r="B269" s="650" t="s">
        <v>2234</v>
      </c>
      <c r="C269" s="650">
        <v>89301074</v>
      </c>
      <c r="D269" s="729" t="s">
        <v>3679</v>
      </c>
      <c r="E269" s="730" t="s">
        <v>2430</v>
      </c>
      <c r="F269" s="650" t="s">
        <v>2415</v>
      </c>
      <c r="G269" s="650" t="s">
        <v>2790</v>
      </c>
      <c r="H269" s="650" t="s">
        <v>568</v>
      </c>
      <c r="I269" s="650" t="s">
        <v>3090</v>
      </c>
      <c r="J269" s="650" t="s">
        <v>3091</v>
      </c>
      <c r="K269" s="650" t="s">
        <v>884</v>
      </c>
      <c r="L269" s="651">
        <v>105.85</v>
      </c>
      <c r="M269" s="651">
        <v>211.7</v>
      </c>
      <c r="N269" s="650">
        <v>2</v>
      </c>
      <c r="O269" s="731">
        <v>1</v>
      </c>
      <c r="P269" s="651">
        <v>105.85</v>
      </c>
      <c r="Q269" s="666">
        <v>0.5</v>
      </c>
      <c r="R269" s="650">
        <v>1</v>
      </c>
      <c r="S269" s="666">
        <v>0.5</v>
      </c>
      <c r="T269" s="731"/>
      <c r="U269" s="689">
        <v>0</v>
      </c>
    </row>
    <row r="270" spans="1:21" ht="14.4" customHeight="1" x14ac:dyDescent="0.3">
      <c r="A270" s="649">
        <v>7</v>
      </c>
      <c r="B270" s="650" t="s">
        <v>2234</v>
      </c>
      <c r="C270" s="650">
        <v>89301074</v>
      </c>
      <c r="D270" s="729" t="s">
        <v>3679</v>
      </c>
      <c r="E270" s="730" t="s">
        <v>2430</v>
      </c>
      <c r="F270" s="650" t="s">
        <v>2415</v>
      </c>
      <c r="G270" s="650" t="s">
        <v>2790</v>
      </c>
      <c r="H270" s="650" t="s">
        <v>568</v>
      </c>
      <c r="I270" s="650" t="s">
        <v>2797</v>
      </c>
      <c r="J270" s="650" t="s">
        <v>2798</v>
      </c>
      <c r="K270" s="650" t="s">
        <v>2799</v>
      </c>
      <c r="L270" s="651">
        <v>244.58</v>
      </c>
      <c r="M270" s="651">
        <v>978.32</v>
      </c>
      <c r="N270" s="650">
        <v>4</v>
      </c>
      <c r="O270" s="731"/>
      <c r="P270" s="651"/>
      <c r="Q270" s="666">
        <v>0</v>
      </c>
      <c r="R270" s="650"/>
      <c r="S270" s="666">
        <v>0</v>
      </c>
      <c r="T270" s="731"/>
      <c r="U270" s="689"/>
    </row>
    <row r="271" spans="1:21" ht="14.4" customHeight="1" x14ac:dyDescent="0.3">
      <c r="A271" s="649">
        <v>7</v>
      </c>
      <c r="B271" s="650" t="s">
        <v>2234</v>
      </c>
      <c r="C271" s="650">
        <v>89301074</v>
      </c>
      <c r="D271" s="729" t="s">
        <v>3679</v>
      </c>
      <c r="E271" s="730" t="s">
        <v>2430</v>
      </c>
      <c r="F271" s="650" t="s">
        <v>2415</v>
      </c>
      <c r="G271" s="650" t="s">
        <v>2790</v>
      </c>
      <c r="H271" s="650" t="s">
        <v>568</v>
      </c>
      <c r="I271" s="650" t="s">
        <v>2800</v>
      </c>
      <c r="J271" s="650" t="s">
        <v>2801</v>
      </c>
      <c r="K271" s="650" t="s">
        <v>2802</v>
      </c>
      <c r="L271" s="651">
        <v>407.64</v>
      </c>
      <c r="M271" s="651">
        <v>1222.92</v>
      </c>
      <c r="N271" s="650">
        <v>3</v>
      </c>
      <c r="O271" s="731">
        <v>1</v>
      </c>
      <c r="P271" s="651">
        <v>1222.92</v>
      </c>
      <c r="Q271" s="666">
        <v>1</v>
      </c>
      <c r="R271" s="650">
        <v>3</v>
      </c>
      <c r="S271" s="666">
        <v>1</v>
      </c>
      <c r="T271" s="731">
        <v>1</v>
      </c>
      <c r="U271" s="689">
        <v>1</v>
      </c>
    </row>
    <row r="272" spans="1:21" ht="14.4" customHeight="1" x14ac:dyDescent="0.3">
      <c r="A272" s="649">
        <v>7</v>
      </c>
      <c r="B272" s="650" t="s">
        <v>2234</v>
      </c>
      <c r="C272" s="650">
        <v>89301074</v>
      </c>
      <c r="D272" s="729" t="s">
        <v>3679</v>
      </c>
      <c r="E272" s="730" t="s">
        <v>2430</v>
      </c>
      <c r="F272" s="650" t="s">
        <v>2415</v>
      </c>
      <c r="G272" s="650" t="s">
        <v>3092</v>
      </c>
      <c r="H272" s="650" t="s">
        <v>568</v>
      </c>
      <c r="I272" s="650" t="s">
        <v>3093</v>
      </c>
      <c r="J272" s="650" t="s">
        <v>3094</v>
      </c>
      <c r="K272" s="650" t="s">
        <v>3095</v>
      </c>
      <c r="L272" s="651">
        <v>0</v>
      </c>
      <c r="M272" s="651">
        <v>0</v>
      </c>
      <c r="N272" s="650">
        <v>2</v>
      </c>
      <c r="O272" s="731">
        <v>0.5</v>
      </c>
      <c r="P272" s="651"/>
      <c r="Q272" s="666"/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7</v>
      </c>
      <c r="B273" s="650" t="s">
        <v>2234</v>
      </c>
      <c r="C273" s="650">
        <v>89301074</v>
      </c>
      <c r="D273" s="729" t="s">
        <v>3679</v>
      </c>
      <c r="E273" s="730" t="s">
        <v>2430</v>
      </c>
      <c r="F273" s="650" t="s">
        <v>2415</v>
      </c>
      <c r="G273" s="650" t="s">
        <v>3092</v>
      </c>
      <c r="H273" s="650" t="s">
        <v>568</v>
      </c>
      <c r="I273" s="650" t="s">
        <v>3096</v>
      </c>
      <c r="J273" s="650" t="s">
        <v>3094</v>
      </c>
      <c r="K273" s="650" t="s">
        <v>3097</v>
      </c>
      <c r="L273" s="651">
        <v>94.72</v>
      </c>
      <c r="M273" s="651">
        <v>378.88</v>
      </c>
      <c r="N273" s="650">
        <v>4</v>
      </c>
      <c r="O273" s="731">
        <v>1</v>
      </c>
      <c r="P273" s="651"/>
      <c r="Q273" s="666">
        <v>0</v>
      </c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7</v>
      </c>
      <c r="B274" s="650" t="s">
        <v>2234</v>
      </c>
      <c r="C274" s="650">
        <v>89301074</v>
      </c>
      <c r="D274" s="729" t="s">
        <v>3679</v>
      </c>
      <c r="E274" s="730" t="s">
        <v>2430</v>
      </c>
      <c r="F274" s="650" t="s">
        <v>2415</v>
      </c>
      <c r="G274" s="650" t="s">
        <v>2530</v>
      </c>
      <c r="H274" s="650" t="s">
        <v>629</v>
      </c>
      <c r="I274" s="650" t="s">
        <v>2739</v>
      </c>
      <c r="J274" s="650" t="s">
        <v>2532</v>
      </c>
      <c r="K274" s="650" t="s">
        <v>2740</v>
      </c>
      <c r="L274" s="651">
        <v>96.63</v>
      </c>
      <c r="M274" s="651">
        <v>1256.1899999999998</v>
      </c>
      <c r="N274" s="650">
        <v>13</v>
      </c>
      <c r="O274" s="731">
        <v>3.5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7</v>
      </c>
      <c r="B275" s="650" t="s">
        <v>2234</v>
      </c>
      <c r="C275" s="650">
        <v>89301074</v>
      </c>
      <c r="D275" s="729" t="s">
        <v>3679</v>
      </c>
      <c r="E275" s="730" t="s">
        <v>2430</v>
      </c>
      <c r="F275" s="650" t="s">
        <v>2415</v>
      </c>
      <c r="G275" s="650" t="s">
        <v>2530</v>
      </c>
      <c r="H275" s="650" t="s">
        <v>629</v>
      </c>
      <c r="I275" s="650" t="s">
        <v>2739</v>
      </c>
      <c r="J275" s="650" t="s">
        <v>2532</v>
      </c>
      <c r="K275" s="650" t="s">
        <v>2740</v>
      </c>
      <c r="L275" s="651">
        <v>59.55</v>
      </c>
      <c r="M275" s="651">
        <v>119.1</v>
      </c>
      <c r="N275" s="650">
        <v>2</v>
      </c>
      <c r="O275" s="731">
        <v>0.5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7</v>
      </c>
      <c r="B276" s="650" t="s">
        <v>2234</v>
      </c>
      <c r="C276" s="650">
        <v>89301074</v>
      </c>
      <c r="D276" s="729" t="s">
        <v>3679</v>
      </c>
      <c r="E276" s="730" t="s">
        <v>2430</v>
      </c>
      <c r="F276" s="650" t="s">
        <v>2415</v>
      </c>
      <c r="G276" s="650" t="s">
        <v>3098</v>
      </c>
      <c r="H276" s="650" t="s">
        <v>568</v>
      </c>
      <c r="I276" s="650" t="s">
        <v>3099</v>
      </c>
      <c r="J276" s="650" t="s">
        <v>3100</v>
      </c>
      <c r="K276" s="650" t="s">
        <v>3101</v>
      </c>
      <c r="L276" s="651">
        <v>1753.54</v>
      </c>
      <c r="M276" s="651">
        <v>5260.62</v>
      </c>
      <c r="N276" s="650">
        <v>3</v>
      </c>
      <c r="O276" s="731">
        <v>1</v>
      </c>
      <c r="P276" s="651">
        <v>5260.62</v>
      </c>
      <c r="Q276" s="666">
        <v>1</v>
      </c>
      <c r="R276" s="650">
        <v>3</v>
      </c>
      <c r="S276" s="666">
        <v>1</v>
      </c>
      <c r="T276" s="731">
        <v>1</v>
      </c>
      <c r="U276" s="689">
        <v>1</v>
      </c>
    </row>
    <row r="277" spans="1:21" ht="14.4" customHeight="1" x14ac:dyDescent="0.3">
      <c r="A277" s="649">
        <v>7</v>
      </c>
      <c r="B277" s="650" t="s">
        <v>2234</v>
      </c>
      <c r="C277" s="650">
        <v>89301074</v>
      </c>
      <c r="D277" s="729" t="s">
        <v>3679</v>
      </c>
      <c r="E277" s="730" t="s">
        <v>2430</v>
      </c>
      <c r="F277" s="650" t="s">
        <v>2415</v>
      </c>
      <c r="G277" s="650" t="s">
        <v>3098</v>
      </c>
      <c r="H277" s="650" t="s">
        <v>568</v>
      </c>
      <c r="I277" s="650" t="s">
        <v>3102</v>
      </c>
      <c r="J277" s="650" t="s">
        <v>3100</v>
      </c>
      <c r="K277" s="650" t="s">
        <v>3103</v>
      </c>
      <c r="L277" s="651">
        <v>3507.07</v>
      </c>
      <c r="M277" s="651">
        <v>28056.560000000005</v>
      </c>
      <c r="N277" s="650">
        <v>8</v>
      </c>
      <c r="O277" s="731">
        <v>1</v>
      </c>
      <c r="P277" s="651">
        <v>10521.210000000001</v>
      </c>
      <c r="Q277" s="666">
        <v>0.37499999999999994</v>
      </c>
      <c r="R277" s="650">
        <v>3</v>
      </c>
      <c r="S277" s="666">
        <v>0.375</v>
      </c>
      <c r="T277" s="731"/>
      <c r="U277" s="689">
        <v>0</v>
      </c>
    </row>
    <row r="278" spans="1:21" ht="14.4" customHeight="1" x14ac:dyDescent="0.3">
      <c r="A278" s="649">
        <v>7</v>
      </c>
      <c r="B278" s="650" t="s">
        <v>2234</v>
      </c>
      <c r="C278" s="650">
        <v>89301074</v>
      </c>
      <c r="D278" s="729" t="s">
        <v>3679</v>
      </c>
      <c r="E278" s="730" t="s">
        <v>2430</v>
      </c>
      <c r="F278" s="650" t="s">
        <v>2415</v>
      </c>
      <c r="G278" s="650" t="s">
        <v>3098</v>
      </c>
      <c r="H278" s="650" t="s">
        <v>568</v>
      </c>
      <c r="I278" s="650" t="s">
        <v>3104</v>
      </c>
      <c r="J278" s="650" t="s">
        <v>3105</v>
      </c>
      <c r="K278" s="650" t="s">
        <v>3106</v>
      </c>
      <c r="L278" s="651">
        <v>474.91</v>
      </c>
      <c r="M278" s="651">
        <v>6648.74</v>
      </c>
      <c r="N278" s="650">
        <v>14</v>
      </c>
      <c r="O278" s="731"/>
      <c r="P278" s="651">
        <v>3799.28</v>
      </c>
      <c r="Q278" s="666">
        <v>0.57142857142857151</v>
      </c>
      <c r="R278" s="650">
        <v>8</v>
      </c>
      <c r="S278" s="666">
        <v>0.5714285714285714</v>
      </c>
      <c r="T278" s="731"/>
      <c r="U278" s="689"/>
    </row>
    <row r="279" spans="1:21" ht="14.4" customHeight="1" x14ac:dyDescent="0.3">
      <c r="A279" s="649">
        <v>7</v>
      </c>
      <c r="B279" s="650" t="s">
        <v>2234</v>
      </c>
      <c r="C279" s="650">
        <v>89301074</v>
      </c>
      <c r="D279" s="729" t="s">
        <v>3679</v>
      </c>
      <c r="E279" s="730" t="s">
        <v>2430</v>
      </c>
      <c r="F279" s="650" t="s">
        <v>2415</v>
      </c>
      <c r="G279" s="650" t="s">
        <v>3098</v>
      </c>
      <c r="H279" s="650" t="s">
        <v>568</v>
      </c>
      <c r="I279" s="650" t="s">
        <v>3107</v>
      </c>
      <c r="J279" s="650" t="s">
        <v>3108</v>
      </c>
      <c r="K279" s="650" t="s">
        <v>3109</v>
      </c>
      <c r="L279" s="651">
        <v>876.77</v>
      </c>
      <c r="M279" s="651">
        <v>17535.400000000001</v>
      </c>
      <c r="N279" s="650">
        <v>20</v>
      </c>
      <c r="O279" s="731"/>
      <c r="P279" s="651">
        <v>12274.78</v>
      </c>
      <c r="Q279" s="666">
        <v>0.7</v>
      </c>
      <c r="R279" s="650">
        <v>14</v>
      </c>
      <c r="S279" s="666">
        <v>0.7</v>
      </c>
      <c r="T279" s="731"/>
      <c r="U279" s="689"/>
    </row>
    <row r="280" spans="1:21" ht="14.4" customHeight="1" x14ac:dyDescent="0.3">
      <c r="A280" s="649">
        <v>7</v>
      </c>
      <c r="B280" s="650" t="s">
        <v>2234</v>
      </c>
      <c r="C280" s="650">
        <v>89301074</v>
      </c>
      <c r="D280" s="729" t="s">
        <v>3679</v>
      </c>
      <c r="E280" s="730" t="s">
        <v>2430</v>
      </c>
      <c r="F280" s="650" t="s">
        <v>2415</v>
      </c>
      <c r="G280" s="650" t="s">
        <v>3098</v>
      </c>
      <c r="H280" s="650" t="s">
        <v>568</v>
      </c>
      <c r="I280" s="650" t="s">
        <v>3110</v>
      </c>
      <c r="J280" s="650" t="s">
        <v>3108</v>
      </c>
      <c r="K280" s="650" t="s">
        <v>3111</v>
      </c>
      <c r="L280" s="651">
        <v>1753.54</v>
      </c>
      <c r="M280" s="651">
        <v>10521.24</v>
      </c>
      <c r="N280" s="650">
        <v>6</v>
      </c>
      <c r="O280" s="731"/>
      <c r="P280" s="651">
        <v>10521.24</v>
      </c>
      <c r="Q280" s="666">
        <v>1</v>
      </c>
      <c r="R280" s="650">
        <v>6</v>
      </c>
      <c r="S280" s="666">
        <v>1</v>
      </c>
      <c r="T280" s="731"/>
      <c r="U280" s="689"/>
    </row>
    <row r="281" spans="1:21" ht="14.4" customHeight="1" x14ac:dyDescent="0.3">
      <c r="A281" s="649">
        <v>7</v>
      </c>
      <c r="B281" s="650" t="s">
        <v>2234</v>
      </c>
      <c r="C281" s="650">
        <v>89301074</v>
      </c>
      <c r="D281" s="729" t="s">
        <v>3679</v>
      </c>
      <c r="E281" s="730" t="s">
        <v>2430</v>
      </c>
      <c r="F281" s="650" t="s">
        <v>2415</v>
      </c>
      <c r="G281" s="650" t="s">
        <v>3098</v>
      </c>
      <c r="H281" s="650" t="s">
        <v>568</v>
      </c>
      <c r="I281" s="650" t="s">
        <v>3112</v>
      </c>
      <c r="J281" s="650" t="s">
        <v>3113</v>
      </c>
      <c r="K281" s="650" t="s">
        <v>3101</v>
      </c>
      <c r="L281" s="651">
        <v>0</v>
      </c>
      <c r="M281" s="651">
        <v>0</v>
      </c>
      <c r="N281" s="650">
        <v>4</v>
      </c>
      <c r="O281" s="731"/>
      <c r="P281" s="651"/>
      <c r="Q281" s="666"/>
      <c r="R281" s="650"/>
      <c r="S281" s="666">
        <v>0</v>
      </c>
      <c r="T281" s="731"/>
      <c r="U281" s="689"/>
    </row>
    <row r="282" spans="1:21" ht="14.4" customHeight="1" x14ac:dyDescent="0.3">
      <c r="A282" s="649">
        <v>7</v>
      </c>
      <c r="B282" s="650" t="s">
        <v>2234</v>
      </c>
      <c r="C282" s="650">
        <v>89301074</v>
      </c>
      <c r="D282" s="729" t="s">
        <v>3679</v>
      </c>
      <c r="E282" s="730" t="s">
        <v>2430</v>
      </c>
      <c r="F282" s="650" t="s">
        <v>2415</v>
      </c>
      <c r="G282" s="650" t="s">
        <v>3114</v>
      </c>
      <c r="H282" s="650" t="s">
        <v>568</v>
      </c>
      <c r="I282" s="650" t="s">
        <v>3115</v>
      </c>
      <c r="J282" s="650" t="s">
        <v>3116</v>
      </c>
      <c r="K282" s="650" t="s">
        <v>3117</v>
      </c>
      <c r="L282" s="651">
        <v>1163.02</v>
      </c>
      <c r="M282" s="651">
        <v>3489.06</v>
      </c>
      <c r="N282" s="650">
        <v>3</v>
      </c>
      <c r="O282" s="731">
        <v>1</v>
      </c>
      <c r="P282" s="651">
        <v>1163.02</v>
      </c>
      <c r="Q282" s="666">
        <v>0.33333333333333331</v>
      </c>
      <c r="R282" s="650">
        <v>1</v>
      </c>
      <c r="S282" s="666">
        <v>0.33333333333333331</v>
      </c>
      <c r="T282" s="731"/>
      <c r="U282" s="689">
        <v>0</v>
      </c>
    </row>
    <row r="283" spans="1:21" ht="14.4" customHeight="1" x14ac:dyDescent="0.3">
      <c r="A283" s="649">
        <v>7</v>
      </c>
      <c r="B283" s="650" t="s">
        <v>2234</v>
      </c>
      <c r="C283" s="650">
        <v>89301074</v>
      </c>
      <c r="D283" s="729" t="s">
        <v>3679</v>
      </c>
      <c r="E283" s="730" t="s">
        <v>2430</v>
      </c>
      <c r="F283" s="650" t="s">
        <v>2415</v>
      </c>
      <c r="G283" s="650" t="s">
        <v>3114</v>
      </c>
      <c r="H283" s="650" t="s">
        <v>568</v>
      </c>
      <c r="I283" s="650" t="s">
        <v>3118</v>
      </c>
      <c r="J283" s="650" t="s">
        <v>3119</v>
      </c>
      <c r="K283" s="650" t="s">
        <v>3120</v>
      </c>
      <c r="L283" s="651">
        <v>2243.6799999999998</v>
      </c>
      <c r="M283" s="651">
        <v>20193.12</v>
      </c>
      <c r="N283" s="650">
        <v>9</v>
      </c>
      <c r="O283" s="731">
        <v>1</v>
      </c>
      <c r="P283" s="651">
        <v>2243.6799999999998</v>
      </c>
      <c r="Q283" s="666">
        <v>0.1111111111111111</v>
      </c>
      <c r="R283" s="650">
        <v>1</v>
      </c>
      <c r="S283" s="666">
        <v>0.1111111111111111</v>
      </c>
      <c r="T283" s="731"/>
      <c r="U283" s="689">
        <v>0</v>
      </c>
    </row>
    <row r="284" spans="1:21" ht="14.4" customHeight="1" x14ac:dyDescent="0.3">
      <c r="A284" s="649">
        <v>7</v>
      </c>
      <c r="B284" s="650" t="s">
        <v>2234</v>
      </c>
      <c r="C284" s="650">
        <v>89301074</v>
      </c>
      <c r="D284" s="729" t="s">
        <v>3679</v>
      </c>
      <c r="E284" s="730" t="s">
        <v>2430</v>
      </c>
      <c r="F284" s="650" t="s">
        <v>2415</v>
      </c>
      <c r="G284" s="650" t="s">
        <v>3114</v>
      </c>
      <c r="H284" s="650" t="s">
        <v>568</v>
      </c>
      <c r="I284" s="650" t="s">
        <v>3121</v>
      </c>
      <c r="J284" s="650" t="s">
        <v>3122</v>
      </c>
      <c r="K284" s="650" t="s">
        <v>3123</v>
      </c>
      <c r="L284" s="651">
        <v>3858.27</v>
      </c>
      <c r="M284" s="651">
        <v>69448.859999999986</v>
      </c>
      <c r="N284" s="650">
        <v>18</v>
      </c>
      <c r="O284" s="731">
        <v>1</v>
      </c>
      <c r="P284" s="651">
        <v>19291.349999999999</v>
      </c>
      <c r="Q284" s="666">
        <v>0.27777777777777779</v>
      </c>
      <c r="R284" s="650">
        <v>5</v>
      </c>
      <c r="S284" s="666">
        <v>0.27777777777777779</v>
      </c>
      <c r="T284" s="731">
        <v>1</v>
      </c>
      <c r="U284" s="689">
        <v>1</v>
      </c>
    </row>
    <row r="285" spans="1:21" ht="14.4" customHeight="1" x14ac:dyDescent="0.3">
      <c r="A285" s="649">
        <v>7</v>
      </c>
      <c r="B285" s="650" t="s">
        <v>2234</v>
      </c>
      <c r="C285" s="650">
        <v>89301074</v>
      </c>
      <c r="D285" s="729" t="s">
        <v>3679</v>
      </c>
      <c r="E285" s="730" t="s">
        <v>2430</v>
      </c>
      <c r="F285" s="650" t="s">
        <v>2415</v>
      </c>
      <c r="G285" s="650" t="s">
        <v>3114</v>
      </c>
      <c r="H285" s="650" t="s">
        <v>568</v>
      </c>
      <c r="I285" s="650" t="s">
        <v>3124</v>
      </c>
      <c r="J285" s="650" t="s">
        <v>3119</v>
      </c>
      <c r="K285" s="650" t="s">
        <v>3125</v>
      </c>
      <c r="L285" s="651">
        <v>0</v>
      </c>
      <c r="M285" s="651">
        <v>0</v>
      </c>
      <c r="N285" s="650">
        <v>2</v>
      </c>
      <c r="O285" s="731">
        <v>1</v>
      </c>
      <c r="P285" s="651"/>
      <c r="Q285" s="666"/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7</v>
      </c>
      <c r="B286" s="650" t="s">
        <v>2234</v>
      </c>
      <c r="C286" s="650">
        <v>89301074</v>
      </c>
      <c r="D286" s="729" t="s">
        <v>3679</v>
      </c>
      <c r="E286" s="730" t="s">
        <v>2430</v>
      </c>
      <c r="F286" s="650" t="s">
        <v>2415</v>
      </c>
      <c r="G286" s="650" t="s">
        <v>3114</v>
      </c>
      <c r="H286" s="650" t="s">
        <v>568</v>
      </c>
      <c r="I286" s="650" t="s">
        <v>3126</v>
      </c>
      <c r="J286" s="650" t="s">
        <v>3127</v>
      </c>
      <c r="K286" s="650" t="s">
        <v>3128</v>
      </c>
      <c r="L286" s="651">
        <v>0</v>
      </c>
      <c r="M286" s="651">
        <v>0</v>
      </c>
      <c r="N286" s="650">
        <v>6</v>
      </c>
      <c r="O286" s="731"/>
      <c r="P286" s="651">
        <v>0</v>
      </c>
      <c r="Q286" s="666"/>
      <c r="R286" s="650">
        <v>6</v>
      </c>
      <c r="S286" s="666">
        <v>1</v>
      </c>
      <c r="T286" s="731"/>
      <c r="U286" s="689"/>
    </row>
    <row r="287" spans="1:21" ht="14.4" customHeight="1" x14ac:dyDescent="0.3">
      <c r="A287" s="649">
        <v>7</v>
      </c>
      <c r="B287" s="650" t="s">
        <v>2234</v>
      </c>
      <c r="C287" s="650">
        <v>89301074</v>
      </c>
      <c r="D287" s="729" t="s">
        <v>3679</v>
      </c>
      <c r="E287" s="730" t="s">
        <v>2430</v>
      </c>
      <c r="F287" s="650" t="s">
        <v>2415</v>
      </c>
      <c r="G287" s="650" t="s">
        <v>3129</v>
      </c>
      <c r="H287" s="650" t="s">
        <v>568</v>
      </c>
      <c r="I287" s="650" t="s">
        <v>3130</v>
      </c>
      <c r="J287" s="650" t="s">
        <v>3131</v>
      </c>
      <c r="K287" s="650" t="s">
        <v>3132</v>
      </c>
      <c r="L287" s="651">
        <v>0</v>
      </c>
      <c r="M287" s="651">
        <v>0</v>
      </c>
      <c r="N287" s="650">
        <v>1</v>
      </c>
      <c r="O287" s="731">
        <v>0.5</v>
      </c>
      <c r="P287" s="651"/>
      <c r="Q287" s="666"/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7</v>
      </c>
      <c r="B288" s="650" t="s">
        <v>2234</v>
      </c>
      <c r="C288" s="650">
        <v>89301074</v>
      </c>
      <c r="D288" s="729" t="s">
        <v>3679</v>
      </c>
      <c r="E288" s="730" t="s">
        <v>2430</v>
      </c>
      <c r="F288" s="650" t="s">
        <v>2415</v>
      </c>
      <c r="G288" s="650" t="s">
        <v>2588</v>
      </c>
      <c r="H288" s="650" t="s">
        <v>568</v>
      </c>
      <c r="I288" s="650" t="s">
        <v>3133</v>
      </c>
      <c r="J288" s="650" t="s">
        <v>3134</v>
      </c>
      <c r="K288" s="650" t="s">
        <v>3135</v>
      </c>
      <c r="L288" s="651">
        <v>22.88</v>
      </c>
      <c r="M288" s="651">
        <v>45.76</v>
      </c>
      <c r="N288" s="650">
        <v>2</v>
      </c>
      <c r="O288" s="731">
        <v>0.5</v>
      </c>
      <c r="P288" s="651">
        <v>45.76</v>
      </c>
      <c r="Q288" s="666">
        <v>1</v>
      </c>
      <c r="R288" s="650">
        <v>2</v>
      </c>
      <c r="S288" s="666">
        <v>1</v>
      </c>
      <c r="T288" s="731">
        <v>0.5</v>
      </c>
      <c r="U288" s="689">
        <v>1</v>
      </c>
    </row>
    <row r="289" spans="1:21" ht="14.4" customHeight="1" x14ac:dyDescent="0.3">
      <c r="A289" s="649">
        <v>7</v>
      </c>
      <c r="B289" s="650" t="s">
        <v>2234</v>
      </c>
      <c r="C289" s="650">
        <v>89301074</v>
      </c>
      <c r="D289" s="729" t="s">
        <v>3679</v>
      </c>
      <c r="E289" s="730" t="s">
        <v>2430</v>
      </c>
      <c r="F289" s="650" t="s">
        <v>2415</v>
      </c>
      <c r="G289" s="650" t="s">
        <v>3136</v>
      </c>
      <c r="H289" s="650" t="s">
        <v>629</v>
      </c>
      <c r="I289" s="650" t="s">
        <v>3137</v>
      </c>
      <c r="J289" s="650" t="s">
        <v>3138</v>
      </c>
      <c r="K289" s="650" t="s">
        <v>3139</v>
      </c>
      <c r="L289" s="651">
        <v>1344.66</v>
      </c>
      <c r="M289" s="651">
        <v>8067.9600000000009</v>
      </c>
      <c r="N289" s="650">
        <v>6</v>
      </c>
      <c r="O289" s="731">
        <v>1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7</v>
      </c>
      <c r="B290" s="650" t="s">
        <v>2234</v>
      </c>
      <c r="C290" s="650">
        <v>89301074</v>
      </c>
      <c r="D290" s="729" t="s">
        <v>3679</v>
      </c>
      <c r="E290" s="730" t="s">
        <v>2430</v>
      </c>
      <c r="F290" s="650" t="s">
        <v>2415</v>
      </c>
      <c r="G290" s="650" t="s">
        <v>3136</v>
      </c>
      <c r="H290" s="650" t="s">
        <v>629</v>
      </c>
      <c r="I290" s="650" t="s">
        <v>3140</v>
      </c>
      <c r="J290" s="650" t="s">
        <v>3141</v>
      </c>
      <c r="K290" s="650" t="s">
        <v>3142</v>
      </c>
      <c r="L290" s="651">
        <v>1793.46</v>
      </c>
      <c r="M290" s="651">
        <v>8967.2999999999993</v>
      </c>
      <c r="N290" s="650">
        <v>5</v>
      </c>
      <c r="O290" s="731">
        <v>1.5</v>
      </c>
      <c r="P290" s="651">
        <v>1793.46</v>
      </c>
      <c r="Q290" s="666">
        <v>0.2</v>
      </c>
      <c r="R290" s="650">
        <v>1</v>
      </c>
      <c r="S290" s="666">
        <v>0.2</v>
      </c>
      <c r="T290" s="731">
        <v>0.5</v>
      </c>
      <c r="U290" s="689">
        <v>0.33333333333333331</v>
      </c>
    </row>
    <row r="291" spans="1:21" ht="14.4" customHeight="1" x14ac:dyDescent="0.3">
      <c r="A291" s="649">
        <v>7</v>
      </c>
      <c r="B291" s="650" t="s">
        <v>2234</v>
      </c>
      <c r="C291" s="650">
        <v>89301074</v>
      </c>
      <c r="D291" s="729" t="s">
        <v>3679</v>
      </c>
      <c r="E291" s="730" t="s">
        <v>2430</v>
      </c>
      <c r="F291" s="650" t="s">
        <v>2415</v>
      </c>
      <c r="G291" s="650" t="s">
        <v>2495</v>
      </c>
      <c r="H291" s="650" t="s">
        <v>568</v>
      </c>
      <c r="I291" s="650" t="s">
        <v>776</v>
      </c>
      <c r="J291" s="650" t="s">
        <v>2496</v>
      </c>
      <c r="K291" s="650" t="s">
        <v>2497</v>
      </c>
      <c r="L291" s="651">
        <v>0</v>
      </c>
      <c r="M291" s="651">
        <v>0</v>
      </c>
      <c r="N291" s="650">
        <v>3</v>
      </c>
      <c r="O291" s="731">
        <v>0.5</v>
      </c>
      <c r="P291" s="651">
        <v>0</v>
      </c>
      <c r="Q291" s="666"/>
      <c r="R291" s="650">
        <v>3</v>
      </c>
      <c r="S291" s="666">
        <v>1</v>
      </c>
      <c r="T291" s="731">
        <v>0.5</v>
      </c>
      <c r="U291" s="689">
        <v>1</v>
      </c>
    </row>
    <row r="292" spans="1:21" ht="14.4" customHeight="1" x14ac:dyDescent="0.3">
      <c r="A292" s="649">
        <v>7</v>
      </c>
      <c r="B292" s="650" t="s">
        <v>2234</v>
      </c>
      <c r="C292" s="650">
        <v>89301074</v>
      </c>
      <c r="D292" s="729" t="s">
        <v>3679</v>
      </c>
      <c r="E292" s="730" t="s">
        <v>2430</v>
      </c>
      <c r="F292" s="650" t="s">
        <v>2415</v>
      </c>
      <c r="G292" s="650" t="s">
        <v>2595</v>
      </c>
      <c r="H292" s="650" t="s">
        <v>629</v>
      </c>
      <c r="I292" s="650" t="s">
        <v>3143</v>
      </c>
      <c r="J292" s="650" t="s">
        <v>3144</v>
      </c>
      <c r="K292" s="650" t="s">
        <v>3145</v>
      </c>
      <c r="L292" s="651">
        <v>104.19</v>
      </c>
      <c r="M292" s="651">
        <v>208.38</v>
      </c>
      <c r="N292" s="650">
        <v>2</v>
      </c>
      <c r="O292" s="731">
        <v>0.5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7</v>
      </c>
      <c r="B293" s="650" t="s">
        <v>2234</v>
      </c>
      <c r="C293" s="650">
        <v>89301074</v>
      </c>
      <c r="D293" s="729" t="s">
        <v>3679</v>
      </c>
      <c r="E293" s="730" t="s">
        <v>2430</v>
      </c>
      <c r="F293" s="650" t="s">
        <v>2415</v>
      </c>
      <c r="G293" s="650" t="s">
        <v>2803</v>
      </c>
      <c r="H293" s="650" t="s">
        <v>568</v>
      </c>
      <c r="I293" s="650" t="s">
        <v>2804</v>
      </c>
      <c r="J293" s="650" t="s">
        <v>2805</v>
      </c>
      <c r="K293" s="650" t="s">
        <v>2806</v>
      </c>
      <c r="L293" s="651">
        <v>1753.54</v>
      </c>
      <c r="M293" s="651">
        <v>1753.54</v>
      </c>
      <c r="N293" s="650">
        <v>1</v>
      </c>
      <c r="O293" s="731"/>
      <c r="P293" s="651"/>
      <c r="Q293" s="666">
        <v>0</v>
      </c>
      <c r="R293" s="650"/>
      <c r="S293" s="666">
        <v>0</v>
      </c>
      <c r="T293" s="731"/>
      <c r="U293" s="689"/>
    </row>
    <row r="294" spans="1:21" ht="14.4" customHeight="1" x14ac:dyDescent="0.3">
      <c r="A294" s="649">
        <v>7</v>
      </c>
      <c r="B294" s="650" t="s">
        <v>2234</v>
      </c>
      <c r="C294" s="650">
        <v>89301074</v>
      </c>
      <c r="D294" s="729" t="s">
        <v>3679</v>
      </c>
      <c r="E294" s="730" t="s">
        <v>2430</v>
      </c>
      <c r="F294" s="650" t="s">
        <v>2415</v>
      </c>
      <c r="G294" s="650" t="s">
        <v>2803</v>
      </c>
      <c r="H294" s="650" t="s">
        <v>568</v>
      </c>
      <c r="I294" s="650" t="s">
        <v>3146</v>
      </c>
      <c r="J294" s="650" t="s">
        <v>3147</v>
      </c>
      <c r="K294" s="650" t="s">
        <v>2977</v>
      </c>
      <c r="L294" s="651">
        <v>0</v>
      </c>
      <c r="M294" s="651">
        <v>0</v>
      </c>
      <c r="N294" s="650">
        <v>3</v>
      </c>
      <c r="O294" s="731"/>
      <c r="P294" s="651">
        <v>0</v>
      </c>
      <c r="Q294" s="666"/>
      <c r="R294" s="650">
        <v>3</v>
      </c>
      <c r="S294" s="666">
        <v>1</v>
      </c>
      <c r="T294" s="731"/>
      <c r="U294" s="689"/>
    </row>
    <row r="295" spans="1:21" ht="14.4" customHeight="1" x14ac:dyDescent="0.3">
      <c r="A295" s="649">
        <v>7</v>
      </c>
      <c r="B295" s="650" t="s">
        <v>2234</v>
      </c>
      <c r="C295" s="650">
        <v>89301074</v>
      </c>
      <c r="D295" s="729" t="s">
        <v>3679</v>
      </c>
      <c r="E295" s="730" t="s">
        <v>2430</v>
      </c>
      <c r="F295" s="650" t="s">
        <v>2415</v>
      </c>
      <c r="G295" s="650" t="s">
        <v>2803</v>
      </c>
      <c r="H295" s="650" t="s">
        <v>568</v>
      </c>
      <c r="I295" s="650" t="s">
        <v>3148</v>
      </c>
      <c r="J295" s="650" t="s">
        <v>3149</v>
      </c>
      <c r="K295" s="650" t="s">
        <v>3150</v>
      </c>
      <c r="L295" s="651">
        <v>0</v>
      </c>
      <c r="M295" s="651">
        <v>0</v>
      </c>
      <c r="N295" s="650">
        <v>8</v>
      </c>
      <c r="O295" s="731">
        <v>2</v>
      </c>
      <c r="P295" s="651">
        <v>0</v>
      </c>
      <c r="Q295" s="666"/>
      <c r="R295" s="650">
        <v>6</v>
      </c>
      <c r="S295" s="666">
        <v>0.75</v>
      </c>
      <c r="T295" s="731">
        <v>2</v>
      </c>
      <c r="U295" s="689">
        <v>1</v>
      </c>
    </row>
    <row r="296" spans="1:21" ht="14.4" customHeight="1" x14ac:dyDescent="0.3">
      <c r="A296" s="649">
        <v>7</v>
      </c>
      <c r="B296" s="650" t="s">
        <v>2234</v>
      </c>
      <c r="C296" s="650">
        <v>89301074</v>
      </c>
      <c r="D296" s="729" t="s">
        <v>3679</v>
      </c>
      <c r="E296" s="730" t="s">
        <v>2430</v>
      </c>
      <c r="F296" s="650" t="s">
        <v>2415</v>
      </c>
      <c r="G296" s="650" t="s">
        <v>2803</v>
      </c>
      <c r="H296" s="650" t="s">
        <v>568</v>
      </c>
      <c r="I296" s="650" t="s">
        <v>3151</v>
      </c>
      <c r="J296" s="650" t="s">
        <v>3152</v>
      </c>
      <c r="K296" s="650" t="s">
        <v>3153</v>
      </c>
      <c r="L296" s="651">
        <v>0</v>
      </c>
      <c r="M296" s="651">
        <v>0</v>
      </c>
      <c r="N296" s="650">
        <v>4</v>
      </c>
      <c r="O296" s="731">
        <v>1</v>
      </c>
      <c r="P296" s="651"/>
      <c r="Q296" s="666"/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7</v>
      </c>
      <c r="B297" s="650" t="s">
        <v>2234</v>
      </c>
      <c r="C297" s="650">
        <v>89301074</v>
      </c>
      <c r="D297" s="729" t="s">
        <v>3679</v>
      </c>
      <c r="E297" s="730" t="s">
        <v>2430</v>
      </c>
      <c r="F297" s="650" t="s">
        <v>2415</v>
      </c>
      <c r="G297" s="650" t="s">
        <v>2803</v>
      </c>
      <c r="H297" s="650" t="s">
        <v>568</v>
      </c>
      <c r="I297" s="650" t="s">
        <v>3154</v>
      </c>
      <c r="J297" s="650" t="s">
        <v>3147</v>
      </c>
      <c r="K297" s="650" t="s">
        <v>3155</v>
      </c>
      <c r="L297" s="651">
        <v>0</v>
      </c>
      <c r="M297" s="651">
        <v>0</v>
      </c>
      <c r="N297" s="650">
        <v>4</v>
      </c>
      <c r="O297" s="731">
        <v>1</v>
      </c>
      <c r="P297" s="651">
        <v>0</v>
      </c>
      <c r="Q297" s="666"/>
      <c r="R297" s="650">
        <v>4</v>
      </c>
      <c r="S297" s="666">
        <v>1</v>
      </c>
      <c r="T297" s="731">
        <v>1</v>
      </c>
      <c r="U297" s="689">
        <v>1</v>
      </c>
    </row>
    <row r="298" spans="1:21" ht="14.4" customHeight="1" x14ac:dyDescent="0.3">
      <c r="A298" s="649">
        <v>7</v>
      </c>
      <c r="B298" s="650" t="s">
        <v>2234</v>
      </c>
      <c r="C298" s="650">
        <v>89301074</v>
      </c>
      <c r="D298" s="729" t="s">
        <v>3679</v>
      </c>
      <c r="E298" s="730" t="s">
        <v>2430</v>
      </c>
      <c r="F298" s="650" t="s">
        <v>2415</v>
      </c>
      <c r="G298" s="650" t="s">
        <v>2803</v>
      </c>
      <c r="H298" s="650" t="s">
        <v>568</v>
      </c>
      <c r="I298" s="650" t="s">
        <v>3156</v>
      </c>
      <c r="J298" s="650" t="s">
        <v>3152</v>
      </c>
      <c r="K298" s="650" t="s">
        <v>3157</v>
      </c>
      <c r="L298" s="651">
        <v>0</v>
      </c>
      <c r="M298" s="651">
        <v>0</v>
      </c>
      <c r="N298" s="650">
        <v>1</v>
      </c>
      <c r="O298" s="731"/>
      <c r="P298" s="651"/>
      <c r="Q298" s="666"/>
      <c r="R298" s="650"/>
      <c r="S298" s="666">
        <v>0</v>
      </c>
      <c r="T298" s="731"/>
      <c r="U298" s="689"/>
    </row>
    <row r="299" spans="1:21" ht="14.4" customHeight="1" x14ac:dyDescent="0.3">
      <c r="A299" s="649">
        <v>7</v>
      </c>
      <c r="B299" s="650" t="s">
        <v>2234</v>
      </c>
      <c r="C299" s="650">
        <v>89301074</v>
      </c>
      <c r="D299" s="729" t="s">
        <v>3679</v>
      </c>
      <c r="E299" s="730" t="s">
        <v>2430</v>
      </c>
      <c r="F299" s="650" t="s">
        <v>2415</v>
      </c>
      <c r="G299" s="650" t="s">
        <v>3158</v>
      </c>
      <c r="H299" s="650" t="s">
        <v>568</v>
      </c>
      <c r="I299" s="650" t="s">
        <v>764</v>
      </c>
      <c r="J299" s="650" t="s">
        <v>765</v>
      </c>
      <c r="K299" s="650" t="s">
        <v>3159</v>
      </c>
      <c r="L299" s="651">
        <v>110.66</v>
      </c>
      <c r="M299" s="651">
        <v>553.29999999999995</v>
      </c>
      <c r="N299" s="650">
        <v>5</v>
      </c>
      <c r="O299" s="731">
        <v>1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7</v>
      </c>
      <c r="B300" s="650" t="s">
        <v>2234</v>
      </c>
      <c r="C300" s="650">
        <v>89301074</v>
      </c>
      <c r="D300" s="729" t="s">
        <v>3679</v>
      </c>
      <c r="E300" s="730" t="s">
        <v>2430</v>
      </c>
      <c r="F300" s="650" t="s">
        <v>2415</v>
      </c>
      <c r="G300" s="650" t="s">
        <v>3158</v>
      </c>
      <c r="H300" s="650" t="s">
        <v>568</v>
      </c>
      <c r="I300" s="650" t="s">
        <v>3160</v>
      </c>
      <c r="J300" s="650" t="s">
        <v>765</v>
      </c>
      <c r="K300" s="650" t="s">
        <v>3159</v>
      </c>
      <c r="L300" s="651">
        <v>84.64</v>
      </c>
      <c r="M300" s="651">
        <v>169.28</v>
      </c>
      <c r="N300" s="650">
        <v>2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7</v>
      </c>
      <c r="B301" s="650" t="s">
        <v>2234</v>
      </c>
      <c r="C301" s="650">
        <v>89301074</v>
      </c>
      <c r="D301" s="729" t="s">
        <v>3679</v>
      </c>
      <c r="E301" s="730" t="s">
        <v>2430</v>
      </c>
      <c r="F301" s="650" t="s">
        <v>2415</v>
      </c>
      <c r="G301" s="650" t="s">
        <v>2498</v>
      </c>
      <c r="H301" s="650" t="s">
        <v>568</v>
      </c>
      <c r="I301" s="650" t="s">
        <v>3161</v>
      </c>
      <c r="J301" s="650" t="s">
        <v>3162</v>
      </c>
      <c r="K301" s="650" t="s">
        <v>2802</v>
      </c>
      <c r="L301" s="651">
        <v>0</v>
      </c>
      <c r="M301" s="651">
        <v>0</v>
      </c>
      <c r="N301" s="650">
        <v>3</v>
      </c>
      <c r="O301" s="731">
        <v>1</v>
      </c>
      <c r="P301" s="651"/>
      <c r="Q301" s="666"/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7</v>
      </c>
      <c r="B302" s="650" t="s">
        <v>2234</v>
      </c>
      <c r="C302" s="650">
        <v>89301074</v>
      </c>
      <c r="D302" s="729" t="s">
        <v>3679</v>
      </c>
      <c r="E302" s="730" t="s">
        <v>2430</v>
      </c>
      <c r="F302" s="650" t="s">
        <v>2415</v>
      </c>
      <c r="G302" s="650" t="s">
        <v>2498</v>
      </c>
      <c r="H302" s="650" t="s">
        <v>629</v>
      </c>
      <c r="I302" s="650" t="s">
        <v>3163</v>
      </c>
      <c r="J302" s="650" t="s">
        <v>3164</v>
      </c>
      <c r="K302" s="650" t="s">
        <v>3165</v>
      </c>
      <c r="L302" s="651">
        <v>32.74</v>
      </c>
      <c r="M302" s="651">
        <v>130.96</v>
      </c>
      <c r="N302" s="650">
        <v>4</v>
      </c>
      <c r="O302" s="731">
        <v>1</v>
      </c>
      <c r="P302" s="651"/>
      <c r="Q302" s="666">
        <v>0</v>
      </c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7</v>
      </c>
      <c r="B303" s="650" t="s">
        <v>2234</v>
      </c>
      <c r="C303" s="650">
        <v>89301074</v>
      </c>
      <c r="D303" s="729" t="s">
        <v>3679</v>
      </c>
      <c r="E303" s="730" t="s">
        <v>2430</v>
      </c>
      <c r="F303" s="650" t="s">
        <v>2415</v>
      </c>
      <c r="G303" s="650" t="s">
        <v>2498</v>
      </c>
      <c r="H303" s="650" t="s">
        <v>629</v>
      </c>
      <c r="I303" s="650" t="s">
        <v>3166</v>
      </c>
      <c r="J303" s="650" t="s">
        <v>3167</v>
      </c>
      <c r="K303" s="650" t="s">
        <v>2604</v>
      </c>
      <c r="L303" s="651">
        <v>147.36000000000001</v>
      </c>
      <c r="M303" s="651">
        <v>5747.0400000000018</v>
      </c>
      <c r="N303" s="650">
        <v>39</v>
      </c>
      <c r="O303" s="731">
        <v>6.5</v>
      </c>
      <c r="P303" s="651">
        <v>294.72000000000003</v>
      </c>
      <c r="Q303" s="666">
        <v>5.1282051282051273E-2</v>
      </c>
      <c r="R303" s="650">
        <v>2</v>
      </c>
      <c r="S303" s="666">
        <v>5.128205128205128E-2</v>
      </c>
      <c r="T303" s="731">
        <v>1</v>
      </c>
      <c r="U303" s="689">
        <v>0.15384615384615385</v>
      </c>
    </row>
    <row r="304" spans="1:21" ht="14.4" customHeight="1" x14ac:dyDescent="0.3">
      <c r="A304" s="649">
        <v>7</v>
      </c>
      <c r="B304" s="650" t="s">
        <v>2234</v>
      </c>
      <c r="C304" s="650">
        <v>89301074</v>
      </c>
      <c r="D304" s="729" t="s">
        <v>3679</v>
      </c>
      <c r="E304" s="730" t="s">
        <v>2430</v>
      </c>
      <c r="F304" s="650" t="s">
        <v>2415</v>
      </c>
      <c r="G304" s="650" t="s">
        <v>2498</v>
      </c>
      <c r="H304" s="650" t="s">
        <v>629</v>
      </c>
      <c r="I304" s="650" t="s">
        <v>2809</v>
      </c>
      <c r="J304" s="650" t="s">
        <v>2810</v>
      </c>
      <c r="K304" s="650" t="s">
        <v>2793</v>
      </c>
      <c r="L304" s="651">
        <v>196.46</v>
      </c>
      <c r="M304" s="651">
        <v>1375.22</v>
      </c>
      <c r="N304" s="650">
        <v>7</v>
      </c>
      <c r="O304" s="731">
        <v>1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7</v>
      </c>
      <c r="B305" s="650" t="s">
        <v>2234</v>
      </c>
      <c r="C305" s="650">
        <v>89301074</v>
      </c>
      <c r="D305" s="729" t="s">
        <v>3679</v>
      </c>
      <c r="E305" s="730" t="s">
        <v>2430</v>
      </c>
      <c r="F305" s="650" t="s">
        <v>2415</v>
      </c>
      <c r="G305" s="650" t="s">
        <v>2498</v>
      </c>
      <c r="H305" s="650" t="s">
        <v>629</v>
      </c>
      <c r="I305" s="650" t="s">
        <v>3168</v>
      </c>
      <c r="J305" s="650" t="s">
        <v>2500</v>
      </c>
      <c r="K305" s="650" t="s">
        <v>2802</v>
      </c>
      <c r="L305" s="651">
        <v>98.23</v>
      </c>
      <c r="M305" s="651">
        <v>982.3</v>
      </c>
      <c r="N305" s="650">
        <v>10</v>
      </c>
      <c r="O305" s="731">
        <v>1.5</v>
      </c>
      <c r="P305" s="651">
        <v>589.38</v>
      </c>
      <c r="Q305" s="666">
        <v>0.6</v>
      </c>
      <c r="R305" s="650">
        <v>6</v>
      </c>
      <c r="S305" s="666">
        <v>0.6</v>
      </c>
      <c r="T305" s="731">
        <v>1</v>
      </c>
      <c r="U305" s="689">
        <v>0.66666666666666663</v>
      </c>
    </row>
    <row r="306" spans="1:21" ht="14.4" customHeight="1" x14ac:dyDescent="0.3">
      <c r="A306" s="649">
        <v>7</v>
      </c>
      <c r="B306" s="650" t="s">
        <v>2234</v>
      </c>
      <c r="C306" s="650">
        <v>89301074</v>
      </c>
      <c r="D306" s="729" t="s">
        <v>3679</v>
      </c>
      <c r="E306" s="730" t="s">
        <v>2430</v>
      </c>
      <c r="F306" s="650" t="s">
        <v>2415</v>
      </c>
      <c r="G306" s="650" t="s">
        <v>2498</v>
      </c>
      <c r="H306" s="650" t="s">
        <v>629</v>
      </c>
      <c r="I306" s="650" t="s">
        <v>2499</v>
      </c>
      <c r="J306" s="650" t="s">
        <v>2500</v>
      </c>
      <c r="K306" s="650" t="s">
        <v>2501</v>
      </c>
      <c r="L306" s="651">
        <v>163.72999999999999</v>
      </c>
      <c r="M306" s="651">
        <v>163.72999999999999</v>
      </c>
      <c r="N306" s="650">
        <v>1</v>
      </c>
      <c r="O306" s="731">
        <v>1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7</v>
      </c>
      <c r="B307" s="650" t="s">
        <v>2234</v>
      </c>
      <c r="C307" s="650">
        <v>89301074</v>
      </c>
      <c r="D307" s="729" t="s">
        <v>3679</v>
      </c>
      <c r="E307" s="730" t="s">
        <v>2430</v>
      </c>
      <c r="F307" s="650" t="s">
        <v>2415</v>
      </c>
      <c r="G307" s="650" t="s">
        <v>2498</v>
      </c>
      <c r="H307" s="650" t="s">
        <v>629</v>
      </c>
      <c r="I307" s="650" t="s">
        <v>3169</v>
      </c>
      <c r="J307" s="650" t="s">
        <v>3164</v>
      </c>
      <c r="K307" s="650" t="s">
        <v>3170</v>
      </c>
      <c r="L307" s="651">
        <v>314.33999999999997</v>
      </c>
      <c r="M307" s="651">
        <v>314.33999999999997</v>
      </c>
      <c r="N307" s="650">
        <v>1</v>
      </c>
      <c r="O307" s="731"/>
      <c r="P307" s="651">
        <v>314.33999999999997</v>
      </c>
      <c r="Q307" s="666">
        <v>1</v>
      </c>
      <c r="R307" s="650">
        <v>1</v>
      </c>
      <c r="S307" s="666">
        <v>1</v>
      </c>
      <c r="T307" s="731"/>
      <c r="U307" s="689"/>
    </row>
    <row r="308" spans="1:21" ht="14.4" customHeight="1" x14ac:dyDescent="0.3">
      <c r="A308" s="649">
        <v>7</v>
      </c>
      <c r="B308" s="650" t="s">
        <v>2234</v>
      </c>
      <c r="C308" s="650">
        <v>89301074</v>
      </c>
      <c r="D308" s="729" t="s">
        <v>3679</v>
      </c>
      <c r="E308" s="730" t="s">
        <v>2430</v>
      </c>
      <c r="F308" s="650" t="s">
        <v>2415</v>
      </c>
      <c r="G308" s="650" t="s">
        <v>2605</v>
      </c>
      <c r="H308" s="650" t="s">
        <v>568</v>
      </c>
      <c r="I308" s="650" t="s">
        <v>2811</v>
      </c>
      <c r="J308" s="650" t="s">
        <v>2812</v>
      </c>
      <c r="K308" s="650" t="s">
        <v>2813</v>
      </c>
      <c r="L308" s="651">
        <v>0</v>
      </c>
      <c r="M308" s="651">
        <v>0</v>
      </c>
      <c r="N308" s="650">
        <v>3</v>
      </c>
      <c r="O308" s="731">
        <v>0.5</v>
      </c>
      <c r="P308" s="651"/>
      <c r="Q308" s="666"/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7</v>
      </c>
      <c r="B309" s="650" t="s">
        <v>2234</v>
      </c>
      <c r="C309" s="650">
        <v>89301074</v>
      </c>
      <c r="D309" s="729" t="s">
        <v>3679</v>
      </c>
      <c r="E309" s="730" t="s">
        <v>2430</v>
      </c>
      <c r="F309" s="650" t="s">
        <v>2415</v>
      </c>
      <c r="G309" s="650" t="s">
        <v>2605</v>
      </c>
      <c r="H309" s="650" t="s">
        <v>568</v>
      </c>
      <c r="I309" s="650" t="s">
        <v>2606</v>
      </c>
      <c r="J309" s="650" t="s">
        <v>2607</v>
      </c>
      <c r="K309" s="650" t="s">
        <v>888</v>
      </c>
      <c r="L309" s="651">
        <v>154.33000000000001</v>
      </c>
      <c r="M309" s="651">
        <v>1080.3100000000002</v>
      </c>
      <c r="N309" s="650">
        <v>7</v>
      </c>
      <c r="O309" s="731">
        <v>1.5</v>
      </c>
      <c r="P309" s="651">
        <v>308.66000000000003</v>
      </c>
      <c r="Q309" s="666">
        <v>0.2857142857142857</v>
      </c>
      <c r="R309" s="650">
        <v>2</v>
      </c>
      <c r="S309" s="666">
        <v>0.2857142857142857</v>
      </c>
      <c r="T309" s="731">
        <v>0.5</v>
      </c>
      <c r="U309" s="689">
        <v>0.33333333333333331</v>
      </c>
    </row>
    <row r="310" spans="1:21" ht="14.4" customHeight="1" x14ac:dyDescent="0.3">
      <c r="A310" s="649">
        <v>7</v>
      </c>
      <c r="B310" s="650" t="s">
        <v>2234</v>
      </c>
      <c r="C310" s="650">
        <v>89301074</v>
      </c>
      <c r="D310" s="729" t="s">
        <v>3679</v>
      </c>
      <c r="E310" s="730" t="s">
        <v>2430</v>
      </c>
      <c r="F310" s="650" t="s">
        <v>2415</v>
      </c>
      <c r="G310" s="650" t="s">
        <v>2605</v>
      </c>
      <c r="H310" s="650" t="s">
        <v>568</v>
      </c>
      <c r="I310" s="650" t="s">
        <v>3171</v>
      </c>
      <c r="J310" s="650" t="s">
        <v>3172</v>
      </c>
      <c r="K310" s="650" t="s">
        <v>888</v>
      </c>
      <c r="L310" s="651">
        <v>60.97</v>
      </c>
      <c r="M310" s="651">
        <v>304.85000000000002</v>
      </c>
      <c r="N310" s="650">
        <v>5</v>
      </c>
      <c r="O310" s="731">
        <v>2.5</v>
      </c>
      <c r="P310" s="651">
        <v>182.91</v>
      </c>
      <c r="Q310" s="666">
        <v>0.6</v>
      </c>
      <c r="R310" s="650">
        <v>3</v>
      </c>
      <c r="S310" s="666">
        <v>0.6</v>
      </c>
      <c r="T310" s="731">
        <v>1.5</v>
      </c>
      <c r="U310" s="689">
        <v>0.6</v>
      </c>
    </row>
    <row r="311" spans="1:21" ht="14.4" customHeight="1" x14ac:dyDescent="0.3">
      <c r="A311" s="649">
        <v>7</v>
      </c>
      <c r="B311" s="650" t="s">
        <v>2234</v>
      </c>
      <c r="C311" s="650">
        <v>89301074</v>
      </c>
      <c r="D311" s="729" t="s">
        <v>3679</v>
      </c>
      <c r="E311" s="730" t="s">
        <v>2430</v>
      </c>
      <c r="F311" s="650" t="s">
        <v>2415</v>
      </c>
      <c r="G311" s="650" t="s">
        <v>3173</v>
      </c>
      <c r="H311" s="650" t="s">
        <v>568</v>
      </c>
      <c r="I311" s="650" t="s">
        <v>3174</v>
      </c>
      <c r="J311" s="650" t="s">
        <v>3175</v>
      </c>
      <c r="K311" s="650" t="s">
        <v>3176</v>
      </c>
      <c r="L311" s="651">
        <v>162.13</v>
      </c>
      <c r="M311" s="651">
        <v>648.52</v>
      </c>
      <c r="N311" s="650">
        <v>4</v>
      </c>
      <c r="O311" s="731">
        <v>1</v>
      </c>
      <c r="P311" s="651">
        <v>324.26</v>
      </c>
      <c r="Q311" s="666">
        <v>0.5</v>
      </c>
      <c r="R311" s="650">
        <v>2</v>
      </c>
      <c r="S311" s="666">
        <v>0.5</v>
      </c>
      <c r="T311" s="731">
        <v>0.5</v>
      </c>
      <c r="U311" s="689">
        <v>0.5</v>
      </c>
    </row>
    <row r="312" spans="1:21" ht="14.4" customHeight="1" x14ac:dyDescent="0.3">
      <c r="A312" s="649">
        <v>7</v>
      </c>
      <c r="B312" s="650" t="s">
        <v>2234</v>
      </c>
      <c r="C312" s="650">
        <v>89301074</v>
      </c>
      <c r="D312" s="729" t="s">
        <v>3679</v>
      </c>
      <c r="E312" s="730" t="s">
        <v>2430</v>
      </c>
      <c r="F312" s="650" t="s">
        <v>2415</v>
      </c>
      <c r="G312" s="650" t="s">
        <v>2612</v>
      </c>
      <c r="H312" s="650" t="s">
        <v>629</v>
      </c>
      <c r="I312" s="650" t="s">
        <v>3177</v>
      </c>
      <c r="J312" s="650" t="s">
        <v>2614</v>
      </c>
      <c r="K312" s="650" t="s">
        <v>3178</v>
      </c>
      <c r="L312" s="651">
        <v>0</v>
      </c>
      <c r="M312" s="651">
        <v>0</v>
      </c>
      <c r="N312" s="650">
        <v>1</v>
      </c>
      <c r="O312" s="731"/>
      <c r="P312" s="651"/>
      <c r="Q312" s="666"/>
      <c r="R312" s="650"/>
      <c r="S312" s="666">
        <v>0</v>
      </c>
      <c r="T312" s="731"/>
      <c r="U312" s="689"/>
    </row>
    <row r="313" spans="1:21" ht="14.4" customHeight="1" x14ac:dyDescent="0.3">
      <c r="A313" s="649">
        <v>7</v>
      </c>
      <c r="B313" s="650" t="s">
        <v>2234</v>
      </c>
      <c r="C313" s="650">
        <v>89301074</v>
      </c>
      <c r="D313" s="729" t="s">
        <v>3679</v>
      </c>
      <c r="E313" s="730" t="s">
        <v>2430</v>
      </c>
      <c r="F313" s="650" t="s">
        <v>2415</v>
      </c>
      <c r="G313" s="650" t="s">
        <v>2487</v>
      </c>
      <c r="H313" s="650" t="s">
        <v>568</v>
      </c>
      <c r="I313" s="650" t="s">
        <v>3179</v>
      </c>
      <c r="J313" s="650" t="s">
        <v>2910</v>
      </c>
      <c r="K313" s="650" t="s">
        <v>2816</v>
      </c>
      <c r="L313" s="651">
        <v>0</v>
      </c>
      <c r="M313" s="651">
        <v>0</v>
      </c>
      <c r="N313" s="650">
        <v>1</v>
      </c>
      <c r="O313" s="731">
        <v>0.5</v>
      </c>
      <c r="P313" s="651">
        <v>0</v>
      </c>
      <c r="Q313" s="666"/>
      <c r="R313" s="650">
        <v>1</v>
      </c>
      <c r="S313" s="666">
        <v>1</v>
      </c>
      <c r="T313" s="731">
        <v>0.5</v>
      </c>
      <c r="U313" s="689">
        <v>1</v>
      </c>
    </row>
    <row r="314" spans="1:21" ht="14.4" customHeight="1" x14ac:dyDescent="0.3">
      <c r="A314" s="649">
        <v>7</v>
      </c>
      <c r="B314" s="650" t="s">
        <v>2234</v>
      </c>
      <c r="C314" s="650">
        <v>89301074</v>
      </c>
      <c r="D314" s="729" t="s">
        <v>3679</v>
      </c>
      <c r="E314" s="730" t="s">
        <v>2430</v>
      </c>
      <c r="F314" s="650" t="s">
        <v>2415</v>
      </c>
      <c r="G314" s="650" t="s">
        <v>2487</v>
      </c>
      <c r="H314" s="650" t="s">
        <v>568</v>
      </c>
      <c r="I314" s="650" t="s">
        <v>2911</v>
      </c>
      <c r="J314" s="650" t="s">
        <v>2910</v>
      </c>
      <c r="K314" s="650" t="s">
        <v>2752</v>
      </c>
      <c r="L314" s="651">
        <v>0</v>
      </c>
      <c r="M314" s="651">
        <v>0</v>
      </c>
      <c r="N314" s="650">
        <v>1</v>
      </c>
      <c r="O314" s="731">
        <v>1</v>
      </c>
      <c r="P314" s="651">
        <v>0</v>
      </c>
      <c r="Q314" s="666"/>
      <c r="R314" s="650">
        <v>1</v>
      </c>
      <c r="S314" s="666">
        <v>1</v>
      </c>
      <c r="T314" s="731">
        <v>1</v>
      </c>
      <c r="U314" s="689">
        <v>1</v>
      </c>
    </row>
    <row r="315" spans="1:21" ht="14.4" customHeight="1" x14ac:dyDescent="0.3">
      <c r="A315" s="649">
        <v>7</v>
      </c>
      <c r="B315" s="650" t="s">
        <v>2234</v>
      </c>
      <c r="C315" s="650">
        <v>89301074</v>
      </c>
      <c r="D315" s="729" t="s">
        <v>3679</v>
      </c>
      <c r="E315" s="730" t="s">
        <v>2430</v>
      </c>
      <c r="F315" s="650" t="s">
        <v>2415</v>
      </c>
      <c r="G315" s="650" t="s">
        <v>3180</v>
      </c>
      <c r="H315" s="650" t="s">
        <v>568</v>
      </c>
      <c r="I315" s="650" t="s">
        <v>3181</v>
      </c>
      <c r="J315" s="650" t="s">
        <v>3182</v>
      </c>
      <c r="K315" s="650" t="s">
        <v>3183</v>
      </c>
      <c r="L315" s="651">
        <v>238.94</v>
      </c>
      <c r="M315" s="651">
        <v>1194.6999999999998</v>
      </c>
      <c r="N315" s="650">
        <v>5</v>
      </c>
      <c r="O315" s="731">
        <v>1.5</v>
      </c>
      <c r="P315" s="651"/>
      <c r="Q315" s="666">
        <v>0</v>
      </c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7</v>
      </c>
      <c r="B316" s="650" t="s">
        <v>2234</v>
      </c>
      <c r="C316" s="650">
        <v>89301074</v>
      </c>
      <c r="D316" s="729" t="s">
        <v>3679</v>
      </c>
      <c r="E316" s="730" t="s">
        <v>2432</v>
      </c>
      <c r="F316" s="650" t="s">
        <v>2415</v>
      </c>
      <c r="G316" s="650" t="s">
        <v>2972</v>
      </c>
      <c r="H316" s="650" t="s">
        <v>568</v>
      </c>
      <c r="I316" s="650" t="s">
        <v>2973</v>
      </c>
      <c r="J316" s="650" t="s">
        <v>2974</v>
      </c>
      <c r="K316" s="650" t="s">
        <v>2975</v>
      </c>
      <c r="L316" s="651">
        <v>35.409999999999997</v>
      </c>
      <c r="M316" s="651">
        <v>708.19999999999993</v>
      </c>
      <c r="N316" s="650">
        <v>20</v>
      </c>
      <c r="O316" s="731">
        <v>6</v>
      </c>
      <c r="P316" s="651">
        <v>460.32999999999993</v>
      </c>
      <c r="Q316" s="666">
        <v>0.64999999999999991</v>
      </c>
      <c r="R316" s="650">
        <v>13</v>
      </c>
      <c r="S316" s="666">
        <v>0.65</v>
      </c>
      <c r="T316" s="731">
        <v>4</v>
      </c>
      <c r="U316" s="689">
        <v>0.66666666666666663</v>
      </c>
    </row>
    <row r="317" spans="1:21" ht="14.4" customHeight="1" x14ac:dyDescent="0.3">
      <c r="A317" s="649">
        <v>7</v>
      </c>
      <c r="B317" s="650" t="s">
        <v>2234</v>
      </c>
      <c r="C317" s="650">
        <v>89301074</v>
      </c>
      <c r="D317" s="729" t="s">
        <v>3679</v>
      </c>
      <c r="E317" s="730" t="s">
        <v>2432</v>
      </c>
      <c r="F317" s="650" t="s">
        <v>2415</v>
      </c>
      <c r="G317" s="650" t="s">
        <v>2778</v>
      </c>
      <c r="H317" s="650" t="s">
        <v>568</v>
      </c>
      <c r="I317" s="650" t="s">
        <v>2779</v>
      </c>
      <c r="J317" s="650" t="s">
        <v>2780</v>
      </c>
      <c r="K317" s="650" t="s">
        <v>2781</v>
      </c>
      <c r="L317" s="651">
        <v>53.77</v>
      </c>
      <c r="M317" s="651">
        <v>215.08</v>
      </c>
      <c r="N317" s="650">
        <v>4</v>
      </c>
      <c r="O317" s="731">
        <v>2</v>
      </c>
      <c r="P317" s="651">
        <v>107.54</v>
      </c>
      <c r="Q317" s="666">
        <v>0.5</v>
      </c>
      <c r="R317" s="650">
        <v>2</v>
      </c>
      <c r="S317" s="666">
        <v>0.5</v>
      </c>
      <c r="T317" s="731">
        <v>1</v>
      </c>
      <c r="U317" s="689">
        <v>0.5</v>
      </c>
    </row>
    <row r="318" spans="1:21" ht="14.4" customHeight="1" x14ac:dyDescent="0.3">
      <c r="A318" s="649">
        <v>7</v>
      </c>
      <c r="B318" s="650" t="s">
        <v>2234</v>
      </c>
      <c r="C318" s="650">
        <v>89301074</v>
      </c>
      <c r="D318" s="729" t="s">
        <v>3679</v>
      </c>
      <c r="E318" s="730" t="s">
        <v>2432</v>
      </c>
      <c r="F318" s="650" t="s">
        <v>2415</v>
      </c>
      <c r="G318" s="650" t="s">
        <v>2778</v>
      </c>
      <c r="H318" s="650" t="s">
        <v>568</v>
      </c>
      <c r="I318" s="650" t="s">
        <v>3184</v>
      </c>
      <c r="J318" s="650" t="s">
        <v>2780</v>
      </c>
      <c r="K318" s="650" t="s">
        <v>3185</v>
      </c>
      <c r="L318" s="651">
        <v>0</v>
      </c>
      <c r="M318" s="651">
        <v>0</v>
      </c>
      <c r="N318" s="650">
        <v>3</v>
      </c>
      <c r="O318" s="731">
        <v>2</v>
      </c>
      <c r="P318" s="651">
        <v>0</v>
      </c>
      <c r="Q318" s="666"/>
      <c r="R318" s="650">
        <v>1</v>
      </c>
      <c r="S318" s="666">
        <v>0.33333333333333331</v>
      </c>
      <c r="T318" s="731">
        <v>1</v>
      </c>
      <c r="U318" s="689">
        <v>0.5</v>
      </c>
    </row>
    <row r="319" spans="1:21" ht="14.4" customHeight="1" x14ac:dyDescent="0.3">
      <c r="A319" s="649">
        <v>7</v>
      </c>
      <c r="B319" s="650" t="s">
        <v>2234</v>
      </c>
      <c r="C319" s="650">
        <v>89301074</v>
      </c>
      <c r="D319" s="729" t="s">
        <v>3679</v>
      </c>
      <c r="E319" s="730" t="s">
        <v>2432</v>
      </c>
      <c r="F319" s="650" t="s">
        <v>2415</v>
      </c>
      <c r="G319" s="650" t="s">
        <v>2695</v>
      </c>
      <c r="H319" s="650" t="s">
        <v>568</v>
      </c>
      <c r="I319" s="650" t="s">
        <v>835</v>
      </c>
      <c r="J319" s="650" t="s">
        <v>2696</v>
      </c>
      <c r="K319" s="650" t="s">
        <v>2697</v>
      </c>
      <c r="L319" s="651">
        <v>0</v>
      </c>
      <c r="M319" s="651">
        <v>0</v>
      </c>
      <c r="N319" s="650">
        <v>1</v>
      </c>
      <c r="O319" s="731">
        <v>0.5</v>
      </c>
      <c r="P319" s="651"/>
      <c r="Q319" s="666"/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7</v>
      </c>
      <c r="B320" s="650" t="s">
        <v>2234</v>
      </c>
      <c r="C320" s="650">
        <v>89301074</v>
      </c>
      <c r="D320" s="729" t="s">
        <v>3679</v>
      </c>
      <c r="E320" s="730" t="s">
        <v>2432</v>
      </c>
      <c r="F320" s="650" t="s">
        <v>2415</v>
      </c>
      <c r="G320" s="650" t="s">
        <v>2987</v>
      </c>
      <c r="H320" s="650" t="s">
        <v>629</v>
      </c>
      <c r="I320" s="650" t="s">
        <v>2988</v>
      </c>
      <c r="J320" s="650" t="s">
        <v>2989</v>
      </c>
      <c r="K320" s="650" t="s">
        <v>2990</v>
      </c>
      <c r="L320" s="651">
        <v>1027.5999999999999</v>
      </c>
      <c r="M320" s="651">
        <v>13358.8</v>
      </c>
      <c r="N320" s="650">
        <v>13</v>
      </c>
      <c r="O320" s="731">
        <v>3</v>
      </c>
      <c r="P320" s="651">
        <v>13358.8</v>
      </c>
      <c r="Q320" s="666">
        <v>1</v>
      </c>
      <c r="R320" s="650">
        <v>13</v>
      </c>
      <c r="S320" s="666">
        <v>1</v>
      </c>
      <c r="T320" s="731">
        <v>3</v>
      </c>
      <c r="U320" s="689">
        <v>1</v>
      </c>
    </row>
    <row r="321" spans="1:21" ht="14.4" customHeight="1" x14ac:dyDescent="0.3">
      <c r="A321" s="649">
        <v>7</v>
      </c>
      <c r="B321" s="650" t="s">
        <v>2234</v>
      </c>
      <c r="C321" s="650">
        <v>89301074</v>
      </c>
      <c r="D321" s="729" t="s">
        <v>3679</v>
      </c>
      <c r="E321" s="730" t="s">
        <v>2432</v>
      </c>
      <c r="F321" s="650" t="s">
        <v>2415</v>
      </c>
      <c r="G321" s="650" t="s">
        <v>2987</v>
      </c>
      <c r="H321" s="650" t="s">
        <v>629</v>
      </c>
      <c r="I321" s="650" t="s">
        <v>2988</v>
      </c>
      <c r="J321" s="650" t="s">
        <v>2989</v>
      </c>
      <c r="K321" s="650" t="s">
        <v>2990</v>
      </c>
      <c r="L321" s="651">
        <v>801.23</v>
      </c>
      <c r="M321" s="651">
        <v>14422.14</v>
      </c>
      <c r="N321" s="650">
        <v>18</v>
      </c>
      <c r="O321" s="731">
        <v>5</v>
      </c>
      <c r="P321" s="651">
        <v>801.23</v>
      </c>
      <c r="Q321" s="666">
        <v>5.5555555555555559E-2</v>
      </c>
      <c r="R321" s="650">
        <v>1</v>
      </c>
      <c r="S321" s="666">
        <v>5.5555555555555552E-2</v>
      </c>
      <c r="T321" s="731">
        <v>1</v>
      </c>
      <c r="U321" s="689">
        <v>0.2</v>
      </c>
    </row>
    <row r="322" spans="1:21" ht="14.4" customHeight="1" x14ac:dyDescent="0.3">
      <c r="A322" s="649">
        <v>7</v>
      </c>
      <c r="B322" s="650" t="s">
        <v>2234</v>
      </c>
      <c r="C322" s="650">
        <v>89301074</v>
      </c>
      <c r="D322" s="729" t="s">
        <v>3679</v>
      </c>
      <c r="E322" s="730" t="s">
        <v>2432</v>
      </c>
      <c r="F322" s="650" t="s">
        <v>2415</v>
      </c>
      <c r="G322" s="650" t="s">
        <v>2987</v>
      </c>
      <c r="H322" s="650" t="s">
        <v>629</v>
      </c>
      <c r="I322" s="650" t="s">
        <v>3186</v>
      </c>
      <c r="J322" s="650" t="s">
        <v>3187</v>
      </c>
      <c r="K322" s="650" t="s">
        <v>3188</v>
      </c>
      <c r="L322" s="651">
        <v>1509.4</v>
      </c>
      <c r="M322" s="651">
        <v>24150.400000000001</v>
      </c>
      <c r="N322" s="650">
        <v>16</v>
      </c>
      <c r="O322" s="731">
        <v>4</v>
      </c>
      <c r="P322" s="651">
        <v>24150.400000000001</v>
      </c>
      <c r="Q322" s="666">
        <v>1</v>
      </c>
      <c r="R322" s="650">
        <v>16</v>
      </c>
      <c r="S322" s="666">
        <v>1</v>
      </c>
      <c r="T322" s="731">
        <v>4</v>
      </c>
      <c r="U322" s="689">
        <v>1</v>
      </c>
    </row>
    <row r="323" spans="1:21" ht="14.4" customHeight="1" x14ac:dyDescent="0.3">
      <c r="A323" s="649">
        <v>7</v>
      </c>
      <c r="B323" s="650" t="s">
        <v>2234</v>
      </c>
      <c r="C323" s="650">
        <v>89301074</v>
      </c>
      <c r="D323" s="729" t="s">
        <v>3679</v>
      </c>
      <c r="E323" s="730" t="s">
        <v>2432</v>
      </c>
      <c r="F323" s="650" t="s">
        <v>2415</v>
      </c>
      <c r="G323" s="650" t="s">
        <v>2987</v>
      </c>
      <c r="H323" s="650" t="s">
        <v>629</v>
      </c>
      <c r="I323" s="650" t="s">
        <v>3186</v>
      </c>
      <c r="J323" s="650" t="s">
        <v>3187</v>
      </c>
      <c r="K323" s="650" t="s">
        <v>3188</v>
      </c>
      <c r="L323" s="651">
        <v>1201.8399999999999</v>
      </c>
      <c r="M323" s="651">
        <v>56486.479999999996</v>
      </c>
      <c r="N323" s="650">
        <v>47</v>
      </c>
      <c r="O323" s="731">
        <v>10</v>
      </c>
      <c r="P323" s="651">
        <v>42064.4</v>
      </c>
      <c r="Q323" s="666">
        <v>0.74468085106382986</v>
      </c>
      <c r="R323" s="650">
        <v>35</v>
      </c>
      <c r="S323" s="666">
        <v>0.74468085106382975</v>
      </c>
      <c r="T323" s="731">
        <v>8</v>
      </c>
      <c r="U323" s="689">
        <v>0.8</v>
      </c>
    </row>
    <row r="324" spans="1:21" ht="14.4" customHeight="1" x14ac:dyDescent="0.3">
      <c r="A324" s="649">
        <v>7</v>
      </c>
      <c r="B324" s="650" t="s">
        <v>2234</v>
      </c>
      <c r="C324" s="650">
        <v>89301074</v>
      </c>
      <c r="D324" s="729" t="s">
        <v>3679</v>
      </c>
      <c r="E324" s="730" t="s">
        <v>2432</v>
      </c>
      <c r="F324" s="650" t="s">
        <v>2415</v>
      </c>
      <c r="G324" s="650" t="s">
        <v>2987</v>
      </c>
      <c r="H324" s="650" t="s">
        <v>629</v>
      </c>
      <c r="I324" s="650" t="s">
        <v>3189</v>
      </c>
      <c r="J324" s="650" t="s">
        <v>3190</v>
      </c>
      <c r="K324" s="650" t="s">
        <v>3191</v>
      </c>
      <c r="L324" s="651">
        <v>1896.14</v>
      </c>
      <c r="M324" s="651">
        <v>17065.260000000002</v>
      </c>
      <c r="N324" s="650">
        <v>9</v>
      </c>
      <c r="O324" s="731">
        <v>2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7</v>
      </c>
      <c r="B325" s="650" t="s">
        <v>2234</v>
      </c>
      <c r="C325" s="650">
        <v>89301074</v>
      </c>
      <c r="D325" s="729" t="s">
        <v>3679</v>
      </c>
      <c r="E325" s="730" t="s">
        <v>2432</v>
      </c>
      <c r="F325" s="650" t="s">
        <v>2415</v>
      </c>
      <c r="G325" s="650" t="s">
        <v>2987</v>
      </c>
      <c r="H325" s="650" t="s">
        <v>629</v>
      </c>
      <c r="I325" s="650" t="s">
        <v>3189</v>
      </c>
      <c r="J325" s="650" t="s">
        <v>3190</v>
      </c>
      <c r="K325" s="650" t="s">
        <v>3191</v>
      </c>
      <c r="L325" s="651">
        <v>1602.45</v>
      </c>
      <c r="M325" s="651">
        <v>19229.400000000001</v>
      </c>
      <c r="N325" s="650">
        <v>12</v>
      </c>
      <c r="O325" s="731">
        <v>2</v>
      </c>
      <c r="P325" s="651">
        <v>9614.7000000000007</v>
      </c>
      <c r="Q325" s="666">
        <v>0.5</v>
      </c>
      <c r="R325" s="650">
        <v>6</v>
      </c>
      <c r="S325" s="666">
        <v>0.5</v>
      </c>
      <c r="T325" s="731">
        <v>1</v>
      </c>
      <c r="U325" s="689">
        <v>0.5</v>
      </c>
    </row>
    <row r="326" spans="1:21" ht="14.4" customHeight="1" x14ac:dyDescent="0.3">
      <c r="A326" s="649">
        <v>7</v>
      </c>
      <c r="B326" s="650" t="s">
        <v>2234</v>
      </c>
      <c r="C326" s="650">
        <v>89301074</v>
      </c>
      <c r="D326" s="729" t="s">
        <v>3679</v>
      </c>
      <c r="E326" s="730" t="s">
        <v>2432</v>
      </c>
      <c r="F326" s="650" t="s">
        <v>2415</v>
      </c>
      <c r="G326" s="650" t="s">
        <v>2987</v>
      </c>
      <c r="H326" s="650" t="s">
        <v>568</v>
      </c>
      <c r="I326" s="650" t="s">
        <v>3192</v>
      </c>
      <c r="J326" s="650" t="s">
        <v>3193</v>
      </c>
      <c r="K326" s="650" t="s">
        <v>3194</v>
      </c>
      <c r="L326" s="651">
        <v>770.7</v>
      </c>
      <c r="M326" s="651">
        <v>4624.2000000000007</v>
      </c>
      <c r="N326" s="650">
        <v>6</v>
      </c>
      <c r="O326" s="731">
        <v>1</v>
      </c>
      <c r="P326" s="651">
        <v>4624.2000000000007</v>
      </c>
      <c r="Q326" s="666">
        <v>1</v>
      </c>
      <c r="R326" s="650">
        <v>6</v>
      </c>
      <c r="S326" s="666">
        <v>1</v>
      </c>
      <c r="T326" s="731">
        <v>1</v>
      </c>
      <c r="U326" s="689">
        <v>1</v>
      </c>
    </row>
    <row r="327" spans="1:21" ht="14.4" customHeight="1" x14ac:dyDescent="0.3">
      <c r="A327" s="649">
        <v>7</v>
      </c>
      <c r="B327" s="650" t="s">
        <v>2234</v>
      </c>
      <c r="C327" s="650">
        <v>89301074</v>
      </c>
      <c r="D327" s="729" t="s">
        <v>3679</v>
      </c>
      <c r="E327" s="730" t="s">
        <v>2432</v>
      </c>
      <c r="F327" s="650" t="s">
        <v>2415</v>
      </c>
      <c r="G327" s="650" t="s">
        <v>2551</v>
      </c>
      <c r="H327" s="650" t="s">
        <v>629</v>
      </c>
      <c r="I327" s="650" t="s">
        <v>3195</v>
      </c>
      <c r="J327" s="650" t="s">
        <v>3196</v>
      </c>
      <c r="K327" s="650" t="s">
        <v>3197</v>
      </c>
      <c r="L327" s="651">
        <v>162.13</v>
      </c>
      <c r="M327" s="651">
        <v>8592.8900000000012</v>
      </c>
      <c r="N327" s="650">
        <v>53</v>
      </c>
      <c r="O327" s="731">
        <v>18.5</v>
      </c>
      <c r="P327" s="651">
        <v>5350.2900000000009</v>
      </c>
      <c r="Q327" s="666">
        <v>0.62264150943396224</v>
      </c>
      <c r="R327" s="650">
        <v>33</v>
      </c>
      <c r="S327" s="666">
        <v>0.62264150943396224</v>
      </c>
      <c r="T327" s="731">
        <v>11.5</v>
      </c>
      <c r="U327" s="689">
        <v>0.6216216216216216</v>
      </c>
    </row>
    <row r="328" spans="1:21" ht="14.4" customHeight="1" x14ac:dyDescent="0.3">
      <c r="A328" s="649">
        <v>7</v>
      </c>
      <c r="B328" s="650" t="s">
        <v>2234</v>
      </c>
      <c r="C328" s="650">
        <v>89301074</v>
      </c>
      <c r="D328" s="729" t="s">
        <v>3679</v>
      </c>
      <c r="E328" s="730" t="s">
        <v>2432</v>
      </c>
      <c r="F328" s="650" t="s">
        <v>2415</v>
      </c>
      <c r="G328" s="650" t="s">
        <v>2551</v>
      </c>
      <c r="H328" s="650" t="s">
        <v>629</v>
      </c>
      <c r="I328" s="650" t="s">
        <v>2991</v>
      </c>
      <c r="J328" s="650" t="s">
        <v>2836</v>
      </c>
      <c r="K328" s="650" t="s">
        <v>2992</v>
      </c>
      <c r="L328" s="651">
        <v>216.16</v>
      </c>
      <c r="M328" s="651">
        <v>1296.96</v>
      </c>
      <c r="N328" s="650">
        <v>6</v>
      </c>
      <c r="O328" s="731">
        <v>1</v>
      </c>
      <c r="P328" s="651">
        <v>648.48</v>
      </c>
      <c r="Q328" s="666">
        <v>0.5</v>
      </c>
      <c r="R328" s="650">
        <v>3</v>
      </c>
      <c r="S328" s="666">
        <v>0.5</v>
      </c>
      <c r="T328" s="731">
        <v>0.5</v>
      </c>
      <c r="U328" s="689">
        <v>0.5</v>
      </c>
    </row>
    <row r="329" spans="1:21" ht="14.4" customHeight="1" x14ac:dyDescent="0.3">
      <c r="A329" s="649">
        <v>7</v>
      </c>
      <c r="B329" s="650" t="s">
        <v>2234</v>
      </c>
      <c r="C329" s="650">
        <v>89301074</v>
      </c>
      <c r="D329" s="729" t="s">
        <v>3679</v>
      </c>
      <c r="E329" s="730" t="s">
        <v>2432</v>
      </c>
      <c r="F329" s="650" t="s">
        <v>2415</v>
      </c>
      <c r="G329" s="650" t="s">
        <v>2551</v>
      </c>
      <c r="H329" s="650" t="s">
        <v>568</v>
      </c>
      <c r="I329" s="650" t="s">
        <v>3198</v>
      </c>
      <c r="J329" s="650" t="s">
        <v>3199</v>
      </c>
      <c r="K329" s="650" t="s">
        <v>3200</v>
      </c>
      <c r="L329" s="651">
        <v>0</v>
      </c>
      <c r="M329" s="651">
        <v>0</v>
      </c>
      <c r="N329" s="650">
        <v>9</v>
      </c>
      <c r="O329" s="731">
        <v>3.5</v>
      </c>
      <c r="P329" s="651">
        <v>0</v>
      </c>
      <c r="Q329" s="666"/>
      <c r="R329" s="650">
        <v>4</v>
      </c>
      <c r="S329" s="666">
        <v>0.44444444444444442</v>
      </c>
      <c r="T329" s="731">
        <v>2.5</v>
      </c>
      <c r="U329" s="689">
        <v>0.7142857142857143</v>
      </c>
    </row>
    <row r="330" spans="1:21" ht="14.4" customHeight="1" x14ac:dyDescent="0.3">
      <c r="A330" s="649">
        <v>7</v>
      </c>
      <c r="B330" s="650" t="s">
        <v>2234</v>
      </c>
      <c r="C330" s="650">
        <v>89301074</v>
      </c>
      <c r="D330" s="729" t="s">
        <v>3679</v>
      </c>
      <c r="E330" s="730" t="s">
        <v>2432</v>
      </c>
      <c r="F330" s="650" t="s">
        <v>2415</v>
      </c>
      <c r="G330" s="650" t="s">
        <v>2551</v>
      </c>
      <c r="H330" s="650" t="s">
        <v>568</v>
      </c>
      <c r="I330" s="650" t="s">
        <v>2552</v>
      </c>
      <c r="J330" s="650" t="s">
        <v>2553</v>
      </c>
      <c r="K330" s="650" t="s">
        <v>2554</v>
      </c>
      <c r="L330" s="651">
        <v>201.75</v>
      </c>
      <c r="M330" s="651">
        <v>4236.75</v>
      </c>
      <c r="N330" s="650">
        <v>21</v>
      </c>
      <c r="O330" s="731">
        <v>7.5</v>
      </c>
      <c r="P330" s="651">
        <v>2219.25</v>
      </c>
      <c r="Q330" s="666">
        <v>0.52380952380952384</v>
      </c>
      <c r="R330" s="650">
        <v>11</v>
      </c>
      <c r="S330" s="666">
        <v>0.52380952380952384</v>
      </c>
      <c r="T330" s="731">
        <v>4.5</v>
      </c>
      <c r="U330" s="689">
        <v>0.6</v>
      </c>
    </row>
    <row r="331" spans="1:21" ht="14.4" customHeight="1" x14ac:dyDescent="0.3">
      <c r="A331" s="649">
        <v>7</v>
      </c>
      <c r="B331" s="650" t="s">
        <v>2234</v>
      </c>
      <c r="C331" s="650">
        <v>89301074</v>
      </c>
      <c r="D331" s="729" t="s">
        <v>3679</v>
      </c>
      <c r="E331" s="730" t="s">
        <v>2432</v>
      </c>
      <c r="F331" s="650" t="s">
        <v>2415</v>
      </c>
      <c r="G331" s="650" t="s">
        <v>2551</v>
      </c>
      <c r="H331" s="650" t="s">
        <v>568</v>
      </c>
      <c r="I331" s="650" t="s">
        <v>3201</v>
      </c>
      <c r="J331" s="650" t="s">
        <v>2553</v>
      </c>
      <c r="K331" s="650" t="s">
        <v>2554</v>
      </c>
      <c r="L331" s="651">
        <v>201.75</v>
      </c>
      <c r="M331" s="651">
        <v>605.25</v>
      </c>
      <c r="N331" s="650">
        <v>3</v>
      </c>
      <c r="O331" s="731">
        <v>1</v>
      </c>
      <c r="P331" s="651">
        <v>403.5</v>
      </c>
      <c r="Q331" s="666">
        <v>0.66666666666666663</v>
      </c>
      <c r="R331" s="650">
        <v>2</v>
      </c>
      <c r="S331" s="666">
        <v>0.66666666666666663</v>
      </c>
      <c r="T331" s="731">
        <v>0.5</v>
      </c>
      <c r="U331" s="689">
        <v>0.5</v>
      </c>
    </row>
    <row r="332" spans="1:21" ht="14.4" customHeight="1" x14ac:dyDescent="0.3">
      <c r="A332" s="649">
        <v>7</v>
      </c>
      <c r="B332" s="650" t="s">
        <v>2234</v>
      </c>
      <c r="C332" s="650">
        <v>89301074</v>
      </c>
      <c r="D332" s="729" t="s">
        <v>3679</v>
      </c>
      <c r="E332" s="730" t="s">
        <v>2432</v>
      </c>
      <c r="F332" s="650" t="s">
        <v>2415</v>
      </c>
      <c r="G332" s="650" t="s">
        <v>2698</v>
      </c>
      <c r="H332" s="650" t="s">
        <v>568</v>
      </c>
      <c r="I332" s="650" t="s">
        <v>3202</v>
      </c>
      <c r="J332" s="650" t="s">
        <v>3203</v>
      </c>
      <c r="K332" s="650" t="s">
        <v>3204</v>
      </c>
      <c r="L332" s="651">
        <v>0</v>
      </c>
      <c r="M332" s="651">
        <v>0</v>
      </c>
      <c r="N332" s="650">
        <v>3</v>
      </c>
      <c r="O332" s="731">
        <v>1</v>
      </c>
      <c r="P332" s="651">
        <v>0</v>
      </c>
      <c r="Q332" s="666"/>
      <c r="R332" s="650">
        <v>2</v>
      </c>
      <c r="S332" s="666">
        <v>0.66666666666666663</v>
      </c>
      <c r="T332" s="731">
        <v>0.5</v>
      </c>
      <c r="U332" s="689">
        <v>0.5</v>
      </c>
    </row>
    <row r="333" spans="1:21" ht="14.4" customHeight="1" x14ac:dyDescent="0.3">
      <c r="A333" s="649">
        <v>7</v>
      </c>
      <c r="B333" s="650" t="s">
        <v>2234</v>
      </c>
      <c r="C333" s="650">
        <v>89301074</v>
      </c>
      <c r="D333" s="729" t="s">
        <v>3679</v>
      </c>
      <c r="E333" s="730" t="s">
        <v>2432</v>
      </c>
      <c r="F333" s="650" t="s">
        <v>2415</v>
      </c>
      <c r="G333" s="650" t="s">
        <v>2698</v>
      </c>
      <c r="H333" s="650" t="s">
        <v>568</v>
      </c>
      <c r="I333" s="650" t="s">
        <v>2993</v>
      </c>
      <c r="J333" s="650" t="s">
        <v>2994</v>
      </c>
      <c r="K333" s="650" t="s">
        <v>2995</v>
      </c>
      <c r="L333" s="651">
        <v>0</v>
      </c>
      <c r="M333" s="651">
        <v>0</v>
      </c>
      <c r="N333" s="650">
        <v>6</v>
      </c>
      <c r="O333" s="731">
        <v>0.5</v>
      </c>
      <c r="P333" s="651"/>
      <c r="Q333" s="666"/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7</v>
      </c>
      <c r="B334" s="650" t="s">
        <v>2234</v>
      </c>
      <c r="C334" s="650">
        <v>89301074</v>
      </c>
      <c r="D334" s="729" t="s">
        <v>3679</v>
      </c>
      <c r="E334" s="730" t="s">
        <v>2432</v>
      </c>
      <c r="F334" s="650" t="s">
        <v>2415</v>
      </c>
      <c r="G334" s="650" t="s">
        <v>2698</v>
      </c>
      <c r="H334" s="650" t="s">
        <v>568</v>
      </c>
      <c r="I334" s="650" t="s">
        <v>3205</v>
      </c>
      <c r="J334" s="650" t="s">
        <v>3203</v>
      </c>
      <c r="K334" s="650" t="s">
        <v>3206</v>
      </c>
      <c r="L334" s="651">
        <v>0</v>
      </c>
      <c r="M334" s="651">
        <v>0</v>
      </c>
      <c r="N334" s="650">
        <v>1</v>
      </c>
      <c r="O334" s="731">
        <v>0.5</v>
      </c>
      <c r="P334" s="651"/>
      <c r="Q334" s="666"/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7</v>
      </c>
      <c r="B335" s="650" t="s">
        <v>2234</v>
      </c>
      <c r="C335" s="650">
        <v>89301074</v>
      </c>
      <c r="D335" s="729" t="s">
        <v>3679</v>
      </c>
      <c r="E335" s="730" t="s">
        <v>2432</v>
      </c>
      <c r="F335" s="650" t="s">
        <v>2415</v>
      </c>
      <c r="G335" s="650" t="s">
        <v>2698</v>
      </c>
      <c r="H335" s="650" t="s">
        <v>568</v>
      </c>
      <c r="I335" s="650" t="s">
        <v>3207</v>
      </c>
      <c r="J335" s="650" t="s">
        <v>3203</v>
      </c>
      <c r="K335" s="650" t="s">
        <v>3208</v>
      </c>
      <c r="L335" s="651">
        <v>0</v>
      </c>
      <c r="M335" s="651">
        <v>0</v>
      </c>
      <c r="N335" s="650">
        <v>1</v>
      </c>
      <c r="O335" s="731">
        <v>0.5</v>
      </c>
      <c r="P335" s="651">
        <v>0</v>
      </c>
      <c r="Q335" s="666"/>
      <c r="R335" s="650">
        <v>1</v>
      </c>
      <c r="S335" s="666">
        <v>1</v>
      </c>
      <c r="T335" s="731">
        <v>0.5</v>
      </c>
      <c r="U335" s="689">
        <v>1</v>
      </c>
    </row>
    <row r="336" spans="1:21" ht="14.4" customHeight="1" x14ac:dyDescent="0.3">
      <c r="A336" s="649">
        <v>7</v>
      </c>
      <c r="B336" s="650" t="s">
        <v>2234</v>
      </c>
      <c r="C336" s="650">
        <v>89301074</v>
      </c>
      <c r="D336" s="729" t="s">
        <v>3679</v>
      </c>
      <c r="E336" s="730" t="s">
        <v>2432</v>
      </c>
      <c r="F336" s="650" t="s">
        <v>2415</v>
      </c>
      <c r="G336" s="650" t="s">
        <v>3209</v>
      </c>
      <c r="H336" s="650" t="s">
        <v>568</v>
      </c>
      <c r="I336" s="650" t="s">
        <v>1270</v>
      </c>
      <c r="J336" s="650" t="s">
        <v>1271</v>
      </c>
      <c r="K336" s="650" t="s">
        <v>2752</v>
      </c>
      <c r="L336" s="651">
        <v>0</v>
      </c>
      <c r="M336" s="651">
        <v>0</v>
      </c>
      <c r="N336" s="650">
        <v>2</v>
      </c>
      <c r="O336" s="731">
        <v>0.5</v>
      </c>
      <c r="P336" s="651"/>
      <c r="Q336" s="666"/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7</v>
      </c>
      <c r="B337" s="650" t="s">
        <v>2234</v>
      </c>
      <c r="C337" s="650">
        <v>89301074</v>
      </c>
      <c r="D337" s="729" t="s">
        <v>3679</v>
      </c>
      <c r="E337" s="730" t="s">
        <v>2432</v>
      </c>
      <c r="F337" s="650" t="s">
        <v>2415</v>
      </c>
      <c r="G337" s="650" t="s">
        <v>2559</v>
      </c>
      <c r="H337" s="650" t="s">
        <v>568</v>
      </c>
      <c r="I337" s="650" t="s">
        <v>2560</v>
      </c>
      <c r="J337" s="650" t="s">
        <v>2561</v>
      </c>
      <c r="K337" s="650" t="s">
        <v>2562</v>
      </c>
      <c r="L337" s="651">
        <v>25.8</v>
      </c>
      <c r="M337" s="651">
        <v>2167.1999999999998</v>
      </c>
      <c r="N337" s="650">
        <v>84</v>
      </c>
      <c r="O337" s="731">
        <v>24.5</v>
      </c>
      <c r="P337" s="651">
        <v>1006.1999999999998</v>
      </c>
      <c r="Q337" s="666">
        <v>0.46428571428571425</v>
      </c>
      <c r="R337" s="650">
        <v>39</v>
      </c>
      <c r="S337" s="666">
        <v>0.4642857142857143</v>
      </c>
      <c r="T337" s="731">
        <v>12.5</v>
      </c>
      <c r="U337" s="689">
        <v>0.51020408163265307</v>
      </c>
    </row>
    <row r="338" spans="1:21" ht="14.4" customHeight="1" x14ac:dyDescent="0.3">
      <c r="A338" s="649">
        <v>7</v>
      </c>
      <c r="B338" s="650" t="s">
        <v>2234</v>
      </c>
      <c r="C338" s="650">
        <v>89301074</v>
      </c>
      <c r="D338" s="729" t="s">
        <v>3679</v>
      </c>
      <c r="E338" s="730" t="s">
        <v>2432</v>
      </c>
      <c r="F338" s="650" t="s">
        <v>2415</v>
      </c>
      <c r="G338" s="650" t="s">
        <v>2559</v>
      </c>
      <c r="H338" s="650" t="s">
        <v>568</v>
      </c>
      <c r="I338" s="650" t="s">
        <v>2996</v>
      </c>
      <c r="J338" s="650" t="s">
        <v>2997</v>
      </c>
      <c r="K338" s="650" t="s">
        <v>2998</v>
      </c>
      <c r="L338" s="651">
        <v>77.42</v>
      </c>
      <c r="M338" s="651">
        <v>1316.1399999999999</v>
      </c>
      <c r="N338" s="650">
        <v>17</v>
      </c>
      <c r="O338" s="731">
        <v>4</v>
      </c>
      <c r="P338" s="651">
        <v>1316.1399999999999</v>
      </c>
      <c r="Q338" s="666">
        <v>1</v>
      </c>
      <c r="R338" s="650">
        <v>17</v>
      </c>
      <c r="S338" s="666">
        <v>1</v>
      </c>
      <c r="T338" s="731">
        <v>4</v>
      </c>
      <c r="U338" s="689">
        <v>1</v>
      </c>
    </row>
    <row r="339" spans="1:21" ht="14.4" customHeight="1" x14ac:dyDescent="0.3">
      <c r="A339" s="649">
        <v>7</v>
      </c>
      <c r="B339" s="650" t="s">
        <v>2234</v>
      </c>
      <c r="C339" s="650">
        <v>89301074</v>
      </c>
      <c r="D339" s="729" t="s">
        <v>3679</v>
      </c>
      <c r="E339" s="730" t="s">
        <v>2432</v>
      </c>
      <c r="F339" s="650" t="s">
        <v>2415</v>
      </c>
      <c r="G339" s="650" t="s">
        <v>3210</v>
      </c>
      <c r="H339" s="650" t="s">
        <v>568</v>
      </c>
      <c r="I339" s="650" t="s">
        <v>3211</v>
      </c>
      <c r="J339" s="650" t="s">
        <v>3212</v>
      </c>
      <c r="K339" s="650" t="s">
        <v>3213</v>
      </c>
      <c r="L339" s="651">
        <v>0</v>
      </c>
      <c r="M339" s="651">
        <v>0</v>
      </c>
      <c r="N339" s="650">
        <v>3</v>
      </c>
      <c r="O339" s="731">
        <v>0.5</v>
      </c>
      <c r="P339" s="651">
        <v>0</v>
      </c>
      <c r="Q339" s="666"/>
      <c r="R339" s="650">
        <v>3</v>
      </c>
      <c r="S339" s="666">
        <v>1</v>
      </c>
      <c r="T339" s="731">
        <v>0.5</v>
      </c>
      <c r="U339" s="689">
        <v>1</v>
      </c>
    </row>
    <row r="340" spans="1:21" ht="14.4" customHeight="1" x14ac:dyDescent="0.3">
      <c r="A340" s="649">
        <v>7</v>
      </c>
      <c r="B340" s="650" t="s">
        <v>2234</v>
      </c>
      <c r="C340" s="650">
        <v>89301074</v>
      </c>
      <c r="D340" s="729" t="s">
        <v>3679</v>
      </c>
      <c r="E340" s="730" t="s">
        <v>2432</v>
      </c>
      <c r="F340" s="650" t="s">
        <v>2415</v>
      </c>
      <c r="G340" s="650" t="s">
        <v>3210</v>
      </c>
      <c r="H340" s="650" t="s">
        <v>568</v>
      </c>
      <c r="I340" s="650" t="s">
        <v>3214</v>
      </c>
      <c r="J340" s="650" t="s">
        <v>3215</v>
      </c>
      <c r="K340" s="650" t="s">
        <v>3216</v>
      </c>
      <c r="L340" s="651">
        <v>834.99</v>
      </c>
      <c r="M340" s="651">
        <v>2504.9700000000003</v>
      </c>
      <c r="N340" s="650">
        <v>3</v>
      </c>
      <c r="O340" s="731">
        <v>0.5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7</v>
      </c>
      <c r="B341" s="650" t="s">
        <v>2234</v>
      </c>
      <c r="C341" s="650">
        <v>89301074</v>
      </c>
      <c r="D341" s="729" t="s">
        <v>3679</v>
      </c>
      <c r="E341" s="730" t="s">
        <v>2432</v>
      </c>
      <c r="F341" s="650" t="s">
        <v>2415</v>
      </c>
      <c r="G341" s="650" t="s">
        <v>3210</v>
      </c>
      <c r="H341" s="650" t="s">
        <v>568</v>
      </c>
      <c r="I341" s="650" t="s">
        <v>3217</v>
      </c>
      <c r="J341" s="650" t="s">
        <v>3215</v>
      </c>
      <c r="K341" s="650" t="s">
        <v>3218</v>
      </c>
      <c r="L341" s="651">
        <v>0</v>
      </c>
      <c r="M341" s="651">
        <v>0</v>
      </c>
      <c r="N341" s="650">
        <v>1</v>
      </c>
      <c r="O341" s="731">
        <v>0.5</v>
      </c>
      <c r="P341" s="651">
        <v>0</v>
      </c>
      <c r="Q341" s="666"/>
      <c r="R341" s="650">
        <v>1</v>
      </c>
      <c r="S341" s="666">
        <v>1</v>
      </c>
      <c r="T341" s="731">
        <v>0.5</v>
      </c>
      <c r="U341" s="689">
        <v>1</v>
      </c>
    </row>
    <row r="342" spans="1:21" ht="14.4" customHeight="1" x14ac:dyDescent="0.3">
      <c r="A342" s="649">
        <v>7</v>
      </c>
      <c r="B342" s="650" t="s">
        <v>2234</v>
      </c>
      <c r="C342" s="650">
        <v>89301074</v>
      </c>
      <c r="D342" s="729" t="s">
        <v>3679</v>
      </c>
      <c r="E342" s="730" t="s">
        <v>2432</v>
      </c>
      <c r="F342" s="650" t="s">
        <v>2415</v>
      </c>
      <c r="G342" s="650" t="s">
        <v>2948</v>
      </c>
      <c r="H342" s="650" t="s">
        <v>629</v>
      </c>
      <c r="I342" s="650" t="s">
        <v>3219</v>
      </c>
      <c r="J342" s="650" t="s">
        <v>3220</v>
      </c>
      <c r="K342" s="650" t="s">
        <v>2752</v>
      </c>
      <c r="L342" s="651">
        <v>232.44</v>
      </c>
      <c r="M342" s="651">
        <v>697.31999999999994</v>
      </c>
      <c r="N342" s="650">
        <v>3</v>
      </c>
      <c r="O342" s="731">
        <v>0.5</v>
      </c>
      <c r="P342" s="651">
        <v>697.31999999999994</v>
      </c>
      <c r="Q342" s="666">
        <v>1</v>
      </c>
      <c r="R342" s="650">
        <v>3</v>
      </c>
      <c r="S342" s="666">
        <v>1</v>
      </c>
      <c r="T342" s="731">
        <v>0.5</v>
      </c>
      <c r="U342" s="689">
        <v>1</v>
      </c>
    </row>
    <row r="343" spans="1:21" ht="14.4" customHeight="1" x14ac:dyDescent="0.3">
      <c r="A343" s="649">
        <v>7</v>
      </c>
      <c r="B343" s="650" t="s">
        <v>2234</v>
      </c>
      <c r="C343" s="650">
        <v>89301074</v>
      </c>
      <c r="D343" s="729" t="s">
        <v>3679</v>
      </c>
      <c r="E343" s="730" t="s">
        <v>2432</v>
      </c>
      <c r="F343" s="650" t="s">
        <v>2415</v>
      </c>
      <c r="G343" s="650" t="s">
        <v>2786</v>
      </c>
      <c r="H343" s="650" t="s">
        <v>568</v>
      </c>
      <c r="I343" s="650" t="s">
        <v>3006</v>
      </c>
      <c r="J343" s="650" t="s">
        <v>3007</v>
      </c>
      <c r="K343" s="650" t="s">
        <v>3008</v>
      </c>
      <c r="L343" s="651">
        <v>247.24</v>
      </c>
      <c r="M343" s="651">
        <v>1483.44</v>
      </c>
      <c r="N343" s="650">
        <v>6</v>
      </c>
      <c r="O343" s="731">
        <v>1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7</v>
      </c>
      <c r="B344" s="650" t="s">
        <v>2234</v>
      </c>
      <c r="C344" s="650">
        <v>89301074</v>
      </c>
      <c r="D344" s="729" t="s">
        <v>3679</v>
      </c>
      <c r="E344" s="730" t="s">
        <v>2432</v>
      </c>
      <c r="F344" s="650" t="s">
        <v>2415</v>
      </c>
      <c r="G344" s="650" t="s">
        <v>2786</v>
      </c>
      <c r="H344" s="650" t="s">
        <v>568</v>
      </c>
      <c r="I344" s="650" t="s">
        <v>3009</v>
      </c>
      <c r="J344" s="650" t="s">
        <v>3010</v>
      </c>
      <c r="K344" s="650" t="s">
        <v>3011</v>
      </c>
      <c r="L344" s="651">
        <v>1416.79</v>
      </c>
      <c r="M344" s="651">
        <v>22668.639999999999</v>
      </c>
      <c r="N344" s="650">
        <v>16</v>
      </c>
      <c r="O344" s="731">
        <v>5</v>
      </c>
      <c r="P344" s="651">
        <v>18418.27</v>
      </c>
      <c r="Q344" s="666">
        <v>0.8125</v>
      </c>
      <c r="R344" s="650">
        <v>13</v>
      </c>
      <c r="S344" s="666">
        <v>0.8125</v>
      </c>
      <c r="T344" s="731">
        <v>4</v>
      </c>
      <c r="U344" s="689">
        <v>0.8</v>
      </c>
    </row>
    <row r="345" spans="1:21" ht="14.4" customHeight="1" x14ac:dyDescent="0.3">
      <c r="A345" s="649">
        <v>7</v>
      </c>
      <c r="B345" s="650" t="s">
        <v>2234</v>
      </c>
      <c r="C345" s="650">
        <v>89301074</v>
      </c>
      <c r="D345" s="729" t="s">
        <v>3679</v>
      </c>
      <c r="E345" s="730" t="s">
        <v>2432</v>
      </c>
      <c r="F345" s="650" t="s">
        <v>2415</v>
      </c>
      <c r="G345" s="650" t="s">
        <v>2786</v>
      </c>
      <c r="H345" s="650" t="s">
        <v>568</v>
      </c>
      <c r="I345" s="650" t="s">
        <v>3009</v>
      </c>
      <c r="J345" s="650" t="s">
        <v>3010</v>
      </c>
      <c r="K345" s="650" t="s">
        <v>3011</v>
      </c>
      <c r="L345" s="651">
        <v>1030.1500000000001</v>
      </c>
      <c r="M345" s="651">
        <v>29874.35</v>
      </c>
      <c r="N345" s="650">
        <v>29</v>
      </c>
      <c r="O345" s="731">
        <v>6</v>
      </c>
      <c r="P345" s="651">
        <v>20603</v>
      </c>
      <c r="Q345" s="666">
        <v>0.68965517241379315</v>
      </c>
      <c r="R345" s="650">
        <v>20</v>
      </c>
      <c r="S345" s="666">
        <v>0.68965517241379315</v>
      </c>
      <c r="T345" s="731">
        <v>4</v>
      </c>
      <c r="U345" s="689">
        <v>0.66666666666666663</v>
      </c>
    </row>
    <row r="346" spans="1:21" ht="14.4" customHeight="1" x14ac:dyDescent="0.3">
      <c r="A346" s="649">
        <v>7</v>
      </c>
      <c r="B346" s="650" t="s">
        <v>2234</v>
      </c>
      <c r="C346" s="650">
        <v>89301074</v>
      </c>
      <c r="D346" s="729" t="s">
        <v>3679</v>
      </c>
      <c r="E346" s="730" t="s">
        <v>2432</v>
      </c>
      <c r="F346" s="650" t="s">
        <v>2415</v>
      </c>
      <c r="G346" s="650" t="s">
        <v>2786</v>
      </c>
      <c r="H346" s="650" t="s">
        <v>568</v>
      </c>
      <c r="I346" s="650" t="s">
        <v>3221</v>
      </c>
      <c r="J346" s="650" t="s">
        <v>3222</v>
      </c>
      <c r="K346" s="650" t="s">
        <v>3223</v>
      </c>
      <c r="L346" s="651">
        <v>1545.22</v>
      </c>
      <c r="M346" s="651">
        <v>9271.32</v>
      </c>
      <c r="N346" s="650">
        <v>6</v>
      </c>
      <c r="O346" s="731">
        <v>1</v>
      </c>
      <c r="P346" s="651">
        <v>9271.32</v>
      </c>
      <c r="Q346" s="666">
        <v>1</v>
      </c>
      <c r="R346" s="650">
        <v>6</v>
      </c>
      <c r="S346" s="666">
        <v>1</v>
      </c>
      <c r="T346" s="731">
        <v>1</v>
      </c>
      <c r="U346" s="689">
        <v>1</v>
      </c>
    </row>
    <row r="347" spans="1:21" ht="14.4" customHeight="1" x14ac:dyDescent="0.3">
      <c r="A347" s="649">
        <v>7</v>
      </c>
      <c r="B347" s="650" t="s">
        <v>2234</v>
      </c>
      <c r="C347" s="650">
        <v>89301074</v>
      </c>
      <c r="D347" s="729" t="s">
        <v>3679</v>
      </c>
      <c r="E347" s="730" t="s">
        <v>2432</v>
      </c>
      <c r="F347" s="650" t="s">
        <v>2415</v>
      </c>
      <c r="G347" s="650" t="s">
        <v>2786</v>
      </c>
      <c r="H347" s="650" t="s">
        <v>568</v>
      </c>
      <c r="I347" s="650" t="s">
        <v>3221</v>
      </c>
      <c r="J347" s="650" t="s">
        <v>3222</v>
      </c>
      <c r="K347" s="650" t="s">
        <v>3223</v>
      </c>
      <c r="L347" s="651">
        <v>1666.37</v>
      </c>
      <c r="M347" s="651">
        <v>16663.699999999997</v>
      </c>
      <c r="N347" s="650">
        <v>10</v>
      </c>
      <c r="O347" s="731">
        <v>2</v>
      </c>
      <c r="P347" s="651">
        <v>16663.699999999997</v>
      </c>
      <c r="Q347" s="666">
        <v>1</v>
      </c>
      <c r="R347" s="650">
        <v>10</v>
      </c>
      <c r="S347" s="666">
        <v>1</v>
      </c>
      <c r="T347" s="731">
        <v>2</v>
      </c>
      <c r="U347" s="689">
        <v>1</v>
      </c>
    </row>
    <row r="348" spans="1:21" ht="14.4" customHeight="1" x14ac:dyDescent="0.3">
      <c r="A348" s="649">
        <v>7</v>
      </c>
      <c r="B348" s="650" t="s">
        <v>2234</v>
      </c>
      <c r="C348" s="650">
        <v>89301074</v>
      </c>
      <c r="D348" s="729" t="s">
        <v>3679</v>
      </c>
      <c r="E348" s="730" t="s">
        <v>2432</v>
      </c>
      <c r="F348" s="650" t="s">
        <v>2415</v>
      </c>
      <c r="G348" s="650" t="s">
        <v>2786</v>
      </c>
      <c r="H348" s="650" t="s">
        <v>568</v>
      </c>
      <c r="I348" s="650" t="s">
        <v>3012</v>
      </c>
      <c r="J348" s="650" t="s">
        <v>3013</v>
      </c>
      <c r="K348" s="650" t="s">
        <v>3014</v>
      </c>
      <c r="L348" s="651">
        <v>1889.62</v>
      </c>
      <c r="M348" s="651">
        <v>15116.96</v>
      </c>
      <c r="N348" s="650">
        <v>8</v>
      </c>
      <c r="O348" s="731">
        <v>2</v>
      </c>
      <c r="P348" s="651">
        <v>15116.96</v>
      </c>
      <c r="Q348" s="666">
        <v>1</v>
      </c>
      <c r="R348" s="650">
        <v>8</v>
      </c>
      <c r="S348" s="666">
        <v>1</v>
      </c>
      <c r="T348" s="731">
        <v>2</v>
      </c>
      <c r="U348" s="689">
        <v>1</v>
      </c>
    </row>
    <row r="349" spans="1:21" ht="14.4" customHeight="1" x14ac:dyDescent="0.3">
      <c r="A349" s="649">
        <v>7</v>
      </c>
      <c r="B349" s="650" t="s">
        <v>2234</v>
      </c>
      <c r="C349" s="650">
        <v>89301074</v>
      </c>
      <c r="D349" s="729" t="s">
        <v>3679</v>
      </c>
      <c r="E349" s="730" t="s">
        <v>2432</v>
      </c>
      <c r="F349" s="650" t="s">
        <v>2415</v>
      </c>
      <c r="G349" s="650" t="s">
        <v>2786</v>
      </c>
      <c r="H349" s="650" t="s">
        <v>568</v>
      </c>
      <c r="I349" s="650" t="s">
        <v>3012</v>
      </c>
      <c r="J349" s="650" t="s">
        <v>3013</v>
      </c>
      <c r="K349" s="650" t="s">
        <v>3014</v>
      </c>
      <c r="L349" s="651">
        <v>2060.3000000000002</v>
      </c>
      <c r="M349" s="651">
        <v>8241.2000000000007</v>
      </c>
      <c r="N349" s="650">
        <v>4</v>
      </c>
      <c r="O349" s="731">
        <v>1</v>
      </c>
      <c r="P349" s="651">
        <v>8241.2000000000007</v>
      </c>
      <c r="Q349" s="666">
        <v>1</v>
      </c>
      <c r="R349" s="650">
        <v>4</v>
      </c>
      <c r="S349" s="666">
        <v>1</v>
      </c>
      <c r="T349" s="731">
        <v>1</v>
      </c>
      <c r="U349" s="689">
        <v>1</v>
      </c>
    </row>
    <row r="350" spans="1:21" ht="14.4" customHeight="1" x14ac:dyDescent="0.3">
      <c r="A350" s="649">
        <v>7</v>
      </c>
      <c r="B350" s="650" t="s">
        <v>2234</v>
      </c>
      <c r="C350" s="650">
        <v>89301074</v>
      </c>
      <c r="D350" s="729" t="s">
        <v>3679</v>
      </c>
      <c r="E350" s="730" t="s">
        <v>2432</v>
      </c>
      <c r="F350" s="650" t="s">
        <v>2415</v>
      </c>
      <c r="G350" s="650" t="s">
        <v>2786</v>
      </c>
      <c r="H350" s="650" t="s">
        <v>568</v>
      </c>
      <c r="I350" s="650" t="s">
        <v>3015</v>
      </c>
      <c r="J350" s="650" t="s">
        <v>3016</v>
      </c>
      <c r="K350" s="650" t="s">
        <v>3017</v>
      </c>
      <c r="L350" s="651">
        <v>5889.6</v>
      </c>
      <c r="M350" s="651">
        <v>5889.6</v>
      </c>
      <c r="N350" s="650">
        <v>1</v>
      </c>
      <c r="O350" s="731">
        <v>1</v>
      </c>
      <c r="P350" s="651">
        <v>5889.6</v>
      </c>
      <c r="Q350" s="666">
        <v>1</v>
      </c>
      <c r="R350" s="650">
        <v>1</v>
      </c>
      <c r="S350" s="666">
        <v>1</v>
      </c>
      <c r="T350" s="731">
        <v>1</v>
      </c>
      <c r="U350" s="689">
        <v>1</v>
      </c>
    </row>
    <row r="351" spans="1:21" ht="14.4" customHeight="1" x14ac:dyDescent="0.3">
      <c r="A351" s="649">
        <v>7</v>
      </c>
      <c r="B351" s="650" t="s">
        <v>2234</v>
      </c>
      <c r="C351" s="650">
        <v>89301074</v>
      </c>
      <c r="D351" s="729" t="s">
        <v>3679</v>
      </c>
      <c r="E351" s="730" t="s">
        <v>2432</v>
      </c>
      <c r="F351" s="650" t="s">
        <v>2415</v>
      </c>
      <c r="G351" s="650" t="s">
        <v>2786</v>
      </c>
      <c r="H351" s="650" t="s">
        <v>568</v>
      </c>
      <c r="I351" s="650" t="s">
        <v>3224</v>
      </c>
      <c r="J351" s="650" t="s">
        <v>3225</v>
      </c>
      <c r="K351" s="650" t="s">
        <v>3226</v>
      </c>
      <c r="L351" s="651">
        <v>0</v>
      </c>
      <c r="M351" s="651">
        <v>0</v>
      </c>
      <c r="N351" s="650">
        <v>1</v>
      </c>
      <c r="O351" s="731">
        <v>1</v>
      </c>
      <c r="P351" s="651">
        <v>0</v>
      </c>
      <c r="Q351" s="666"/>
      <c r="R351" s="650">
        <v>1</v>
      </c>
      <c r="S351" s="666">
        <v>1</v>
      </c>
      <c r="T351" s="731">
        <v>1</v>
      </c>
      <c r="U351" s="689">
        <v>1</v>
      </c>
    </row>
    <row r="352" spans="1:21" ht="14.4" customHeight="1" x14ac:dyDescent="0.3">
      <c r="A352" s="649">
        <v>7</v>
      </c>
      <c r="B352" s="650" t="s">
        <v>2234</v>
      </c>
      <c r="C352" s="650">
        <v>89301074</v>
      </c>
      <c r="D352" s="729" t="s">
        <v>3679</v>
      </c>
      <c r="E352" s="730" t="s">
        <v>2432</v>
      </c>
      <c r="F352" s="650" t="s">
        <v>2415</v>
      </c>
      <c r="G352" s="650" t="s">
        <v>2786</v>
      </c>
      <c r="H352" s="650" t="s">
        <v>568</v>
      </c>
      <c r="I352" s="650" t="s">
        <v>3227</v>
      </c>
      <c r="J352" s="650" t="s">
        <v>3228</v>
      </c>
      <c r="K352" s="650" t="s">
        <v>3229</v>
      </c>
      <c r="L352" s="651">
        <v>4351.75</v>
      </c>
      <c r="M352" s="651">
        <v>4351.75</v>
      </c>
      <c r="N352" s="650">
        <v>1</v>
      </c>
      <c r="O352" s="731">
        <v>1</v>
      </c>
      <c r="P352" s="651">
        <v>4351.75</v>
      </c>
      <c r="Q352" s="666">
        <v>1</v>
      </c>
      <c r="R352" s="650">
        <v>1</v>
      </c>
      <c r="S352" s="666">
        <v>1</v>
      </c>
      <c r="T352" s="731">
        <v>1</v>
      </c>
      <c r="U352" s="689">
        <v>1</v>
      </c>
    </row>
    <row r="353" spans="1:21" ht="14.4" customHeight="1" x14ac:dyDescent="0.3">
      <c r="A353" s="649">
        <v>7</v>
      </c>
      <c r="B353" s="650" t="s">
        <v>2234</v>
      </c>
      <c r="C353" s="650">
        <v>89301074</v>
      </c>
      <c r="D353" s="729" t="s">
        <v>3679</v>
      </c>
      <c r="E353" s="730" t="s">
        <v>2432</v>
      </c>
      <c r="F353" s="650" t="s">
        <v>2415</v>
      </c>
      <c r="G353" s="650" t="s">
        <v>2786</v>
      </c>
      <c r="H353" s="650" t="s">
        <v>568</v>
      </c>
      <c r="I353" s="650" t="s">
        <v>3230</v>
      </c>
      <c r="J353" s="650" t="s">
        <v>3231</v>
      </c>
      <c r="K353" s="650" t="s">
        <v>3232</v>
      </c>
      <c r="L353" s="651">
        <v>4352.3999999999996</v>
      </c>
      <c r="M353" s="651">
        <v>4352.3999999999996</v>
      </c>
      <c r="N353" s="650">
        <v>1</v>
      </c>
      <c r="O353" s="731">
        <v>1</v>
      </c>
      <c r="P353" s="651">
        <v>4352.3999999999996</v>
      </c>
      <c r="Q353" s="666">
        <v>1</v>
      </c>
      <c r="R353" s="650">
        <v>1</v>
      </c>
      <c r="S353" s="666">
        <v>1</v>
      </c>
      <c r="T353" s="731">
        <v>1</v>
      </c>
      <c r="U353" s="689">
        <v>1</v>
      </c>
    </row>
    <row r="354" spans="1:21" ht="14.4" customHeight="1" x14ac:dyDescent="0.3">
      <c r="A354" s="649">
        <v>7</v>
      </c>
      <c r="B354" s="650" t="s">
        <v>2234</v>
      </c>
      <c r="C354" s="650">
        <v>89301074</v>
      </c>
      <c r="D354" s="729" t="s">
        <v>3679</v>
      </c>
      <c r="E354" s="730" t="s">
        <v>2432</v>
      </c>
      <c r="F354" s="650" t="s">
        <v>2415</v>
      </c>
      <c r="G354" s="650" t="s">
        <v>2786</v>
      </c>
      <c r="H354" s="650" t="s">
        <v>568</v>
      </c>
      <c r="I354" s="650" t="s">
        <v>3024</v>
      </c>
      <c r="J354" s="650" t="s">
        <v>3025</v>
      </c>
      <c r="K354" s="650" t="s">
        <v>3026</v>
      </c>
      <c r="L354" s="651">
        <v>2787.72</v>
      </c>
      <c r="M354" s="651">
        <v>16726.32</v>
      </c>
      <c r="N354" s="650">
        <v>6</v>
      </c>
      <c r="O354" s="731">
        <v>1</v>
      </c>
      <c r="P354" s="651">
        <v>16726.32</v>
      </c>
      <c r="Q354" s="666">
        <v>1</v>
      </c>
      <c r="R354" s="650">
        <v>6</v>
      </c>
      <c r="S354" s="666">
        <v>1</v>
      </c>
      <c r="T354" s="731">
        <v>1</v>
      </c>
      <c r="U354" s="689">
        <v>1</v>
      </c>
    </row>
    <row r="355" spans="1:21" ht="14.4" customHeight="1" x14ac:dyDescent="0.3">
      <c r="A355" s="649">
        <v>7</v>
      </c>
      <c r="B355" s="650" t="s">
        <v>2234</v>
      </c>
      <c r="C355" s="650">
        <v>89301074</v>
      </c>
      <c r="D355" s="729" t="s">
        <v>3679</v>
      </c>
      <c r="E355" s="730" t="s">
        <v>2432</v>
      </c>
      <c r="F355" s="650" t="s">
        <v>2415</v>
      </c>
      <c r="G355" s="650" t="s">
        <v>2786</v>
      </c>
      <c r="H355" s="650" t="s">
        <v>568</v>
      </c>
      <c r="I355" s="650" t="s">
        <v>3024</v>
      </c>
      <c r="J355" s="650" t="s">
        <v>3025</v>
      </c>
      <c r="K355" s="650" t="s">
        <v>3026</v>
      </c>
      <c r="L355" s="651">
        <v>2060.3000000000002</v>
      </c>
      <c r="M355" s="651">
        <v>80351.700000000012</v>
      </c>
      <c r="N355" s="650">
        <v>39</v>
      </c>
      <c r="O355" s="731">
        <v>6</v>
      </c>
      <c r="P355" s="651">
        <v>45326.600000000006</v>
      </c>
      <c r="Q355" s="666">
        <v>0.5641025641025641</v>
      </c>
      <c r="R355" s="650">
        <v>22</v>
      </c>
      <c r="S355" s="666">
        <v>0.5641025641025641</v>
      </c>
      <c r="T355" s="731">
        <v>3</v>
      </c>
      <c r="U355" s="689">
        <v>0.5</v>
      </c>
    </row>
    <row r="356" spans="1:21" ht="14.4" customHeight="1" x14ac:dyDescent="0.3">
      <c r="A356" s="649">
        <v>7</v>
      </c>
      <c r="B356" s="650" t="s">
        <v>2234</v>
      </c>
      <c r="C356" s="650">
        <v>89301074</v>
      </c>
      <c r="D356" s="729" t="s">
        <v>3679</v>
      </c>
      <c r="E356" s="730" t="s">
        <v>2432</v>
      </c>
      <c r="F356" s="650" t="s">
        <v>2415</v>
      </c>
      <c r="G356" s="650" t="s">
        <v>2786</v>
      </c>
      <c r="H356" s="650" t="s">
        <v>568</v>
      </c>
      <c r="I356" s="650" t="s">
        <v>3027</v>
      </c>
      <c r="J356" s="650" t="s">
        <v>3028</v>
      </c>
      <c r="K356" s="650" t="s">
        <v>3029</v>
      </c>
      <c r="L356" s="651">
        <v>1545.22</v>
      </c>
      <c r="M356" s="651">
        <v>32449.620000000003</v>
      </c>
      <c r="N356" s="650">
        <v>21</v>
      </c>
      <c r="O356" s="731">
        <v>3</v>
      </c>
      <c r="P356" s="651">
        <v>7726.1</v>
      </c>
      <c r="Q356" s="666">
        <v>0.23809523809523808</v>
      </c>
      <c r="R356" s="650">
        <v>5</v>
      </c>
      <c r="S356" s="666">
        <v>0.23809523809523808</v>
      </c>
      <c r="T356" s="731">
        <v>1</v>
      </c>
      <c r="U356" s="689">
        <v>0.33333333333333331</v>
      </c>
    </row>
    <row r="357" spans="1:21" ht="14.4" customHeight="1" x14ac:dyDescent="0.3">
      <c r="A357" s="649">
        <v>7</v>
      </c>
      <c r="B357" s="650" t="s">
        <v>2234</v>
      </c>
      <c r="C357" s="650">
        <v>89301074</v>
      </c>
      <c r="D357" s="729" t="s">
        <v>3679</v>
      </c>
      <c r="E357" s="730" t="s">
        <v>2432</v>
      </c>
      <c r="F357" s="650" t="s">
        <v>2415</v>
      </c>
      <c r="G357" s="650" t="s">
        <v>2786</v>
      </c>
      <c r="H357" s="650" t="s">
        <v>568</v>
      </c>
      <c r="I357" s="650" t="s">
        <v>3027</v>
      </c>
      <c r="J357" s="650" t="s">
        <v>3028</v>
      </c>
      <c r="K357" s="650" t="s">
        <v>3029</v>
      </c>
      <c r="L357" s="651">
        <v>2332.38</v>
      </c>
      <c r="M357" s="651">
        <v>9329.52</v>
      </c>
      <c r="N357" s="650">
        <v>4</v>
      </c>
      <c r="O357" s="731">
        <v>1</v>
      </c>
      <c r="P357" s="651">
        <v>9329.52</v>
      </c>
      <c r="Q357" s="666">
        <v>1</v>
      </c>
      <c r="R357" s="650">
        <v>4</v>
      </c>
      <c r="S357" s="666">
        <v>1</v>
      </c>
      <c r="T357" s="731">
        <v>1</v>
      </c>
      <c r="U357" s="689">
        <v>1</v>
      </c>
    </row>
    <row r="358" spans="1:21" ht="14.4" customHeight="1" x14ac:dyDescent="0.3">
      <c r="A358" s="649">
        <v>7</v>
      </c>
      <c r="B358" s="650" t="s">
        <v>2234</v>
      </c>
      <c r="C358" s="650">
        <v>89301074</v>
      </c>
      <c r="D358" s="729" t="s">
        <v>3679</v>
      </c>
      <c r="E358" s="730" t="s">
        <v>2432</v>
      </c>
      <c r="F358" s="650" t="s">
        <v>2415</v>
      </c>
      <c r="G358" s="650" t="s">
        <v>2786</v>
      </c>
      <c r="H358" s="650" t="s">
        <v>568</v>
      </c>
      <c r="I358" s="650" t="s">
        <v>3030</v>
      </c>
      <c r="J358" s="650" t="s">
        <v>3031</v>
      </c>
      <c r="K358" s="650" t="s">
        <v>3032</v>
      </c>
      <c r="L358" s="651">
        <v>880.88</v>
      </c>
      <c r="M358" s="651">
        <v>880.88</v>
      </c>
      <c r="N358" s="650">
        <v>1</v>
      </c>
      <c r="O358" s="731">
        <v>1</v>
      </c>
      <c r="P358" s="651">
        <v>880.88</v>
      </c>
      <c r="Q358" s="666">
        <v>1</v>
      </c>
      <c r="R358" s="650">
        <v>1</v>
      </c>
      <c r="S358" s="666">
        <v>1</v>
      </c>
      <c r="T358" s="731">
        <v>1</v>
      </c>
      <c r="U358" s="689">
        <v>1</v>
      </c>
    </row>
    <row r="359" spans="1:21" ht="14.4" customHeight="1" x14ac:dyDescent="0.3">
      <c r="A359" s="649">
        <v>7</v>
      </c>
      <c r="B359" s="650" t="s">
        <v>2234</v>
      </c>
      <c r="C359" s="650">
        <v>89301074</v>
      </c>
      <c r="D359" s="729" t="s">
        <v>3679</v>
      </c>
      <c r="E359" s="730" t="s">
        <v>2432</v>
      </c>
      <c r="F359" s="650" t="s">
        <v>2415</v>
      </c>
      <c r="G359" s="650" t="s">
        <v>2786</v>
      </c>
      <c r="H359" s="650" t="s">
        <v>568</v>
      </c>
      <c r="I359" s="650" t="s">
        <v>3030</v>
      </c>
      <c r="J359" s="650" t="s">
        <v>3031</v>
      </c>
      <c r="K359" s="650" t="s">
        <v>3032</v>
      </c>
      <c r="L359" s="651">
        <v>515.07000000000005</v>
      </c>
      <c r="M359" s="651">
        <v>12876.75</v>
      </c>
      <c r="N359" s="650">
        <v>25</v>
      </c>
      <c r="O359" s="731">
        <v>6</v>
      </c>
      <c r="P359" s="651">
        <v>5665.77</v>
      </c>
      <c r="Q359" s="666">
        <v>0.44000000000000006</v>
      </c>
      <c r="R359" s="650">
        <v>11</v>
      </c>
      <c r="S359" s="666">
        <v>0.44</v>
      </c>
      <c r="T359" s="731">
        <v>3</v>
      </c>
      <c r="U359" s="689">
        <v>0.5</v>
      </c>
    </row>
    <row r="360" spans="1:21" ht="14.4" customHeight="1" x14ac:dyDescent="0.3">
      <c r="A360" s="649">
        <v>7</v>
      </c>
      <c r="B360" s="650" t="s">
        <v>2234</v>
      </c>
      <c r="C360" s="650">
        <v>89301074</v>
      </c>
      <c r="D360" s="729" t="s">
        <v>3679</v>
      </c>
      <c r="E360" s="730" t="s">
        <v>2432</v>
      </c>
      <c r="F360" s="650" t="s">
        <v>2415</v>
      </c>
      <c r="G360" s="650" t="s">
        <v>2786</v>
      </c>
      <c r="H360" s="650" t="s">
        <v>568</v>
      </c>
      <c r="I360" s="650" t="s">
        <v>3033</v>
      </c>
      <c r="J360" s="650" t="s">
        <v>3034</v>
      </c>
      <c r="K360" s="650" t="s">
        <v>3035</v>
      </c>
      <c r="L360" s="651">
        <v>1629.03</v>
      </c>
      <c r="M360" s="651">
        <v>9774.18</v>
      </c>
      <c r="N360" s="650">
        <v>6</v>
      </c>
      <c r="O360" s="731">
        <v>1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7</v>
      </c>
      <c r="B361" s="650" t="s">
        <v>2234</v>
      </c>
      <c r="C361" s="650">
        <v>89301074</v>
      </c>
      <c r="D361" s="729" t="s">
        <v>3679</v>
      </c>
      <c r="E361" s="730" t="s">
        <v>2432</v>
      </c>
      <c r="F361" s="650" t="s">
        <v>2415</v>
      </c>
      <c r="G361" s="650" t="s">
        <v>2786</v>
      </c>
      <c r="H361" s="650" t="s">
        <v>568</v>
      </c>
      <c r="I361" s="650" t="s">
        <v>3033</v>
      </c>
      <c r="J361" s="650" t="s">
        <v>3034</v>
      </c>
      <c r="K361" s="650" t="s">
        <v>3035</v>
      </c>
      <c r="L361" s="651">
        <v>1030.1500000000001</v>
      </c>
      <c r="M361" s="651">
        <v>32964.800000000003</v>
      </c>
      <c r="N361" s="650">
        <v>32</v>
      </c>
      <c r="O361" s="731">
        <v>6</v>
      </c>
      <c r="P361" s="651">
        <v>16482.400000000001</v>
      </c>
      <c r="Q361" s="666">
        <v>0.5</v>
      </c>
      <c r="R361" s="650">
        <v>16</v>
      </c>
      <c r="S361" s="666">
        <v>0.5</v>
      </c>
      <c r="T361" s="731">
        <v>3</v>
      </c>
      <c r="U361" s="689">
        <v>0.5</v>
      </c>
    </row>
    <row r="362" spans="1:21" ht="14.4" customHeight="1" x14ac:dyDescent="0.3">
      <c r="A362" s="649">
        <v>7</v>
      </c>
      <c r="B362" s="650" t="s">
        <v>2234</v>
      </c>
      <c r="C362" s="650">
        <v>89301074</v>
      </c>
      <c r="D362" s="729" t="s">
        <v>3679</v>
      </c>
      <c r="E362" s="730" t="s">
        <v>2432</v>
      </c>
      <c r="F362" s="650" t="s">
        <v>2415</v>
      </c>
      <c r="G362" s="650" t="s">
        <v>2786</v>
      </c>
      <c r="H362" s="650" t="s">
        <v>568</v>
      </c>
      <c r="I362" s="650" t="s">
        <v>3233</v>
      </c>
      <c r="J362" s="650" t="s">
        <v>3234</v>
      </c>
      <c r="K362" s="650" t="s">
        <v>3235</v>
      </c>
      <c r="L362" s="651">
        <v>1063.3900000000001</v>
      </c>
      <c r="M362" s="651">
        <v>7443.7300000000005</v>
      </c>
      <c r="N362" s="650">
        <v>7</v>
      </c>
      <c r="O362" s="731">
        <v>4</v>
      </c>
      <c r="P362" s="651">
        <v>6380.34</v>
      </c>
      <c r="Q362" s="666">
        <v>0.8571428571428571</v>
      </c>
      <c r="R362" s="650">
        <v>6</v>
      </c>
      <c r="S362" s="666">
        <v>0.8571428571428571</v>
      </c>
      <c r="T362" s="731">
        <v>3</v>
      </c>
      <c r="U362" s="689">
        <v>0.75</v>
      </c>
    </row>
    <row r="363" spans="1:21" ht="14.4" customHeight="1" x14ac:dyDescent="0.3">
      <c r="A363" s="649">
        <v>7</v>
      </c>
      <c r="B363" s="650" t="s">
        <v>2234</v>
      </c>
      <c r="C363" s="650">
        <v>89301074</v>
      </c>
      <c r="D363" s="729" t="s">
        <v>3679</v>
      </c>
      <c r="E363" s="730" t="s">
        <v>2432</v>
      </c>
      <c r="F363" s="650" t="s">
        <v>2415</v>
      </c>
      <c r="G363" s="650" t="s">
        <v>2786</v>
      </c>
      <c r="H363" s="650" t="s">
        <v>568</v>
      </c>
      <c r="I363" s="650" t="s">
        <v>3233</v>
      </c>
      <c r="J363" s="650" t="s">
        <v>3234</v>
      </c>
      <c r="K363" s="650" t="s">
        <v>3235</v>
      </c>
      <c r="L363" s="651">
        <v>515.07000000000005</v>
      </c>
      <c r="M363" s="651">
        <v>2060.2800000000002</v>
      </c>
      <c r="N363" s="650">
        <v>4</v>
      </c>
      <c r="O363" s="731">
        <v>1</v>
      </c>
      <c r="P363" s="651">
        <v>2060.2800000000002</v>
      </c>
      <c r="Q363" s="666">
        <v>1</v>
      </c>
      <c r="R363" s="650">
        <v>4</v>
      </c>
      <c r="S363" s="666">
        <v>1</v>
      </c>
      <c r="T363" s="731">
        <v>1</v>
      </c>
      <c r="U363" s="689">
        <v>1</v>
      </c>
    </row>
    <row r="364" spans="1:21" ht="14.4" customHeight="1" x14ac:dyDescent="0.3">
      <c r="A364" s="649">
        <v>7</v>
      </c>
      <c r="B364" s="650" t="s">
        <v>2234</v>
      </c>
      <c r="C364" s="650">
        <v>89301074</v>
      </c>
      <c r="D364" s="729" t="s">
        <v>3679</v>
      </c>
      <c r="E364" s="730" t="s">
        <v>2432</v>
      </c>
      <c r="F364" s="650" t="s">
        <v>2415</v>
      </c>
      <c r="G364" s="650" t="s">
        <v>2786</v>
      </c>
      <c r="H364" s="650" t="s">
        <v>568</v>
      </c>
      <c r="I364" s="650" t="s">
        <v>1570</v>
      </c>
      <c r="J364" s="650" t="s">
        <v>1571</v>
      </c>
      <c r="K364" s="650" t="s">
        <v>1572</v>
      </c>
      <c r="L364" s="651">
        <v>1545.22</v>
      </c>
      <c r="M364" s="651">
        <v>3090.44</v>
      </c>
      <c r="N364" s="650">
        <v>2</v>
      </c>
      <c r="O364" s="731">
        <v>1</v>
      </c>
      <c r="P364" s="651">
        <v>3090.44</v>
      </c>
      <c r="Q364" s="666">
        <v>1</v>
      </c>
      <c r="R364" s="650">
        <v>2</v>
      </c>
      <c r="S364" s="666">
        <v>1</v>
      </c>
      <c r="T364" s="731">
        <v>1</v>
      </c>
      <c r="U364" s="689">
        <v>1</v>
      </c>
    </row>
    <row r="365" spans="1:21" ht="14.4" customHeight="1" x14ac:dyDescent="0.3">
      <c r="A365" s="649">
        <v>7</v>
      </c>
      <c r="B365" s="650" t="s">
        <v>2234</v>
      </c>
      <c r="C365" s="650">
        <v>89301074</v>
      </c>
      <c r="D365" s="729" t="s">
        <v>3679</v>
      </c>
      <c r="E365" s="730" t="s">
        <v>2432</v>
      </c>
      <c r="F365" s="650" t="s">
        <v>2415</v>
      </c>
      <c r="G365" s="650" t="s">
        <v>2786</v>
      </c>
      <c r="H365" s="650" t="s">
        <v>568</v>
      </c>
      <c r="I365" s="650" t="s">
        <v>3236</v>
      </c>
      <c r="J365" s="650" t="s">
        <v>3010</v>
      </c>
      <c r="K365" s="650" t="s">
        <v>3237</v>
      </c>
      <c r="L365" s="651">
        <v>0</v>
      </c>
      <c r="M365" s="651">
        <v>0</v>
      </c>
      <c r="N365" s="650">
        <v>2</v>
      </c>
      <c r="O365" s="731">
        <v>1</v>
      </c>
      <c r="P365" s="651"/>
      <c r="Q365" s="666"/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7</v>
      </c>
      <c r="B366" s="650" t="s">
        <v>2234</v>
      </c>
      <c r="C366" s="650">
        <v>89301074</v>
      </c>
      <c r="D366" s="729" t="s">
        <v>3679</v>
      </c>
      <c r="E366" s="730" t="s">
        <v>2432</v>
      </c>
      <c r="F366" s="650" t="s">
        <v>2415</v>
      </c>
      <c r="G366" s="650" t="s">
        <v>3048</v>
      </c>
      <c r="H366" s="650" t="s">
        <v>629</v>
      </c>
      <c r="I366" s="650" t="s">
        <v>3238</v>
      </c>
      <c r="J366" s="650" t="s">
        <v>3239</v>
      </c>
      <c r="K366" s="650" t="s">
        <v>3240</v>
      </c>
      <c r="L366" s="651">
        <v>561.54</v>
      </c>
      <c r="M366" s="651">
        <v>2246.16</v>
      </c>
      <c r="N366" s="650">
        <v>4</v>
      </c>
      <c r="O366" s="731">
        <v>1.5</v>
      </c>
      <c r="P366" s="651">
        <v>2246.16</v>
      </c>
      <c r="Q366" s="666">
        <v>1</v>
      </c>
      <c r="R366" s="650">
        <v>4</v>
      </c>
      <c r="S366" s="666">
        <v>1</v>
      </c>
      <c r="T366" s="731">
        <v>1.5</v>
      </c>
      <c r="U366" s="689">
        <v>1</v>
      </c>
    </row>
    <row r="367" spans="1:21" ht="14.4" customHeight="1" x14ac:dyDescent="0.3">
      <c r="A367" s="649">
        <v>7</v>
      </c>
      <c r="B367" s="650" t="s">
        <v>2234</v>
      </c>
      <c r="C367" s="650">
        <v>89301074</v>
      </c>
      <c r="D367" s="729" t="s">
        <v>3679</v>
      </c>
      <c r="E367" s="730" t="s">
        <v>2432</v>
      </c>
      <c r="F367" s="650" t="s">
        <v>2415</v>
      </c>
      <c r="G367" s="650" t="s">
        <v>3048</v>
      </c>
      <c r="H367" s="650" t="s">
        <v>629</v>
      </c>
      <c r="I367" s="650" t="s">
        <v>3052</v>
      </c>
      <c r="J367" s="650" t="s">
        <v>3053</v>
      </c>
      <c r="K367" s="650" t="s">
        <v>3054</v>
      </c>
      <c r="L367" s="651">
        <v>443.52</v>
      </c>
      <c r="M367" s="651">
        <v>1330.56</v>
      </c>
      <c r="N367" s="650">
        <v>3</v>
      </c>
      <c r="O367" s="731">
        <v>2</v>
      </c>
      <c r="P367" s="651">
        <v>887.04</v>
      </c>
      <c r="Q367" s="666">
        <v>0.66666666666666663</v>
      </c>
      <c r="R367" s="650">
        <v>2</v>
      </c>
      <c r="S367" s="666">
        <v>0.66666666666666663</v>
      </c>
      <c r="T367" s="731">
        <v>1</v>
      </c>
      <c r="U367" s="689">
        <v>0.5</v>
      </c>
    </row>
    <row r="368" spans="1:21" ht="14.4" customHeight="1" x14ac:dyDescent="0.3">
      <c r="A368" s="649">
        <v>7</v>
      </c>
      <c r="B368" s="650" t="s">
        <v>2234</v>
      </c>
      <c r="C368" s="650">
        <v>89301074</v>
      </c>
      <c r="D368" s="729" t="s">
        <v>3679</v>
      </c>
      <c r="E368" s="730" t="s">
        <v>2432</v>
      </c>
      <c r="F368" s="650" t="s">
        <v>2415</v>
      </c>
      <c r="G368" s="650" t="s">
        <v>3048</v>
      </c>
      <c r="H368" s="650" t="s">
        <v>629</v>
      </c>
      <c r="I368" s="650" t="s">
        <v>3055</v>
      </c>
      <c r="J368" s="650" t="s">
        <v>3053</v>
      </c>
      <c r="K368" s="650" t="s">
        <v>3056</v>
      </c>
      <c r="L368" s="651">
        <v>887.05</v>
      </c>
      <c r="M368" s="651">
        <v>19515.099999999999</v>
      </c>
      <c r="N368" s="650">
        <v>22</v>
      </c>
      <c r="O368" s="731">
        <v>11.5</v>
      </c>
      <c r="P368" s="651">
        <v>11531.65</v>
      </c>
      <c r="Q368" s="666">
        <v>0.59090909090909094</v>
      </c>
      <c r="R368" s="650">
        <v>13</v>
      </c>
      <c r="S368" s="666">
        <v>0.59090909090909094</v>
      </c>
      <c r="T368" s="731">
        <v>6.5</v>
      </c>
      <c r="U368" s="689">
        <v>0.56521739130434778</v>
      </c>
    </row>
    <row r="369" spans="1:21" ht="14.4" customHeight="1" x14ac:dyDescent="0.3">
      <c r="A369" s="649">
        <v>7</v>
      </c>
      <c r="B369" s="650" t="s">
        <v>2234</v>
      </c>
      <c r="C369" s="650">
        <v>89301074</v>
      </c>
      <c r="D369" s="729" t="s">
        <v>3679</v>
      </c>
      <c r="E369" s="730" t="s">
        <v>2432</v>
      </c>
      <c r="F369" s="650" t="s">
        <v>2415</v>
      </c>
      <c r="G369" s="650" t="s">
        <v>3048</v>
      </c>
      <c r="H369" s="650" t="s">
        <v>629</v>
      </c>
      <c r="I369" s="650" t="s">
        <v>3057</v>
      </c>
      <c r="J369" s="650" t="s">
        <v>3058</v>
      </c>
      <c r="K369" s="650" t="s">
        <v>3059</v>
      </c>
      <c r="L369" s="651">
        <v>499.8</v>
      </c>
      <c r="M369" s="651">
        <v>999.6</v>
      </c>
      <c r="N369" s="650">
        <v>2</v>
      </c>
      <c r="O369" s="731">
        <v>1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7</v>
      </c>
      <c r="B370" s="650" t="s">
        <v>2234</v>
      </c>
      <c r="C370" s="650">
        <v>89301074</v>
      </c>
      <c r="D370" s="729" t="s">
        <v>3679</v>
      </c>
      <c r="E370" s="730" t="s">
        <v>2432</v>
      </c>
      <c r="F370" s="650" t="s">
        <v>2415</v>
      </c>
      <c r="G370" s="650" t="s">
        <v>3241</v>
      </c>
      <c r="H370" s="650" t="s">
        <v>568</v>
      </c>
      <c r="I370" s="650" t="s">
        <v>3242</v>
      </c>
      <c r="J370" s="650" t="s">
        <v>3243</v>
      </c>
      <c r="K370" s="650" t="s">
        <v>774</v>
      </c>
      <c r="L370" s="651">
        <v>33.36</v>
      </c>
      <c r="M370" s="651">
        <v>133.44</v>
      </c>
      <c r="N370" s="650">
        <v>4</v>
      </c>
      <c r="O370" s="731">
        <v>1</v>
      </c>
      <c r="P370" s="651">
        <v>66.72</v>
      </c>
      <c r="Q370" s="666">
        <v>0.5</v>
      </c>
      <c r="R370" s="650">
        <v>2</v>
      </c>
      <c r="S370" s="666">
        <v>0.5</v>
      </c>
      <c r="T370" s="731">
        <v>0.5</v>
      </c>
      <c r="U370" s="689">
        <v>0.5</v>
      </c>
    </row>
    <row r="371" spans="1:21" ht="14.4" customHeight="1" x14ac:dyDescent="0.3">
      <c r="A371" s="649">
        <v>7</v>
      </c>
      <c r="B371" s="650" t="s">
        <v>2234</v>
      </c>
      <c r="C371" s="650">
        <v>89301074</v>
      </c>
      <c r="D371" s="729" t="s">
        <v>3679</v>
      </c>
      <c r="E371" s="730" t="s">
        <v>2432</v>
      </c>
      <c r="F371" s="650" t="s">
        <v>2415</v>
      </c>
      <c r="G371" s="650" t="s">
        <v>2640</v>
      </c>
      <c r="H371" s="650" t="s">
        <v>568</v>
      </c>
      <c r="I371" s="650" t="s">
        <v>3244</v>
      </c>
      <c r="J371" s="650" t="s">
        <v>3245</v>
      </c>
      <c r="K371" s="650" t="s">
        <v>2643</v>
      </c>
      <c r="L371" s="651">
        <v>86.16</v>
      </c>
      <c r="M371" s="651">
        <v>172.32</v>
      </c>
      <c r="N371" s="650">
        <v>2</v>
      </c>
      <c r="O371" s="731">
        <v>0.5</v>
      </c>
      <c r="P371" s="651">
        <v>172.32</v>
      </c>
      <c r="Q371" s="666">
        <v>1</v>
      </c>
      <c r="R371" s="650">
        <v>2</v>
      </c>
      <c r="S371" s="666">
        <v>1</v>
      </c>
      <c r="T371" s="731">
        <v>0.5</v>
      </c>
      <c r="U371" s="689">
        <v>1</v>
      </c>
    </row>
    <row r="372" spans="1:21" ht="14.4" customHeight="1" x14ac:dyDescent="0.3">
      <c r="A372" s="649">
        <v>7</v>
      </c>
      <c r="B372" s="650" t="s">
        <v>2234</v>
      </c>
      <c r="C372" s="650">
        <v>89301074</v>
      </c>
      <c r="D372" s="729" t="s">
        <v>3679</v>
      </c>
      <c r="E372" s="730" t="s">
        <v>2432</v>
      </c>
      <c r="F372" s="650" t="s">
        <v>2415</v>
      </c>
      <c r="G372" s="650" t="s">
        <v>3060</v>
      </c>
      <c r="H372" s="650" t="s">
        <v>568</v>
      </c>
      <c r="I372" s="650" t="s">
        <v>3246</v>
      </c>
      <c r="J372" s="650" t="s">
        <v>3247</v>
      </c>
      <c r="K372" s="650" t="s">
        <v>3248</v>
      </c>
      <c r="L372" s="651">
        <v>305.12</v>
      </c>
      <c r="M372" s="651">
        <v>1525.6</v>
      </c>
      <c r="N372" s="650">
        <v>5</v>
      </c>
      <c r="O372" s="731">
        <v>2</v>
      </c>
      <c r="P372" s="651">
        <v>305.12</v>
      </c>
      <c r="Q372" s="666">
        <v>0.2</v>
      </c>
      <c r="R372" s="650">
        <v>1</v>
      </c>
      <c r="S372" s="666">
        <v>0.2</v>
      </c>
      <c r="T372" s="731">
        <v>1</v>
      </c>
      <c r="U372" s="689">
        <v>0.5</v>
      </c>
    </row>
    <row r="373" spans="1:21" ht="14.4" customHeight="1" x14ac:dyDescent="0.3">
      <c r="A373" s="649">
        <v>7</v>
      </c>
      <c r="B373" s="650" t="s">
        <v>2234</v>
      </c>
      <c r="C373" s="650">
        <v>89301074</v>
      </c>
      <c r="D373" s="729" t="s">
        <v>3679</v>
      </c>
      <c r="E373" s="730" t="s">
        <v>2432</v>
      </c>
      <c r="F373" s="650" t="s">
        <v>2415</v>
      </c>
      <c r="G373" s="650" t="s">
        <v>3060</v>
      </c>
      <c r="H373" s="650" t="s">
        <v>568</v>
      </c>
      <c r="I373" s="650" t="s">
        <v>3061</v>
      </c>
      <c r="J373" s="650" t="s">
        <v>3062</v>
      </c>
      <c r="K373" s="650" t="s">
        <v>3063</v>
      </c>
      <c r="L373" s="651">
        <v>876.77</v>
      </c>
      <c r="M373" s="651">
        <v>23672.79</v>
      </c>
      <c r="N373" s="650">
        <v>27</v>
      </c>
      <c r="O373" s="731">
        <v>4</v>
      </c>
      <c r="P373" s="651">
        <v>13151.55</v>
      </c>
      <c r="Q373" s="666">
        <v>0.55555555555555547</v>
      </c>
      <c r="R373" s="650">
        <v>15</v>
      </c>
      <c r="S373" s="666">
        <v>0.55555555555555558</v>
      </c>
      <c r="T373" s="731">
        <v>2</v>
      </c>
      <c r="U373" s="689">
        <v>0.5</v>
      </c>
    </row>
    <row r="374" spans="1:21" ht="14.4" customHeight="1" x14ac:dyDescent="0.3">
      <c r="A374" s="649">
        <v>7</v>
      </c>
      <c r="B374" s="650" t="s">
        <v>2234</v>
      </c>
      <c r="C374" s="650">
        <v>89301074</v>
      </c>
      <c r="D374" s="729" t="s">
        <v>3679</v>
      </c>
      <c r="E374" s="730" t="s">
        <v>2432</v>
      </c>
      <c r="F374" s="650" t="s">
        <v>2415</v>
      </c>
      <c r="G374" s="650" t="s">
        <v>3060</v>
      </c>
      <c r="H374" s="650" t="s">
        <v>568</v>
      </c>
      <c r="I374" s="650" t="s">
        <v>3249</v>
      </c>
      <c r="J374" s="650" t="s">
        <v>3250</v>
      </c>
      <c r="K374" s="650" t="s">
        <v>3251</v>
      </c>
      <c r="L374" s="651">
        <v>1753.54</v>
      </c>
      <c r="M374" s="651">
        <v>42084.960000000006</v>
      </c>
      <c r="N374" s="650">
        <v>24</v>
      </c>
      <c r="O374" s="731">
        <v>5</v>
      </c>
      <c r="P374" s="651">
        <v>22796.020000000004</v>
      </c>
      <c r="Q374" s="666">
        <v>0.54166666666666663</v>
      </c>
      <c r="R374" s="650">
        <v>13</v>
      </c>
      <c r="S374" s="666">
        <v>0.54166666666666663</v>
      </c>
      <c r="T374" s="731">
        <v>3</v>
      </c>
      <c r="U374" s="689">
        <v>0.6</v>
      </c>
    </row>
    <row r="375" spans="1:21" ht="14.4" customHeight="1" x14ac:dyDescent="0.3">
      <c r="A375" s="649">
        <v>7</v>
      </c>
      <c r="B375" s="650" t="s">
        <v>2234</v>
      </c>
      <c r="C375" s="650">
        <v>89301074</v>
      </c>
      <c r="D375" s="729" t="s">
        <v>3679</v>
      </c>
      <c r="E375" s="730" t="s">
        <v>2432</v>
      </c>
      <c r="F375" s="650" t="s">
        <v>2415</v>
      </c>
      <c r="G375" s="650" t="s">
        <v>3060</v>
      </c>
      <c r="H375" s="650" t="s">
        <v>568</v>
      </c>
      <c r="I375" s="650" t="s">
        <v>3252</v>
      </c>
      <c r="J375" s="650" t="s">
        <v>3253</v>
      </c>
      <c r="K375" s="650" t="s">
        <v>3254</v>
      </c>
      <c r="L375" s="651">
        <v>474.91</v>
      </c>
      <c r="M375" s="651">
        <v>6173.83</v>
      </c>
      <c r="N375" s="650">
        <v>13</v>
      </c>
      <c r="O375" s="731">
        <v>3</v>
      </c>
      <c r="P375" s="651">
        <v>6173.83</v>
      </c>
      <c r="Q375" s="666">
        <v>1</v>
      </c>
      <c r="R375" s="650">
        <v>13</v>
      </c>
      <c r="S375" s="666">
        <v>1</v>
      </c>
      <c r="T375" s="731">
        <v>3</v>
      </c>
      <c r="U375" s="689">
        <v>1</v>
      </c>
    </row>
    <row r="376" spans="1:21" ht="14.4" customHeight="1" x14ac:dyDescent="0.3">
      <c r="A376" s="649">
        <v>7</v>
      </c>
      <c r="B376" s="650" t="s">
        <v>2234</v>
      </c>
      <c r="C376" s="650">
        <v>89301074</v>
      </c>
      <c r="D376" s="729" t="s">
        <v>3679</v>
      </c>
      <c r="E376" s="730" t="s">
        <v>2432</v>
      </c>
      <c r="F376" s="650" t="s">
        <v>2415</v>
      </c>
      <c r="G376" s="650" t="s">
        <v>3060</v>
      </c>
      <c r="H376" s="650" t="s">
        <v>568</v>
      </c>
      <c r="I376" s="650" t="s">
        <v>3255</v>
      </c>
      <c r="J376" s="650" t="s">
        <v>3256</v>
      </c>
      <c r="K376" s="650" t="s">
        <v>3257</v>
      </c>
      <c r="L376" s="651">
        <v>2464.46</v>
      </c>
      <c r="M376" s="651">
        <v>29573.52</v>
      </c>
      <c r="N376" s="650">
        <v>12</v>
      </c>
      <c r="O376" s="731">
        <v>2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7</v>
      </c>
      <c r="B377" s="650" t="s">
        <v>2234</v>
      </c>
      <c r="C377" s="650">
        <v>89301074</v>
      </c>
      <c r="D377" s="729" t="s">
        <v>3679</v>
      </c>
      <c r="E377" s="730" t="s">
        <v>2432</v>
      </c>
      <c r="F377" s="650" t="s">
        <v>2415</v>
      </c>
      <c r="G377" s="650" t="s">
        <v>3060</v>
      </c>
      <c r="H377" s="650" t="s">
        <v>568</v>
      </c>
      <c r="I377" s="650" t="s">
        <v>3258</v>
      </c>
      <c r="J377" s="650" t="s">
        <v>3259</v>
      </c>
      <c r="K377" s="650" t="s">
        <v>3260</v>
      </c>
      <c r="L377" s="651">
        <v>0</v>
      </c>
      <c r="M377" s="651">
        <v>0</v>
      </c>
      <c r="N377" s="650">
        <v>3</v>
      </c>
      <c r="O377" s="731">
        <v>1</v>
      </c>
      <c r="P377" s="651"/>
      <c r="Q377" s="666"/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7</v>
      </c>
      <c r="B378" s="650" t="s">
        <v>2234</v>
      </c>
      <c r="C378" s="650">
        <v>89301074</v>
      </c>
      <c r="D378" s="729" t="s">
        <v>3679</v>
      </c>
      <c r="E378" s="730" t="s">
        <v>2432</v>
      </c>
      <c r="F378" s="650" t="s">
        <v>2415</v>
      </c>
      <c r="G378" s="650" t="s">
        <v>2767</v>
      </c>
      <c r="H378" s="650" t="s">
        <v>568</v>
      </c>
      <c r="I378" s="650" t="s">
        <v>1021</v>
      </c>
      <c r="J378" s="650" t="s">
        <v>1022</v>
      </c>
      <c r="K378" s="650" t="s">
        <v>2768</v>
      </c>
      <c r="L378" s="651">
        <v>63.67</v>
      </c>
      <c r="M378" s="651">
        <v>382.02</v>
      </c>
      <c r="N378" s="650">
        <v>6</v>
      </c>
      <c r="O378" s="731">
        <v>1.5</v>
      </c>
      <c r="P378" s="651">
        <v>191.01</v>
      </c>
      <c r="Q378" s="666">
        <v>0.5</v>
      </c>
      <c r="R378" s="650">
        <v>3</v>
      </c>
      <c r="S378" s="666">
        <v>0.5</v>
      </c>
      <c r="T378" s="731">
        <v>1</v>
      </c>
      <c r="U378" s="689">
        <v>0.66666666666666663</v>
      </c>
    </row>
    <row r="379" spans="1:21" ht="14.4" customHeight="1" x14ac:dyDescent="0.3">
      <c r="A379" s="649">
        <v>7</v>
      </c>
      <c r="B379" s="650" t="s">
        <v>2234</v>
      </c>
      <c r="C379" s="650">
        <v>89301074</v>
      </c>
      <c r="D379" s="729" t="s">
        <v>3679</v>
      </c>
      <c r="E379" s="730" t="s">
        <v>2432</v>
      </c>
      <c r="F379" s="650" t="s">
        <v>2415</v>
      </c>
      <c r="G379" s="650" t="s">
        <v>3064</v>
      </c>
      <c r="H379" s="650" t="s">
        <v>568</v>
      </c>
      <c r="I379" s="650" t="s">
        <v>3261</v>
      </c>
      <c r="J379" s="650" t="s">
        <v>3262</v>
      </c>
      <c r="K379" s="650" t="s">
        <v>3263</v>
      </c>
      <c r="L379" s="651">
        <v>71.2</v>
      </c>
      <c r="M379" s="651">
        <v>213.60000000000002</v>
      </c>
      <c r="N379" s="650">
        <v>3</v>
      </c>
      <c r="O379" s="731">
        <v>1.5</v>
      </c>
      <c r="P379" s="651">
        <v>142.4</v>
      </c>
      <c r="Q379" s="666">
        <v>0.66666666666666663</v>
      </c>
      <c r="R379" s="650">
        <v>2</v>
      </c>
      <c r="S379" s="666">
        <v>0.66666666666666663</v>
      </c>
      <c r="T379" s="731">
        <v>1</v>
      </c>
      <c r="U379" s="689">
        <v>0.66666666666666663</v>
      </c>
    </row>
    <row r="380" spans="1:21" ht="14.4" customHeight="1" x14ac:dyDescent="0.3">
      <c r="A380" s="649">
        <v>7</v>
      </c>
      <c r="B380" s="650" t="s">
        <v>2234</v>
      </c>
      <c r="C380" s="650">
        <v>89301074</v>
      </c>
      <c r="D380" s="729" t="s">
        <v>3679</v>
      </c>
      <c r="E380" s="730" t="s">
        <v>2432</v>
      </c>
      <c r="F380" s="650" t="s">
        <v>2415</v>
      </c>
      <c r="G380" s="650" t="s">
        <v>3064</v>
      </c>
      <c r="H380" s="650" t="s">
        <v>568</v>
      </c>
      <c r="I380" s="650" t="s">
        <v>3068</v>
      </c>
      <c r="J380" s="650" t="s">
        <v>3066</v>
      </c>
      <c r="K380" s="650" t="s">
        <v>3067</v>
      </c>
      <c r="L380" s="651">
        <v>144.01</v>
      </c>
      <c r="M380" s="651">
        <v>1152.08</v>
      </c>
      <c r="N380" s="650">
        <v>8</v>
      </c>
      <c r="O380" s="731">
        <v>2</v>
      </c>
      <c r="P380" s="651">
        <v>1152.08</v>
      </c>
      <c r="Q380" s="666">
        <v>1</v>
      </c>
      <c r="R380" s="650">
        <v>8</v>
      </c>
      <c r="S380" s="666">
        <v>1</v>
      </c>
      <c r="T380" s="731">
        <v>2</v>
      </c>
      <c r="U380" s="689">
        <v>1</v>
      </c>
    </row>
    <row r="381" spans="1:21" ht="14.4" customHeight="1" x14ac:dyDescent="0.3">
      <c r="A381" s="649">
        <v>7</v>
      </c>
      <c r="B381" s="650" t="s">
        <v>2234</v>
      </c>
      <c r="C381" s="650">
        <v>89301074</v>
      </c>
      <c r="D381" s="729" t="s">
        <v>3679</v>
      </c>
      <c r="E381" s="730" t="s">
        <v>2432</v>
      </c>
      <c r="F381" s="650" t="s">
        <v>2415</v>
      </c>
      <c r="G381" s="650" t="s">
        <v>3069</v>
      </c>
      <c r="H381" s="650" t="s">
        <v>568</v>
      </c>
      <c r="I381" s="650" t="s">
        <v>3264</v>
      </c>
      <c r="J381" s="650" t="s">
        <v>3265</v>
      </c>
      <c r="K381" s="650" t="s">
        <v>3266</v>
      </c>
      <c r="L381" s="651">
        <v>55.71</v>
      </c>
      <c r="M381" s="651">
        <v>167.13</v>
      </c>
      <c r="N381" s="650">
        <v>3</v>
      </c>
      <c r="O381" s="731">
        <v>1</v>
      </c>
      <c r="P381" s="651"/>
      <c r="Q381" s="666">
        <v>0</v>
      </c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7</v>
      </c>
      <c r="B382" s="650" t="s">
        <v>2234</v>
      </c>
      <c r="C382" s="650">
        <v>89301074</v>
      </c>
      <c r="D382" s="729" t="s">
        <v>3679</v>
      </c>
      <c r="E382" s="730" t="s">
        <v>2432</v>
      </c>
      <c r="F382" s="650" t="s">
        <v>2415</v>
      </c>
      <c r="G382" s="650" t="s">
        <v>2850</v>
      </c>
      <c r="H382" s="650" t="s">
        <v>629</v>
      </c>
      <c r="I382" s="650" t="s">
        <v>3081</v>
      </c>
      <c r="J382" s="650" t="s">
        <v>2852</v>
      </c>
      <c r="K382" s="650" t="s">
        <v>3082</v>
      </c>
      <c r="L382" s="651">
        <v>193.26</v>
      </c>
      <c r="M382" s="651">
        <v>773.04</v>
      </c>
      <c r="N382" s="650">
        <v>4</v>
      </c>
      <c r="O382" s="731">
        <v>2</v>
      </c>
      <c r="P382" s="651">
        <v>386.52</v>
      </c>
      <c r="Q382" s="666">
        <v>0.5</v>
      </c>
      <c r="R382" s="650">
        <v>2</v>
      </c>
      <c r="S382" s="666">
        <v>0.5</v>
      </c>
      <c r="T382" s="731">
        <v>1.5</v>
      </c>
      <c r="U382" s="689">
        <v>0.75</v>
      </c>
    </row>
    <row r="383" spans="1:21" ht="14.4" customHeight="1" x14ac:dyDescent="0.3">
      <c r="A383" s="649">
        <v>7</v>
      </c>
      <c r="B383" s="650" t="s">
        <v>2234</v>
      </c>
      <c r="C383" s="650">
        <v>89301074</v>
      </c>
      <c r="D383" s="729" t="s">
        <v>3679</v>
      </c>
      <c r="E383" s="730" t="s">
        <v>2432</v>
      </c>
      <c r="F383" s="650" t="s">
        <v>2415</v>
      </c>
      <c r="G383" s="650" t="s">
        <v>2790</v>
      </c>
      <c r="H383" s="650" t="s">
        <v>568</v>
      </c>
      <c r="I383" s="650" t="s">
        <v>3267</v>
      </c>
      <c r="J383" s="650" t="s">
        <v>2795</v>
      </c>
      <c r="K383" s="650" t="s">
        <v>2796</v>
      </c>
      <c r="L383" s="651">
        <v>132.77000000000001</v>
      </c>
      <c r="M383" s="651">
        <v>265.54000000000002</v>
      </c>
      <c r="N383" s="650">
        <v>2</v>
      </c>
      <c r="O383" s="731">
        <v>1</v>
      </c>
      <c r="P383" s="651">
        <v>265.54000000000002</v>
      </c>
      <c r="Q383" s="666">
        <v>1</v>
      </c>
      <c r="R383" s="650">
        <v>2</v>
      </c>
      <c r="S383" s="666">
        <v>1</v>
      </c>
      <c r="T383" s="731">
        <v>1</v>
      </c>
      <c r="U383" s="689">
        <v>1</v>
      </c>
    </row>
    <row r="384" spans="1:21" ht="14.4" customHeight="1" x14ac:dyDescent="0.3">
      <c r="A384" s="649">
        <v>7</v>
      </c>
      <c r="B384" s="650" t="s">
        <v>2234</v>
      </c>
      <c r="C384" s="650">
        <v>89301074</v>
      </c>
      <c r="D384" s="729" t="s">
        <v>3679</v>
      </c>
      <c r="E384" s="730" t="s">
        <v>2432</v>
      </c>
      <c r="F384" s="650" t="s">
        <v>2415</v>
      </c>
      <c r="G384" s="650" t="s">
        <v>2790</v>
      </c>
      <c r="H384" s="650" t="s">
        <v>568</v>
      </c>
      <c r="I384" s="650" t="s">
        <v>3268</v>
      </c>
      <c r="J384" s="650" t="s">
        <v>2801</v>
      </c>
      <c r="K384" s="650" t="s">
        <v>2802</v>
      </c>
      <c r="L384" s="651">
        <v>407.64</v>
      </c>
      <c r="M384" s="651">
        <v>3668.7599999999998</v>
      </c>
      <c r="N384" s="650">
        <v>9</v>
      </c>
      <c r="O384" s="731">
        <v>1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7</v>
      </c>
      <c r="B385" s="650" t="s">
        <v>2234</v>
      </c>
      <c r="C385" s="650">
        <v>89301074</v>
      </c>
      <c r="D385" s="729" t="s">
        <v>3679</v>
      </c>
      <c r="E385" s="730" t="s">
        <v>2432</v>
      </c>
      <c r="F385" s="650" t="s">
        <v>2415</v>
      </c>
      <c r="G385" s="650" t="s">
        <v>2790</v>
      </c>
      <c r="H385" s="650" t="s">
        <v>568</v>
      </c>
      <c r="I385" s="650" t="s">
        <v>3088</v>
      </c>
      <c r="J385" s="650" t="s">
        <v>3089</v>
      </c>
      <c r="K385" s="650" t="s">
        <v>2752</v>
      </c>
      <c r="L385" s="651">
        <v>57.48</v>
      </c>
      <c r="M385" s="651">
        <v>229.92</v>
      </c>
      <c r="N385" s="650">
        <v>4</v>
      </c>
      <c r="O385" s="731">
        <v>4</v>
      </c>
      <c r="P385" s="651">
        <v>229.92</v>
      </c>
      <c r="Q385" s="666">
        <v>1</v>
      </c>
      <c r="R385" s="650">
        <v>4</v>
      </c>
      <c r="S385" s="666">
        <v>1</v>
      </c>
      <c r="T385" s="731">
        <v>4</v>
      </c>
      <c r="U385" s="689">
        <v>1</v>
      </c>
    </row>
    <row r="386" spans="1:21" ht="14.4" customHeight="1" x14ac:dyDescent="0.3">
      <c r="A386" s="649">
        <v>7</v>
      </c>
      <c r="B386" s="650" t="s">
        <v>2234</v>
      </c>
      <c r="C386" s="650">
        <v>89301074</v>
      </c>
      <c r="D386" s="729" t="s">
        <v>3679</v>
      </c>
      <c r="E386" s="730" t="s">
        <v>2432</v>
      </c>
      <c r="F386" s="650" t="s">
        <v>2415</v>
      </c>
      <c r="G386" s="650" t="s">
        <v>2790</v>
      </c>
      <c r="H386" s="650" t="s">
        <v>568</v>
      </c>
      <c r="I386" s="650" t="s">
        <v>2794</v>
      </c>
      <c r="J386" s="650" t="s">
        <v>2795</v>
      </c>
      <c r="K386" s="650" t="s">
        <v>2796</v>
      </c>
      <c r="L386" s="651">
        <v>132.77000000000001</v>
      </c>
      <c r="M386" s="651">
        <v>4248.6400000000012</v>
      </c>
      <c r="N386" s="650">
        <v>32</v>
      </c>
      <c r="O386" s="731">
        <v>6</v>
      </c>
      <c r="P386" s="651">
        <v>2389.8600000000006</v>
      </c>
      <c r="Q386" s="666">
        <v>0.5625</v>
      </c>
      <c r="R386" s="650">
        <v>18</v>
      </c>
      <c r="S386" s="666">
        <v>0.5625</v>
      </c>
      <c r="T386" s="731">
        <v>3</v>
      </c>
      <c r="U386" s="689">
        <v>0.5</v>
      </c>
    </row>
    <row r="387" spans="1:21" ht="14.4" customHeight="1" x14ac:dyDescent="0.3">
      <c r="A387" s="649">
        <v>7</v>
      </c>
      <c r="B387" s="650" t="s">
        <v>2234</v>
      </c>
      <c r="C387" s="650">
        <v>89301074</v>
      </c>
      <c r="D387" s="729" t="s">
        <v>3679</v>
      </c>
      <c r="E387" s="730" t="s">
        <v>2432</v>
      </c>
      <c r="F387" s="650" t="s">
        <v>2415</v>
      </c>
      <c r="G387" s="650" t="s">
        <v>2790</v>
      </c>
      <c r="H387" s="650" t="s">
        <v>568</v>
      </c>
      <c r="I387" s="650" t="s">
        <v>2800</v>
      </c>
      <c r="J387" s="650" t="s">
        <v>2801</v>
      </c>
      <c r="K387" s="650" t="s">
        <v>2802</v>
      </c>
      <c r="L387" s="651">
        <v>407.64</v>
      </c>
      <c r="M387" s="651">
        <v>4484.04</v>
      </c>
      <c r="N387" s="650">
        <v>11</v>
      </c>
      <c r="O387" s="731">
        <v>2</v>
      </c>
      <c r="P387" s="651">
        <v>4484.04</v>
      </c>
      <c r="Q387" s="666">
        <v>1</v>
      </c>
      <c r="R387" s="650">
        <v>11</v>
      </c>
      <c r="S387" s="666">
        <v>1</v>
      </c>
      <c r="T387" s="731">
        <v>2</v>
      </c>
      <c r="U387" s="689">
        <v>1</v>
      </c>
    </row>
    <row r="388" spans="1:21" ht="14.4" customHeight="1" x14ac:dyDescent="0.3">
      <c r="A388" s="649">
        <v>7</v>
      </c>
      <c r="B388" s="650" t="s">
        <v>2234</v>
      </c>
      <c r="C388" s="650">
        <v>89301074</v>
      </c>
      <c r="D388" s="729" t="s">
        <v>3679</v>
      </c>
      <c r="E388" s="730" t="s">
        <v>2432</v>
      </c>
      <c r="F388" s="650" t="s">
        <v>2415</v>
      </c>
      <c r="G388" s="650" t="s">
        <v>2790</v>
      </c>
      <c r="H388" s="650" t="s">
        <v>568</v>
      </c>
      <c r="I388" s="650" t="s">
        <v>3269</v>
      </c>
      <c r="J388" s="650" t="s">
        <v>2792</v>
      </c>
      <c r="K388" s="650" t="s">
        <v>2793</v>
      </c>
      <c r="L388" s="651">
        <v>733.54</v>
      </c>
      <c r="M388" s="651">
        <v>8802.48</v>
      </c>
      <c r="N388" s="650">
        <v>12</v>
      </c>
      <c r="O388" s="731">
        <v>2</v>
      </c>
      <c r="P388" s="651">
        <v>8802.48</v>
      </c>
      <c r="Q388" s="666">
        <v>1</v>
      </c>
      <c r="R388" s="650">
        <v>12</v>
      </c>
      <c r="S388" s="666">
        <v>1</v>
      </c>
      <c r="T388" s="731">
        <v>2</v>
      </c>
      <c r="U388" s="689">
        <v>1</v>
      </c>
    </row>
    <row r="389" spans="1:21" ht="14.4" customHeight="1" x14ac:dyDescent="0.3">
      <c r="A389" s="649">
        <v>7</v>
      </c>
      <c r="B389" s="650" t="s">
        <v>2234</v>
      </c>
      <c r="C389" s="650">
        <v>89301074</v>
      </c>
      <c r="D389" s="729" t="s">
        <v>3679</v>
      </c>
      <c r="E389" s="730" t="s">
        <v>2432</v>
      </c>
      <c r="F389" s="650" t="s">
        <v>2415</v>
      </c>
      <c r="G389" s="650" t="s">
        <v>3270</v>
      </c>
      <c r="H389" s="650" t="s">
        <v>568</v>
      </c>
      <c r="I389" s="650" t="s">
        <v>3271</v>
      </c>
      <c r="J389" s="650" t="s">
        <v>3272</v>
      </c>
      <c r="K389" s="650" t="s">
        <v>3273</v>
      </c>
      <c r="L389" s="651">
        <v>0</v>
      </c>
      <c r="M389" s="651">
        <v>0</v>
      </c>
      <c r="N389" s="650">
        <v>2</v>
      </c>
      <c r="O389" s="731">
        <v>1</v>
      </c>
      <c r="P389" s="651"/>
      <c r="Q389" s="666"/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7</v>
      </c>
      <c r="B390" s="650" t="s">
        <v>2234</v>
      </c>
      <c r="C390" s="650">
        <v>89301074</v>
      </c>
      <c r="D390" s="729" t="s">
        <v>3679</v>
      </c>
      <c r="E390" s="730" t="s">
        <v>2432</v>
      </c>
      <c r="F390" s="650" t="s">
        <v>2415</v>
      </c>
      <c r="G390" s="650" t="s">
        <v>2530</v>
      </c>
      <c r="H390" s="650" t="s">
        <v>629</v>
      </c>
      <c r="I390" s="650" t="s">
        <v>2739</v>
      </c>
      <c r="J390" s="650" t="s">
        <v>2532</v>
      </c>
      <c r="K390" s="650" t="s">
        <v>2740</v>
      </c>
      <c r="L390" s="651">
        <v>96.63</v>
      </c>
      <c r="M390" s="651">
        <v>966.3</v>
      </c>
      <c r="N390" s="650">
        <v>10</v>
      </c>
      <c r="O390" s="731">
        <v>4.5</v>
      </c>
      <c r="P390" s="651">
        <v>289.89</v>
      </c>
      <c r="Q390" s="666">
        <v>0.3</v>
      </c>
      <c r="R390" s="650">
        <v>3</v>
      </c>
      <c r="S390" s="666">
        <v>0.3</v>
      </c>
      <c r="T390" s="731">
        <v>1.5</v>
      </c>
      <c r="U390" s="689">
        <v>0.33333333333333331</v>
      </c>
    </row>
    <row r="391" spans="1:21" ht="14.4" customHeight="1" x14ac:dyDescent="0.3">
      <c r="A391" s="649">
        <v>7</v>
      </c>
      <c r="B391" s="650" t="s">
        <v>2234</v>
      </c>
      <c r="C391" s="650">
        <v>89301074</v>
      </c>
      <c r="D391" s="729" t="s">
        <v>3679</v>
      </c>
      <c r="E391" s="730" t="s">
        <v>2432</v>
      </c>
      <c r="F391" s="650" t="s">
        <v>2415</v>
      </c>
      <c r="G391" s="650" t="s">
        <v>2530</v>
      </c>
      <c r="H391" s="650" t="s">
        <v>568</v>
      </c>
      <c r="I391" s="650" t="s">
        <v>3274</v>
      </c>
      <c r="J391" s="650" t="s">
        <v>3275</v>
      </c>
      <c r="K391" s="650" t="s">
        <v>3276</v>
      </c>
      <c r="L391" s="651">
        <v>96.63</v>
      </c>
      <c r="M391" s="651">
        <v>96.63</v>
      </c>
      <c r="N391" s="650">
        <v>1</v>
      </c>
      <c r="O391" s="731">
        <v>0.5</v>
      </c>
      <c r="P391" s="651"/>
      <c r="Q391" s="666">
        <v>0</v>
      </c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7</v>
      </c>
      <c r="B392" s="650" t="s">
        <v>2234</v>
      </c>
      <c r="C392" s="650">
        <v>89301074</v>
      </c>
      <c r="D392" s="729" t="s">
        <v>3679</v>
      </c>
      <c r="E392" s="730" t="s">
        <v>2432</v>
      </c>
      <c r="F392" s="650" t="s">
        <v>2415</v>
      </c>
      <c r="G392" s="650" t="s">
        <v>2465</v>
      </c>
      <c r="H392" s="650" t="s">
        <v>568</v>
      </c>
      <c r="I392" s="650" t="s">
        <v>2741</v>
      </c>
      <c r="J392" s="650" t="s">
        <v>2742</v>
      </c>
      <c r="K392" s="650" t="s">
        <v>758</v>
      </c>
      <c r="L392" s="651">
        <v>314.89999999999998</v>
      </c>
      <c r="M392" s="651">
        <v>629.79999999999995</v>
      </c>
      <c r="N392" s="650">
        <v>2</v>
      </c>
      <c r="O392" s="731">
        <v>0.5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7</v>
      </c>
      <c r="B393" s="650" t="s">
        <v>2234</v>
      </c>
      <c r="C393" s="650">
        <v>89301074</v>
      </c>
      <c r="D393" s="729" t="s">
        <v>3679</v>
      </c>
      <c r="E393" s="730" t="s">
        <v>2432</v>
      </c>
      <c r="F393" s="650" t="s">
        <v>2415</v>
      </c>
      <c r="G393" s="650" t="s">
        <v>2465</v>
      </c>
      <c r="H393" s="650" t="s">
        <v>568</v>
      </c>
      <c r="I393" s="650" t="s">
        <v>757</v>
      </c>
      <c r="J393" s="650" t="s">
        <v>754</v>
      </c>
      <c r="K393" s="650" t="s">
        <v>2466</v>
      </c>
      <c r="L393" s="651">
        <v>314.89999999999998</v>
      </c>
      <c r="M393" s="651">
        <v>629.79999999999995</v>
      </c>
      <c r="N393" s="650">
        <v>2</v>
      </c>
      <c r="O393" s="731">
        <v>0.5</v>
      </c>
      <c r="P393" s="651"/>
      <c r="Q393" s="666">
        <v>0</v>
      </c>
      <c r="R393" s="650"/>
      <c r="S393" s="666">
        <v>0</v>
      </c>
      <c r="T393" s="731"/>
      <c r="U393" s="689">
        <v>0</v>
      </c>
    </row>
    <row r="394" spans="1:21" ht="14.4" customHeight="1" x14ac:dyDescent="0.3">
      <c r="A394" s="649">
        <v>7</v>
      </c>
      <c r="B394" s="650" t="s">
        <v>2234</v>
      </c>
      <c r="C394" s="650">
        <v>89301074</v>
      </c>
      <c r="D394" s="729" t="s">
        <v>3679</v>
      </c>
      <c r="E394" s="730" t="s">
        <v>2432</v>
      </c>
      <c r="F394" s="650" t="s">
        <v>2415</v>
      </c>
      <c r="G394" s="650" t="s">
        <v>3098</v>
      </c>
      <c r="H394" s="650" t="s">
        <v>568</v>
      </c>
      <c r="I394" s="650" t="s">
        <v>3099</v>
      </c>
      <c r="J394" s="650" t="s">
        <v>3100</v>
      </c>
      <c r="K394" s="650" t="s">
        <v>3101</v>
      </c>
      <c r="L394" s="651">
        <v>1753.54</v>
      </c>
      <c r="M394" s="651">
        <v>78909.3</v>
      </c>
      <c r="N394" s="650">
        <v>45</v>
      </c>
      <c r="O394" s="731">
        <v>6</v>
      </c>
      <c r="P394" s="651">
        <v>57866.82</v>
      </c>
      <c r="Q394" s="666">
        <v>0.73333333333333328</v>
      </c>
      <c r="R394" s="650">
        <v>33</v>
      </c>
      <c r="S394" s="666">
        <v>0.73333333333333328</v>
      </c>
      <c r="T394" s="731">
        <v>4</v>
      </c>
      <c r="U394" s="689">
        <v>0.66666666666666663</v>
      </c>
    </row>
    <row r="395" spans="1:21" ht="14.4" customHeight="1" x14ac:dyDescent="0.3">
      <c r="A395" s="649">
        <v>7</v>
      </c>
      <c r="B395" s="650" t="s">
        <v>2234</v>
      </c>
      <c r="C395" s="650">
        <v>89301074</v>
      </c>
      <c r="D395" s="729" t="s">
        <v>3679</v>
      </c>
      <c r="E395" s="730" t="s">
        <v>2432</v>
      </c>
      <c r="F395" s="650" t="s">
        <v>2415</v>
      </c>
      <c r="G395" s="650" t="s">
        <v>3098</v>
      </c>
      <c r="H395" s="650" t="s">
        <v>568</v>
      </c>
      <c r="I395" s="650" t="s">
        <v>3102</v>
      </c>
      <c r="J395" s="650" t="s">
        <v>3100</v>
      </c>
      <c r="K395" s="650" t="s">
        <v>3103</v>
      </c>
      <c r="L395" s="651">
        <v>3507.07</v>
      </c>
      <c r="M395" s="651">
        <v>10521.210000000001</v>
      </c>
      <c r="N395" s="650">
        <v>3</v>
      </c>
      <c r="O395" s="731">
        <v>1</v>
      </c>
      <c r="P395" s="651">
        <v>10521.210000000001</v>
      </c>
      <c r="Q395" s="666">
        <v>1</v>
      </c>
      <c r="R395" s="650">
        <v>3</v>
      </c>
      <c r="S395" s="666">
        <v>1</v>
      </c>
      <c r="T395" s="731">
        <v>1</v>
      </c>
      <c r="U395" s="689">
        <v>1</v>
      </c>
    </row>
    <row r="396" spans="1:21" ht="14.4" customHeight="1" x14ac:dyDescent="0.3">
      <c r="A396" s="649">
        <v>7</v>
      </c>
      <c r="B396" s="650" t="s">
        <v>2234</v>
      </c>
      <c r="C396" s="650">
        <v>89301074</v>
      </c>
      <c r="D396" s="729" t="s">
        <v>3679</v>
      </c>
      <c r="E396" s="730" t="s">
        <v>2432</v>
      </c>
      <c r="F396" s="650" t="s">
        <v>2415</v>
      </c>
      <c r="G396" s="650" t="s">
        <v>3098</v>
      </c>
      <c r="H396" s="650" t="s">
        <v>568</v>
      </c>
      <c r="I396" s="650" t="s">
        <v>3104</v>
      </c>
      <c r="J396" s="650" t="s">
        <v>3105</v>
      </c>
      <c r="K396" s="650" t="s">
        <v>3106</v>
      </c>
      <c r="L396" s="651">
        <v>474.91</v>
      </c>
      <c r="M396" s="651">
        <v>60313.57</v>
      </c>
      <c r="N396" s="650">
        <v>127</v>
      </c>
      <c r="O396" s="731">
        <v>19</v>
      </c>
      <c r="P396" s="651">
        <v>37517.89</v>
      </c>
      <c r="Q396" s="666">
        <v>0.62204724409448819</v>
      </c>
      <c r="R396" s="650">
        <v>79</v>
      </c>
      <c r="S396" s="666">
        <v>0.62204724409448819</v>
      </c>
      <c r="T396" s="731">
        <v>13</v>
      </c>
      <c r="U396" s="689">
        <v>0.68421052631578949</v>
      </c>
    </row>
    <row r="397" spans="1:21" ht="14.4" customHeight="1" x14ac:dyDescent="0.3">
      <c r="A397" s="649">
        <v>7</v>
      </c>
      <c r="B397" s="650" t="s">
        <v>2234</v>
      </c>
      <c r="C397" s="650">
        <v>89301074</v>
      </c>
      <c r="D397" s="729" t="s">
        <v>3679</v>
      </c>
      <c r="E397" s="730" t="s">
        <v>2432</v>
      </c>
      <c r="F397" s="650" t="s">
        <v>2415</v>
      </c>
      <c r="G397" s="650" t="s">
        <v>3098</v>
      </c>
      <c r="H397" s="650" t="s">
        <v>568</v>
      </c>
      <c r="I397" s="650" t="s">
        <v>3277</v>
      </c>
      <c r="J397" s="650" t="s">
        <v>3105</v>
      </c>
      <c r="K397" s="650" t="s">
        <v>3278</v>
      </c>
      <c r="L397" s="651">
        <v>949.83</v>
      </c>
      <c r="M397" s="651">
        <v>2849.4900000000002</v>
      </c>
      <c r="N397" s="650">
        <v>3</v>
      </c>
      <c r="O397" s="731">
        <v>1</v>
      </c>
      <c r="P397" s="651"/>
      <c r="Q397" s="666">
        <v>0</v>
      </c>
      <c r="R397" s="650"/>
      <c r="S397" s="666">
        <v>0</v>
      </c>
      <c r="T397" s="731"/>
      <c r="U397" s="689">
        <v>0</v>
      </c>
    </row>
    <row r="398" spans="1:21" ht="14.4" customHeight="1" x14ac:dyDescent="0.3">
      <c r="A398" s="649">
        <v>7</v>
      </c>
      <c r="B398" s="650" t="s">
        <v>2234</v>
      </c>
      <c r="C398" s="650">
        <v>89301074</v>
      </c>
      <c r="D398" s="729" t="s">
        <v>3679</v>
      </c>
      <c r="E398" s="730" t="s">
        <v>2432</v>
      </c>
      <c r="F398" s="650" t="s">
        <v>2415</v>
      </c>
      <c r="G398" s="650" t="s">
        <v>3098</v>
      </c>
      <c r="H398" s="650" t="s">
        <v>568</v>
      </c>
      <c r="I398" s="650" t="s">
        <v>3279</v>
      </c>
      <c r="J398" s="650" t="s">
        <v>3280</v>
      </c>
      <c r="K398" s="650" t="s">
        <v>3281</v>
      </c>
      <c r="L398" s="651">
        <v>305.12</v>
      </c>
      <c r="M398" s="651">
        <v>5492.16</v>
      </c>
      <c r="N398" s="650">
        <v>18</v>
      </c>
      <c r="O398" s="731">
        <v>6</v>
      </c>
      <c r="P398" s="651">
        <v>3356.3199999999997</v>
      </c>
      <c r="Q398" s="666">
        <v>0.61111111111111105</v>
      </c>
      <c r="R398" s="650">
        <v>11</v>
      </c>
      <c r="S398" s="666">
        <v>0.61111111111111116</v>
      </c>
      <c r="T398" s="731">
        <v>4</v>
      </c>
      <c r="U398" s="689">
        <v>0.66666666666666663</v>
      </c>
    </row>
    <row r="399" spans="1:21" ht="14.4" customHeight="1" x14ac:dyDescent="0.3">
      <c r="A399" s="649">
        <v>7</v>
      </c>
      <c r="B399" s="650" t="s">
        <v>2234</v>
      </c>
      <c r="C399" s="650">
        <v>89301074</v>
      </c>
      <c r="D399" s="729" t="s">
        <v>3679</v>
      </c>
      <c r="E399" s="730" t="s">
        <v>2432</v>
      </c>
      <c r="F399" s="650" t="s">
        <v>2415</v>
      </c>
      <c r="G399" s="650" t="s">
        <v>3098</v>
      </c>
      <c r="H399" s="650" t="s">
        <v>568</v>
      </c>
      <c r="I399" s="650" t="s">
        <v>3107</v>
      </c>
      <c r="J399" s="650" t="s">
        <v>3108</v>
      </c>
      <c r="K399" s="650" t="s">
        <v>3109</v>
      </c>
      <c r="L399" s="651">
        <v>876.77</v>
      </c>
      <c r="M399" s="651">
        <v>141159.97</v>
      </c>
      <c r="N399" s="650">
        <v>161</v>
      </c>
      <c r="O399" s="731">
        <v>24</v>
      </c>
      <c r="P399" s="651">
        <v>78909.299999999988</v>
      </c>
      <c r="Q399" s="666">
        <v>0.55900621118012417</v>
      </c>
      <c r="R399" s="650">
        <v>90</v>
      </c>
      <c r="S399" s="666">
        <v>0.55900621118012417</v>
      </c>
      <c r="T399" s="731">
        <v>14</v>
      </c>
      <c r="U399" s="689">
        <v>0.58333333333333337</v>
      </c>
    </row>
    <row r="400" spans="1:21" ht="14.4" customHeight="1" x14ac:dyDescent="0.3">
      <c r="A400" s="649">
        <v>7</v>
      </c>
      <c r="B400" s="650" t="s">
        <v>2234</v>
      </c>
      <c r="C400" s="650">
        <v>89301074</v>
      </c>
      <c r="D400" s="729" t="s">
        <v>3679</v>
      </c>
      <c r="E400" s="730" t="s">
        <v>2432</v>
      </c>
      <c r="F400" s="650" t="s">
        <v>2415</v>
      </c>
      <c r="G400" s="650" t="s">
        <v>3098</v>
      </c>
      <c r="H400" s="650" t="s">
        <v>568</v>
      </c>
      <c r="I400" s="650" t="s">
        <v>3282</v>
      </c>
      <c r="J400" s="650" t="s">
        <v>3283</v>
      </c>
      <c r="K400" s="650" t="s">
        <v>3106</v>
      </c>
      <c r="L400" s="651">
        <v>474.91</v>
      </c>
      <c r="M400" s="651">
        <v>17096.760000000002</v>
      </c>
      <c r="N400" s="650">
        <v>36</v>
      </c>
      <c r="O400" s="731">
        <v>4</v>
      </c>
      <c r="P400" s="651">
        <v>8548.380000000001</v>
      </c>
      <c r="Q400" s="666">
        <v>0.5</v>
      </c>
      <c r="R400" s="650">
        <v>18</v>
      </c>
      <c r="S400" s="666">
        <v>0.5</v>
      </c>
      <c r="T400" s="731">
        <v>2</v>
      </c>
      <c r="U400" s="689">
        <v>0.5</v>
      </c>
    </row>
    <row r="401" spans="1:21" ht="14.4" customHeight="1" x14ac:dyDescent="0.3">
      <c r="A401" s="649">
        <v>7</v>
      </c>
      <c r="B401" s="650" t="s">
        <v>2234</v>
      </c>
      <c r="C401" s="650">
        <v>89301074</v>
      </c>
      <c r="D401" s="729" t="s">
        <v>3679</v>
      </c>
      <c r="E401" s="730" t="s">
        <v>2432</v>
      </c>
      <c r="F401" s="650" t="s">
        <v>2415</v>
      </c>
      <c r="G401" s="650" t="s">
        <v>3098</v>
      </c>
      <c r="H401" s="650" t="s">
        <v>568</v>
      </c>
      <c r="I401" s="650" t="s">
        <v>3284</v>
      </c>
      <c r="J401" s="650" t="s">
        <v>3285</v>
      </c>
      <c r="K401" s="650" t="s">
        <v>3109</v>
      </c>
      <c r="L401" s="651">
        <v>876.77</v>
      </c>
      <c r="M401" s="651">
        <v>8767.7000000000007</v>
      </c>
      <c r="N401" s="650">
        <v>10</v>
      </c>
      <c r="O401" s="731">
        <v>1</v>
      </c>
      <c r="P401" s="651">
        <v>7014.16</v>
      </c>
      <c r="Q401" s="666">
        <v>0.79999999999999993</v>
      </c>
      <c r="R401" s="650">
        <v>8</v>
      </c>
      <c r="S401" s="666">
        <v>0.8</v>
      </c>
      <c r="T401" s="731">
        <v>1</v>
      </c>
      <c r="U401" s="689">
        <v>1</v>
      </c>
    </row>
    <row r="402" spans="1:21" ht="14.4" customHeight="1" x14ac:dyDescent="0.3">
      <c r="A402" s="649">
        <v>7</v>
      </c>
      <c r="B402" s="650" t="s">
        <v>2234</v>
      </c>
      <c r="C402" s="650">
        <v>89301074</v>
      </c>
      <c r="D402" s="729" t="s">
        <v>3679</v>
      </c>
      <c r="E402" s="730" t="s">
        <v>2432</v>
      </c>
      <c r="F402" s="650" t="s">
        <v>2415</v>
      </c>
      <c r="G402" s="650" t="s">
        <v>3098</v>
      </c>
      <c r="H402" s="650" t="s">
        <v>568</v>
      </c>
      <c r="I402" s="650" t="s">
        <v>3286</v>
      </c>
      <c r="J402" s="650" t="s">
        <v>3280</v>
      </c>
      <c r="K402" s="650" t="s">
        <v>3287</v>
      </c>
      <c r="L402" s="651">
        <v>0</v>
      </c>
      <c r="M402" s="651">
        <v>0</v>
      </c>
      <c r="N402" s="650">
        <v>1</v>
      </c>
      <c r="O402" s="731">
        <v>1</v>
      </c>
      <c r="P402" s="651">
        <v>0</v>
      </c>
      <c r="Q402" s="666"/>
      <c r="R402" s="650">
        <v>1</v>
      </c>
      <c r="S402" s="666">
        <v>1</v>
      </c>
      <c r="T402" s="731">
        <v>1</v>
      </c>
      <c r="U402" s="689">
        <v>1</v>
      </c>
    </row>
    <row r="403" spans="1:21" ht="14.4" customHeight="1" x14ac:dyDescent="0.3">
      <c r="A403" s="649">
        <v>7</v>
      </c>
      <c r="B403" s="650" t="s">
        <v>2234</v>
      </c>
      <c r="C403" s="650">
        <v>89301074</v>
      </c>
      <c r="D403" s="729" t="s">
        <v>3679</v>
      </c>
      <c r="E403" s="730" t="s">
        <v>2432</v>
      </c>
      <c r="F403" s="650" t="s">
        <v>2415</v>
      </c>
      <c r="G403" s="650" t="s">
        <v>3098</v>
      </c>
      <c r="H403" s="650" t="s">
        <v>568</v>
      </c>
      <c r="I403" s="650" t="s">
        <v>3288</v>
      </c>
      <c r="J403" s="650" t="s">
        <v>3289</v>
      </c>
      <c r="K403" s="650" t="s">
        <v>3106</v>
      </c>
      <c r="L403" s="651">
        <v>0</v>
      </c>
      <c r="M403" s="651">
        <v>0</v>
      </c>
      <c r="N403" s="650">
        <v>8</v>
      </c>
      <c r="O403" s="731">
        <v>2</v>
      </c>
      <c r="P403" s="651">
        <v>0</v>
      </c>
      <c r="Q403" s="666"/>
      <c r="R403" s="650">
        <v>8</v>
      </c>
      <c r="S403" s="666">
        <v>1</v>
      </c>
      <c r="T403" s="731">
        <v>2</v>
      </c>
      <c r="U403" s="689">
        <v>1</v>
      </c>
    </row>
    <row r="404" spans="1:21" ht="14.4" customHeight="1" x14ac:dyDescent="0.3">
      <c r="A404" s="649">
        <v>7</v>
      </c>
      <c r="B404" s="650" t="s">
        <v>2234</v>
      </c>
      <c r="C404" s="650">
        <v>89301074</v>
      </c>
      <c r="D404" s="729" t="s">
        <v>3679</v>
      </c>
      <c r="E404" s="730" t="s">
        <v>2432</v>
      </c>
      <c r="F404" s="650" t="s">
        <v>2415</v>
      </c>
      <c r="G404" s="650" t="s">
        <v>3098</v>
      </c>
      <c r="H404" s="650" t="s">
        <v>568</v>
      </c>
      <c r="I404" s="650" t="s">
        <v>3290</v>
      </c>
      <c r="J404" s="650" t="s">
        <v>3291</v>
      </c>
      <c r="K404" s="650" t="s">
        <v>3109</v>
      </c>
      <c r="L404" s="651">
        <v>0</v>
      </c>
      <c r="M404" s="651">
        <v>0</v>
      </c>
      <c r="N404" s="650">
        <v>14</v>
      </c>
      <c r="O404" s="731">
        <v>2</v>
      </c>
      <c r="P404" s="651">
        <v>0</v>
      </c>
      <c r="Q404" s="666"/>
      <c r="R404" s="650">
        <v>14</v>
      </c>
      <c r="S404" s="666">
        <v>1</v>
      </c>
      <c r="T404" s="731">
        <v>2</v>
      </c>
      <c r="U404" s="689">
        <v>1</v>
      </c>
    </row>
    <row r="405" spans="1:21" ht="14.4" customHeight="1" x14ac:dyDescent="0.3">
      <c r="A405" s="649">
        <v>7</v>
      </c>
      <c r="B405" s="650" t="s">
        <v>2234</v>
      </c>
      <c r="C405" s="650">
        <v>89301074</v>
      </c>
      <c r="D405" s="729" t="s">
        <v>3679</v>
      </c>
      <c r="E405" s="730" t="s">
        <v>2432</v>
      </c>
      <c r="F405" s="650" t="s">
        <v>2415</v>
      </c>
      <c r="G405" s="650" t="s">
        <v>3098</v>
      </c>
      <c r="H405" s="650" t="s">
        <v>568</v>
      </c>
      <c r="I405" s="650" t="s">
        <v>3292</v>
      </c>
      <c r="J405" s="650" t="s">
        <v>3293</v>
      </c>
      <c r="K405" s="650" t="s">
        <v>3294</v>
      </c>
      <c r="L405" s="651">
        <v>0</v>
      </c>
      <c r="M405" s="651">
        <v>0</v>
      </c>
      <c r="N405" s="650">
        <v>6</v>
      </c>
      <c r="O405" s="731"/>
      <c r="P405" s="651"/>
      <c r="Q405" s="666"/>
      <c r="R405" s="650"/>
      <c r="S405" s="666">
        <v>0</v>
      </c>
      <c r="T405" s="731"/>
      <c r="U405" s="689"/>
    </row>
    <row r="406" spans="1:21" ht="14.4" customHeight="1" x14ac:dyDescent="0.3">
      <c r="A406" s="649">
        <v>7</v>
      </c>
      <c r="B406" s="650" t="s">
        <v>2234</v>
      </c>
      <c r="C406" s="650">
        <v>89301074</v>
      </c>
      <c r="D406" s="729" t="s">
        <v>3679</v>
      </c>
      <c r="E406" s="730" t="s">
        <v>2432</v>
      </c>
      <c r="F406" s="650" t="s">
        <v>2415</v>
      </c>
      <c r="G406" s="650" t="s">
        <v>3114</v>
      </c>
      <c r="H406" s="650" t="s">
        <v>568</v>
      </c>
      <c r="I406" s="650" t="s">
        <v>3115</v>
      </c>
      <c r="J406" s="650" t="s">
        <v>3116</v>
      </c>
      <c r="K406" s="650" t="s">
        <v>3117</v>
      </c>
      <c r="L406" s="651">
        <v>1163.02</v>
      </c>
      <c r="M406" s="651">
        <v>6978.12</v>
      </c>
      <c r="N406" s="650">
        <v>6</v>
      </c>
      <c r="O406" s="731">
        <v>2</v>
      </c>
      <c r="P406" s="651">
        <v>6978.12</v>
      </c>
      <c r="Q406" s="666">
        <v>1</v>
      </c>
      <c r="R406" s="650">
        <v>6</v>
      </c>
      <c r="S406" s="666">
        <v>1</v>
      </c>
      <c r="T406" s="731">
        <v>2</v>
      </c>
      <c r="U406" s="689">
        <v>1</v>
      </c>
    </row>
    <row r="407" spans="1:21" ht="14.4" customHeight="1" x14ac:dyDescent="0.3">
      <c r="A407" s="649">
        <v>7</v>
      </c>
      <c r="B407" s="650" t="s">
        <v>2234</v>
      </c>
      <c r="C407" s="650">
        <v>89301074</v>
      </c>
      <c r="D407" s="729" t="s">
        <v>3679</v>
      </c>
      <c r="E407" s="730" t="s">
        <v>2432</v>
      </c>
      <c r="F407" s="650" t="s">
        <v>2415</v>
      </c>
      <c r="G407" s="650" t="s">
        <v>3114</v>
      </c>
      <c r="H407" s="650" t="s">
        <v>568</v>
      </c>
      <c r="I407" s="650" t="s">
        <v>3115</v>
      </c>
      <c r="J407" s="650" t="s">
        <v>3295</v>
      </c>
      <c r="K407" s="650" t="s">
        <v>3117</v>
      </c>
      <c r="L407" s="651">
        <v>1163.02</v>
      </c>
      <c r="M407" s="651">
        <v>4652.08</v>
      </c>
      <c r="N407" s="650">
        <v>4</v>
      </c>
      <c r="O407" s="731">
        <v>2</v>
      </c>
      <c r="P407" s="651">
        <v>4652.08</v>
      </c>
      <c r="Q407" s="666">
        <v>1</v>
      </c>
      <c r="R407" s="650">
        <v>4</v>
      </c>
      <c r="S407" s="666">
        <v>1</v>
      </c>
      <c r="T407" s="731">
        <v>2</v>
      </c>
      <c r="U407" s="689">
        <v>1</v>
      </c>
    </row>
    <row r="408" spans="1:21" ht="14.4" customHeight="1" x14ac:dyDescent="0.3">
      <c r="A408" s="649">
        <v>7</v>
      </c>
      <c r="B408" s="650" t="s">
        <v>2234</v>
      </c>
      <c r="C408" s="650">
        <v>89301074</v>
      </c>
      <c r="D408" s="729" t="s">
        <v>3679</v>
      </c>
      <c r="E408" s="730" t="s">
        <v>2432</v>
      </c>
      <c r="F408" s="650" t="s">
        <v>2415</v>
      </c>
      <c r="G408" s="650" t="s">
        <v>3114</v>
      </c>
      <c r="H408" s="650" t="s">
        <v>568</v>
      </c>
      <c r="I408" s="650" t="s">
        <v>3118</v>
      </c>
      <c r="J408" s="650" t="s">
        <v>3119</v>
      </c>
      <c r="K408" s="650" t="s">
        <v>3120</v>
      </c>
      <c r="L408" s="651">
        <v>2243.6799999999998</v>
      </c>
      <c r="M408" s="651">
        <v>20193.12</v>
      </c>
      <c r="N408" s="650">
        <v>9</v>
      </c>
      <c r="O408" s="731">
        <v>2</v>
      </c>
      <c r="P408" s="651">
        <v>8974.7199999999993</v>
      </c>
      <c r="Q408" s="666">
        <v>0.44444444444444442</v>
      </c>
      <c r="R408" s="650">
        <v>4</v>
      </c>
      <c r="S408" s="666">
        <v>0.44444444444444442</v>
      </c>
      <c r="T408" s="731">
        <v>1</v>
      </c>
      <c r="U408" s="689">
        <v>0.5</v>
      </c>
    </row>
    <row r="409" spans="1:21" ht="14.4" customHeight="1" x14ac:dyDescent="0.3">
      <c r="A409" s="649">
        <v>7</v>
      </c>
      <c r="B409" s="650" t="s">
        <v>2234</v>
      </c>
      <c r="C409" s="650">
        <v>89301074</v>
      </c>
      <c r="D409" s="729" t="s">
        <v>3679</v>
      </c>
      <c r="E409" s="730" t="s">
        <v>2432</v>
      </c>
      <c r="F409" s="650" t="s">
        <v>2415</v>
      </c>
      <c r="G409" s="650" t="s">
        <v>3114</v>
      </c>
      <c r="H409" s="650" t="s">
        <v>568</v>
      </c>
      <c r="I409" s="650" t="s">
        <v>3124</v>
      </c>
      <c r="J409" s="650" t="s">
        <v>3119</v>
      </c>
      <c r="K409" s="650" t="s">
        <v>3125</v>
      </c>
      <c r="L409" s="651">
        <v>0</v>
      </c>
      <c r="M409" s="651">
        <v>0</v>
      </c>
      <c r="N409" s="650">
        <v>9</v>
      </c>
      <c r="O409" s="731">
        <v>1</v>
      </c>
      <c r="P409" s="651"/>
      <c r="Q409" s="666"/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7</v>
      </c>
      <c r="B410" s="650" t="s">
        <v>2234</v>
      </c>
      <c r="C410" s="650">
        <v>89301074</v>
      </c>
      <c r="D410" s="729" t="s">
        <v>3679</v>
      </c>
      <c r="E410" s="730" t="s">
        <v>2432</v>
      </c>
      <c r="F410" s="650" t="s">
        <v>2415</v>
      </c>
      <c r="G410" s="650" t="s">
        <v>3114</v>
      </c>
      <c r="H410" s="650" t="s">
        <v>568</v>
      </c>
      <c r="I410" s="650" t="s">
        <v>3126</v>
      </c>
      <c r="J410" s="650" t="s">
        <v>3122</v>
      </c>
      <c r="K410" s="650" t="s">
        <v>3128</v>
      </c>
      <c r="L410" s="651">
        <v>0</v>
      </c>
      <c r="M410" s="651">
        <v>0</v>
      </c>
      <c r="N410" s="650">
        <v>2</v>
      </c>
      <c r="O410" s="731">
        <v>1</v>
      </c>
      <c r="P410" s="651">
        <v>0</v>
      </c>
      <c r="Q410" s="666"/>
      <c r="R410" s="650">
        <v>2</v>
      </c>
      <c r="S410" s="666">
        <v>1</v>
      </c>
      <c r="T410" s="731">
        <v>1</v>
      </c>
      <c r="U410" s="689">
        <v>1</v>
      </c>
    </row>
    <row r="411" spans="1:21" ht="14.4" customHeight="1" x14ac:dyDescent="0.3">
      <c r="A411" s="649">
        <v>7</v>
      </c>
      <c r="B411" s="650" t="s">
        <v>2234</v>
      </c>
      <c r="C411" s="650">
        <v>89301074</v>
      </c>
      <c r="D411" s="729" t="s">
        <v>3679</v>
      </c>
      <c r="E411" s="730" t="s">
        <v>2432</v>
      </c>
      <c r="F411" s="650" t="s">
        <v>2415</v>
      </c>
      <c r="G411" s="650" t="s">
        <v>2534</v>
      </c>
      <c r="H411" s="650" t="s">
        <v>568</v>
      </c>
      <c r="I411" s="650" t="s">
        <v>2934</v>
      </c>
      <c r="J411" s="650" t="s">
        <v>773</v>
      </c>
      <c r="K411" s="650" t="s">
        <v>2935</v>
      </c>
      <c r="L411" s="651">
        <v>113.37</v>
      </c>
      <c r="M411" s="651">
        <v>453.48</v>
      </c>
      <c r="N411" s="650">
        <v>4</v>
      </c>
      <c r="O411" s="731">
        <v>1</v>
      </c>
      <c r="P411" s="651">
        <v>226.74</v>
      </c>
      <c r="Q411" s="666">
        <v>0.5</v>
      </c>
      <c r="R411" s="650">
        <v>2</v>
      </c>
      <c r="S411" s="666">
        <v>0.5</v>
      </c>
      <c r="T411" s="731">
        <v>0.5</v>
      </c>
      <c r="U411" s="689">
        <v>0.5</v>
      </c>
    </row>
    <row r="412" spans="1:21" ht="14.4" customHeight="1" x14ac:dyDescent="0.3">
      <c r="A412" s="649">
        <v>7</v>
      </c>
      <c r="B412" s="650" t="s">
        <v>2234</v>
      </c>
      <c r="C412" s="650">
        <v>89301074</v>
      </c>
      <c r="D412" s="729" t="s">
        <v>3679</v>
      </c>
      <c r="E412" s="730" t="s">
        <v>2432</v>
      </c>
      <c r="F412" s="650" t="s">
        <v>2415</v>
      </c>
      <c r="G412" s="650" t="s">
        <v>2534</v>
      </c>
      <c r="H412" s="650" t="s">
        <v>568</v>
      </c>
      <c r="I412" s="650" t="s">
        <v>772</v>
      </c>
      <c r="J412" s="650" t="s">
        <v>773</v>
      </c>
      <c r="K412" s="650" t="s">
        <v>774</v>
      </c>
      <c r="L412" s="651">
        <v>56.69</v>
      </c>
      <c r="M412" s="651">
        <v>113.38</v>
      </c>
      <c r="N412" s="650">
        <v>2</v>
      </c>
      <c r="O412" s="731">
        <v>0.5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7</v>
      </c>
      <c r="B413" s="650" t="s">
        <v>2234</v>
      </c>
      <c r="C413" s="650">
        <v>89301074</v>
      </c>
      <c r="D413" s="729" t="s">
        <v>3679</v>
      </c>
      <c r="E413" s="730" t="s">
        <v>2432</v>
      </c>
      <c r="F413" s="650" t="s">
        <v>2415</v>
      </c>
      <c r="G413" s="650" t="s">
        <v>2588</v>
      </c>
      <c r="H413" s="650" t="s">
        <v>568</v>
      </c>
      <c r="I413" s="650" t="s">
        <v>3133</v>
      </c>
      <c r="J413" s="650" t="s">
        <v>3134</v>
      </c>
      <c r="K413" s="650" t="s">
        <v>3135</v>
      </c>
      <c r="L413" s="651">
        <v>22.88</v>
      </c>
      <c r="M413" s="651">
        <v>45.76</v>
      </c>
      <c r="N413" s="650">
        <v>2</v>
      </c>
      <c r="O413" s="731">
        <v>1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7</v>
      </c>
      <c r="B414" s="650" t="s">
        <v>2234</v>
      </c>
      <c r="C414" s="650">
        <v>89301074</v>
      </c>
      <c r="D414" s="729" t="s">
        <v>3679</v>
      </c>
      <c r="E414" s="730" t="s">
        <v>2432</v>
      </c>
      <c r="F414" s="650" t="s">
        <v>2415</v>
      </c>
      <c r="G414" s="650" t="s">
        <v>3136</v>
      </c>
      <c r="H414" s="650" t="s">
        <v>629</v>
      </c>
      <c r="I414" s="650" t="s">
        <v>3296</v>
      </c>
      <c r="J414" s="650" t="s">
        <v>3141</v>
      </c>
      <c r="K414" s="650" t="s">
        <v>3297</v>
      </c>
      <c r="L414" s="651">
        <v>448.37</v>
      </c>
      <c r="M414" s="651">
        <v>896.74</v>
      </c>
      <c r="N414" s="650">
        <v>2</v>
      </c>
      <c r="O414" s="731">
        <v>0.5</v>
      </c>
      <c r="P414" s="651">
        <v>896.74</v>
      </c>
      <c r="Q414" s="666">
        <v>1</v>
      </c>
      <c r="R414" s="650">
        <v>2</v>
      </c>
      <c r="S414" s="666">
        <v>1</v>
      </c>
      <c r="T414" s="731">
        <v>0.5</v>
      </c>
      <c r="U414" s="689">
        <v>1</v>
      </c>
    </row>
    <row r="415" spans="1:21" ht="14.4" customHeight="1" x14ac:dyDescent="0.3">
      <c r="A415" s="649">
        <v>7</v>
      </c>
      <c r="B415" s="650" t="s">
        <v>2234</v>
      </c>
      <c r="C415" s="650">
        <v>89301074</v>
      </c>
      <c r="D415" s="729" t="s">
        <v>3679</v>
      </c>
      <c r="E415" s="730" t="s">
        <v>2432</v>
      </c>
      <c r="F415" s="650" t="s">
        <v>2415</v>
      </c>
      <c r="G415" s="650" t="s">
        <v>3136</v>
      </c>
      <c r="H415" s="650" t="s">
        <v>629</v>
      </c>
      <c r="I415" s="650" t="s">
        <v>3140</v>
      </c>
      <c r="J415" s="650" t="s">
        <v>3141</v>
      </c>
      <c r="K415" s="650" t="s">
        <v>3142</v>
      </c>
      <c r="L415" s="651">
        <v>1793.46</v>
      </c>
      <c r="M415" s="651">
        <v>46629.96</v>
      </c>
      <c r="N415" s="650">
        <v>26</v>
      </c>
      <c r="O415" s="731">
        <v>9</v>
      </c>
      <c r="P415" s="651">
        <v>19728.059999999998</v>
      </c>
      <c r="Q415" s="666">
        <v>0.42307692307692302</v>
      </c>
      <c r="R415" s="650">
        <v>11</v>
      </c>
      <c r="S415" s="666">
        <v>0.42307692307692307</v>
      </c>
      <c r="T415" s="731">
        <v>5</v>
      </c>
      <c r="U415" s="689">
        <v>0.55555555555555558</v>
      </c>
    </row>
    <row r="416" spans="1:21" ht="14.4" customHeight="1" x14ac:dyDescent="0.3">
      <c r="A416" s="649">
        <v>7</v>
      </c>
      <c r="B416" s="650" t="s">
        <v>2234</v>
      </c>
      <c r="C416" s="650">
        <v>89301074</v>
      </c>
      <c r="D416" s="729" t="s">
        <v>3679</v>
      </c>
      <c r="E416" s="730" t="s">
        <v>2432</v>
      </c>
      <c r="F416" s="650" t="s">
        <v>2415</v>
      </c>
      <c r="G416" s="650" t="s">
        <v>3136</v>
      </c>
      <c r="H416" s="650" t="s">
        <v>568</v>
      </c>
      <c r="I416" s="650" t="s">
        <v>3298</v>
      </c>
      <c r="J416" s="650" t="s">
        <v>3141</v>
      </c>
      <c r="K416" s="650" t="s">
        <v>3299</v>
      </c>
      <c r="L416" s="651">
        <v>0</v>
      </c>
      <c r="M416" s="651">
        <v>0</v>
      </c>
      <c r="N416" s="650">
        <v>6</v>
      </c>
      <c r="O416" s="731">
        <v>3.5</v>
      </c>
      <c r="P416" s="651">
        <v>0</v>
      </c>
      <c r="Q416" s="666"/>
      <c r="R416" s="650">
        <v>4</v>
      </c>
      <c r="S416" s="666">
        <v>0.66666666666666663</v>
      </c>
      <c r="T416" s="731">
        <v>2.5</v>
      </c>
      <c r="U416" s="689">
        <v>0.7142857142857143</v>
      </c>
    </row>
    <row r="417" spans="1:21" ht="14.4" customHeight="1" x14ac:dyDescent="0.3">
      <c r="A417" s="649">
        <v>7</v>
      </c>
      <c r="B417" s="650" t="s">
        <v>2234</v>
      </c>
      <c r="C417" s="650">
        <v>89301074</v>
      </c>
      <c r="D417" s="729" t="s">
        <v>3679</v>
      </c>
      <c r="E417" s="730" t="s">
        <v>2432</v>
      </c>
      <c r="F417" s="650" t="s">
        <v>2415</v>
      </c>
      <c r="G417" s="650" t="s">
        <v>3136</v>
      </c>
      <c r="H417" s="650" t="s">
        <v>629</v>
      </c>
      <c r="I417" s="650" t="s">
        <v>3300</v>
      </c>
      <c r="J417" s="650" t="s">
        <v>3301</v>
      </c>
      <c r="K417" s="650" t="s">
        <v>3302</v>
      </c>
      <c r="L417" s="651">
        <v>0</v>
      </c>
      <c r="M417" s="651">
        <v>0</v>
      </c>
      <c r="N417" s="650">
        <v>3</v>
      </c>
      <c r="O417" s="731">
        <v>1</v>
      </c>
      <c r="P417" s="651">
        <v>0</v>
      </c>
      <c r="Q417" s="666"/>
      <c r="R417" s="650">
        <v>3</v>
      </c>
      <c r="S417" s="666">
        <v>1</v>
      </c>
      <c r="T417" s="731">
        <v>1</v>
      </c>
      <c r="U417" s="689">
        <v>1</v>
      </c>
    </row>
    <row r="418" spans="1:21" ht="14.4" customHeight="1" x14ac:dyDescent="0.3">
      <c r="A418" s="649">
        <v>7</v>
      </c>
      <c r="B418" s="650" t="s">
        <v>2234</v>
      </c>
      <c r="C418" s="650">
        <v>89301074</v>
      </c>
      <c r="D418" s="729" t="s">
        <v>3679</v>
      </c>
      <c r="E418" s="730" t="s">
        <v>2432</v>
      </c>
      <c r="F418" s="650" t="s">
        <v>2415</v>
      </c>
      <c r="G418" s="650" t="s">
        <v>2495</v>
      </c>
      <c r="H418" s="650" t="s">
        <v>568</v>
      </c>
      <c r="I418" s="650" t="s">
        <v>776</v>
      </c>
      <c r="J418" s="650" t="s">
        <v>2496</v>
      </c>
      <c r="K418" s="650" t="s">
        <v>2497</v>
      </c>
      <c r="L418" s="651">
        <v>0</v>
      </c>
      <c r="M418" s="651">
        <v>0</v>
      </c>
      <c r="N418" s="650">
        <v>8</v>
      </c>
      <c r="O418" s="731">
        <v>3</v>
      </c>
      <c r="P418" s="651">
        <v>0</v>
      </c>
      <c r="Q418" s="666"/>
      <c r="R418" s="650">
        <v>7</v>
      </c>
      <c r="S418" s="666">
        <v>0.875</v>
      </c>
      <c r="T418" s="731">
        <v>2.5</v>
      </c>
      <c r="U418" s="689">
        <v>0.83333333333333337</v>
      </c>
    </row>
    <row r="419" spans="1:21" ht="14.4" customHeight="1" x14ac:dyDescent="0.3">
      <c r="A419" s="649">
        <v>7</v>
      </c>
      <c r="B419" s="650" t="s">
        <v>2234</v>
      </c>
      <c r="C419" s="650">
        <v>89301074</v>
      </c>
      <c r="D419" s="729" t="s">
        <v>3679</v>
      </c>
      <c r="E419" s="730" t="s">
        <v>2432</v>
      </c>
      <c r="F419" s="650" t="s">
        <v>2415</v>
      </c>
      <c r="G419" s="650" t="s">
        <v>2803</v>
      </c>
      <c r="H419" s="650" t="s">
        <v>568</v>
      </c>
      <c r="I419" s="650" t="s">
        <v>3303</v>
      </c>
      <c r="J419" s="650" t="s">
        <v>3152</v>
      </c>
      <c r="K419" s="650" t="s">
        <v>3304</v>
      </c>
      <c r="L419" s="651">
        <v>1315.15</v>
      </c>
      <c r="M419" s="651">
        <v>2630.3</v>
      </c>
      <c r="N419" s="650">
        <v>2</v>
      </c>
      <c r="O419" s="731">
        <v>1</v>
      </c>
      <c r="P419" s="651">
        <v>2630.3</v>
      </c>
      <c r="Q419" s="666">
        <v>1</v>
      </c>
      <c r="R419" s="650">
        <v>2</v>
      </c>
      <c r="S419" s="666">
        <v>1</v>
      </c>
      <c r="T419" s="731">
        <v>1</v>
      </c>
      <c r="U419" s="689">
        <v>1</v>
      </c>
    </row>
    <row r="420" spans="1:21" ht="14.4" customHeight="1" x14ac:dyDescent="0.3">
      <c r="A420" s="649">
        <v>7</v>
      </c>
      <c r="B420" s="650" t="s">
        <v>2234</v>
      </c>
      <c r="C420" s="650">
        <v>89301074</v>
      </c>
      <c r="D420" s="729" t="s">
        <v>3679</v>
      </c>
      <c r="E420" s="730" t="s">
        <v>2432</v>
      </c>
      <c r="F420" s="650" t="s">
        <v>2415</v>
      </c>
      <c r="G420" s="650" t="s">
        <v>2803</v>
      </c>
      <c r="H420" s="650" t="s">
        <v>568</v>
      </c>
      <c r="I420" s="650" t="s">
        <v>3305</v>
      </c>
      <c r="J420" s="650" t="s">
        <v>3152</v>
      </c>
      <c r="K420" s="650" t="s">
        <v>2604</v>
      </c>
      <c r="L420" s="651">
        <v>657.58</v>
      </c>
      <c r="M420" s="651">
        <v>3945.4800000000005</v>
      </c>
      <c r="N420" s="650">
        <v>6</v>
      </c>
      <c r="O420" s="731">
        <v>1</v>
      </c>
      <c r="P420" s="651">
        <v>3945.4800000000005</v>
      </c>
      <c r="Q420" s="666">
        <v>1</v>
      </c>
      <c r="R420" s="650">
        <v>6</v>
      </c>
      <c r="S420" s="666">
        <v>1</v>
      </c>
      <c r="T420" s="731">
        <v>1</v>
      </c>
      <c r="U420" s="689">
        <v>1</v>
      </c>
    </row>
    <row r="421" spans="1:21" ht="14.4" customHeight="1" x14ac:dyDescent="0.3">
      <c r="A421" s="649">
        <v>7</v>
      </c>
      <c r="B421" s="650" t="s">
        <v>2234</v>
      </c>
      <c r="C421" s="650">
        <v>89301074</v>
      </c>
      <c r="D421" s="729" t="s">
        <v>3679</v>
      </c>
      <c r="E421" s="730" t="s">
        <v>2432</v>
      </c>
      <c r="F421" s="650" t="s">
        <v>2415</v>
      </c>
      <c r="G421" s="650" t="s">
        <v>2803</v>
      </c>
      <c r="H421" s="650" t="s">
        <v>568</v>
      </c>
      <c r="I421" s="650" t="s">
        <v>3154</v>
      </c>
      <c r="J421" s="650" t="s">
        <v>3147</v>
      </c>
      <c r="K421" s="650" t="s">
        <v>3155</v>
      </c>
      <c r="L421" s="651">
        <v>0</v>
      </c>
      <c r="M421" s="651">
        <v>0</v>
      </c>
      <c r="N421" s="650">
        <v>7</v>
      </c>
      <c r="O421" s="731">
        <v>2</v>
      </c>
      <c r="P421" s="651">
        <v>0</v>
      </c>
      <c r="Q421" s="666"/>
      <c r="R421" s="650">
        <v>7</v>
      </c>
      <c r="S421" s="666">
        <v>1</v>
      </c>
      <c r="T421" s="731">
        <v>2</v>
      </c>
      <c r="U421" s="689">
        <v>1</v>
      </c>
    </row>
    <row r="422" spans="1:21" ht="14.4" customHeight="1" x14ac:dyDescent="0.3">
      <c r="A422" s="649">
        <v>7</v>
      </c>
      <c r="B422" s="650" t="s">
        <v>2234</v>
      </c>
      <c r="C422" s="650">
        <v>89301074</v>
      </c>
      <c r="D422" s="729" t="s">
        <v>3679</v>
      </c>
      <c r="E422" s="730" t="s">
        <v>2432</v>
      </c>
      <c r="F422" s="650" t="s">
        <v>2415</v>
      </c>
      <c r="G422" s="650" t="s">
        <v>2498</v>
      </c>
      <c r="H422" s="650" t="s">
        <v>568</v>
      </c>
      <c r="I422" s="650" t="s">
        <v>3306</v>
      </c>
      <c r="J422" s="650" t="s">
        <v>3307</v>
      </c>
      <c r="K422" s="650" t="s">
        <v>3308</v>
      </c>
      <c r="L422" s="651">
        <v>327.44</v>
      </c>
      <c r="M422" s="651">
        <v>982.31999999999994</v>
      </c>
      <c r="N422" s="650">
        <v>3</v>
      </c>
      <c r="O422" s="731">
        <v>0.5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7</v>
      </c>
      <c r="B423" s="650" t="s">
        <v>2234</v>
      </c>
      <c r="C423" s="650">
        <v>89301074</v>
      </c>
      <c r="D423" s="729" t="s">
        <v>3679</v>
      </c>
      <c r="E423" s="730" t="s">
        <v>2432</v>
      </c>
      <c r="F423" s="650" t="s">
        <v>2415</v>
      </c>
      <c r="G423" s="650" t="s">
        <v>2498</v>
      </c>
      <c r="H423" s="650" t="s">
        <v>629</v>
      </c>
      <c r="I423" s="650" t="s">
        <v>3166</v>
      </c>
      <c r="J423" s="650" t="s">
        <v>3167</v>
      </c>
      <c r="K423" s="650" t="s">
        <v>2604</v>
      </c>
      <c r="L423" s="651">
        <v>147.36000000000001</v>
      </c>
      <c r="M423" s="651">
        <v>884.16000000000008</v>
      </c>
      <c r="N423" s="650">
        <v>6</v>
      </c>
      <c r="O423" s="731">
        <v>1.5</v>
      </c>
      <c r="P423" s="651"/>
      <c r="Q423" s="666">
        <v>0</v>
      </c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7</v>
      </c>
      <c r="B424" s="650" t="s">
        <v>2234</v>
      </c>
      <c r="C424" s="650">
        <v>89301074</v>
      </c>
      <c r="D424" s="729" t="s">
        <v>3679</v>
      </c>
      <c r="E424" s="730" t="s">
        <v>2432</v>
      </c>
      <c r="F424" s="650" t="s">
        <v>2415</v>
      </c>
      <c r="G424" s="650" t="s">
        <v>2498</v>
      </c>
      <c r="H424" s="650" t="s">
        <v>568</v>
      </c>
      <c r="I424" s="650" t="s">
        <v>3309</v>
      </c>
      <c r="J424" s="650" t="s">
        <v>2603</v>
      </c>
      <c r="K424" s="650" t="s">
        <v>3310</v>
      </c>
      <c r="L424" s="651">
        <v>0</v>
      </c>
      <c r="M424" s="651">
        <v>0</v>
      </c>
      <c r="N424" s="650">
        <v>1</v>
      </c>
      <c r="O424" s="731">
        <v>0.5</v>
      </c>
      <c r="P424" s="651"/>
      <c r="Q424" s="666"/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7</v>
      </c>
      <c r="B425" s="650" t="s">
        <v>2234</v>
      </c>
      <c r="C425" s="650">
        <v>89301074</v>
      </c>
      <c r="D425" s="729" t="s">
        <v>3679</v>
      </c>
      <c r="E425" s="730" t="s">
        <v>2432</v>
      </c>
      <c r="F425" s="650" t="s">
        <v>2415</v>
      </c>
      <c r="G425" s="650" t="s">
        <v>2498</v>
      </c>
      <c r="H425" s="650" t="s">
        <v>568</v>
      </c>
      <c r="I425" s="650" t="s">
        <v>3311</v>
      </c>
      <c r="J425" s="650" t="s">
        <v>3312</v>
      </c>
      <c r="K425" s="650" t="s">
        <v>3170</v>
      </c>
      <c r="L425" s="651">
        <v>314.33999999999997</v>
      </c>
      <c r="M425" s="651">
        <v>943.02</v>
      </c>
      <c r="N425" s="650">
        <v>3</v>
      </c>
      <c r="O425" s="731">
        <v>0.5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7</v>
      </c>
      <c r="B426" s="650" t="s">
        <v>2234</v>
      </c>
      <c r="C426" s="650">
        <v>89301074</v>
      </c>
      <c r="D426" s="729" t="s">
        <v>3679</v>
      </c>
      <c r="E426" s="730" t="s">
        <v>2432</v>
      </c>
      <c r="F426" s="650" t="s">
        <v>2415</v>
      </c>
      <c r="G426" s="650" t="s">
        <v>2498</v>
      </c>
      <c r="H426" s="650" t="s">
        <v>629</v>
      </c>
      <c r="I426" s="650" t="s">
        <v>3168</v>
      </c>
      <c r="J426" s="650" t="s">
        <v>2500</v>
      </c>
      <c r="K426" s="650" t="s">
        <v>2802</v>
      </c>
      <c r="L426" s="651">
        <v>98.23</v>
      </c>
      <c r="M426" s="651">
        <v>392.92</v>
      </c>
      <c r="N426" s="650">
        <v>4</v>
      </c>
      <c r="O426" s="731">
        <v>0.5</v>
      </c>
      <c r="P426" s="651"/>
      <c r="Q426" s="666">
        <v>0</v>
      </c>
      <c r="R426" s="650"/>
      <c r="S426" s="666">
        <v>0</v>
      </c>
      <c r="T426" s="731"/>
      <c r="U426" s="689">
        <v>0</v>
      </c>
    </row>
    <row r="427" spans="1:21" ht="14.4" customHeight="1" x14ac:dyDescent="0.3">
      <c r="A427" s="649">
        <v>7</v>
      </c>
      <c r="B427" s="650" t="s">
        <v>2234</v>
      </c>
      <c r="C427" s="650">
        <v>89301074</v>
      </c>
      <c r="D427" s="729" t="s">
        <v>3679</v>
      </c>
      <c r="E427" s="730" t="s">
        <v>2432</v>
      </c>
      <c r="F427" s="650" t="s">
        <v>2415</v>
      </c>
      <c r="G427" s="650" t="s">
        <v>2498</v>
      </c>
      <c r="H427" s="650" t="s">
        <v>629</v>
      </c>
      <c r="I427" s="650" t="s">
        <v>2499</v>
      </c>
      <c r="J427" s="650" t="s">
        <v>2500</v>
      </c>
      <c r="K427" s="650" t="s">
        <v>2501</v>
      </c>
      <c r="L427" s="651">
        <v>163.72999999999999</v>
      </c>
      <c r="M427" s="651">
        <v>163.72999999999999</v>
      </c>
      <c r="N427" s="650">
        <v>1</v>
      </c>
      <c r="O427" s="731">
        <v>0.5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7</v>
      </c>
      <c r="B428" s="650" t="s">
        <v>2234</v>
      </c>
      <c r="C428" s="650">
        <v>89301074</v>
      </c>
      <c r="D428" s="729" t="s">
        <v>3679</v>
      </c>
      <c r="E428" s="730" t="s">
        <v>2432</v>
      </c>
      <c r="F428" s="650" t="s">
        <v>2415</v>
      </c>
      <c r="G428" s="650" t="s">
        <v>2498</v>
      </c>
      <c r="H428" s="650" t="s">
        <v>629</v>
      </c>
      <c r="I428" s="650" t="s">
        <v>3169</v>
      </c>
      <c r="J428" s="650" t="s">
        <v>3164</v>
      </c>
      <c r="K428" s="650" t="s">
        <v>3170</v>
      </c>
      <c r="L428" s="651">
        <v>314.33999999999997</v>
      </c>
      <c r="M428" s="651">
        <v>1886.04</v>
      </c>
      <c r="N428" s="650">
        <v>6</v>
      </c>
      <c r="O428" s="731">
        <v>1.5</v>
      </c>
      <c r="P428" s="651"/>
      <c r="Q428" s="666">
        <v>0</v>
      </c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7</v>
      </c>
      <c r="B429" s="650" t="s">
        <v>2234</v>
      </c>
      <c r="C429" s="650">
        <v>89301074</v>
      </c>
      <c r="D429" s="729" t="s">
        <v>3679</v>
      </c>
      <c r="E429" s="730" t="s">
        <v>2432</v>
      </c>
      <c r="F429" s="650" t="s">
        <v>2415</v>
      </c>
      <c r="G429" s="650" t="s">
        <v>2498</v>
      </c>
      <c r="H429" s="650" t="s">
        <v>568</v>
      </c>
      <c r="I429" s="650" t="s">
        <v>3313</v>
      </c>
      <c r="J429" s="650" t="s">
        <v>3314</v>
      </c>
      <c r="K429" s="650" t="s">
        <v>2905</v>
      </c>
      <c r="L429" s="651">
        <v>0</v>
      </c>
      <c r="M429" s="651">
        <v>0</v>
      </c>
      <c r="N429" s="650">
        <v>3</v>
      </c>
      <c r="O429" s="731">
        <v>0.5</v>
      </c>
      <c r="P429" s="651"/>
      <c r="Q429" s="666"/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7</v>
      </c>
      <c r="B430" s="650" t="s">
        <v>2234</v>
      </c>
      <c r="C430" s="650">
        <v>89301074</v>
      </c>
      <c r="D430" s="729" t="s">
        <v>3679</v>
      </c>
      <c r="E430" s="730" t="s">
        <v>2432</v>
      </c>
      <c r="F430" s="650" t="s">
        <v>2415</v>
      </c>
      <c r="G430" s="650" t="s">
        <v>2605</v>
      </c>
      <c r="H430" s="650" t="s">
        <v>568</v>
      </c>
      <c r="I430" s="650" t="s">
        <v>2606</v>
      </c>
      <c r="J430" s="650" t="s">
        <v>2607</v>
      </c>
      <c r="K430" s="650" t="s">
        <v>888</v>
      </c>
      <c r="L430" s="651">
        <v>154.33000000000001</v>
      </c>
      <c r="M430" s="651">
        <v>13272.379999999997</v>
      </c>
      <c r="N430" s="650">
        <v>86</v>
      </c>
      <c r="O430" s="731">
        <v>32.5</v>
      </c>
      <c r="P430" s="651">
        <v>8025.159999999998</v>
      </c>
      <c r="Q430" s="666">
        <v>0.60465116279069764</v>
      </c>
      <c r="R430" s="650">
        <v>52</v>
      </c>
      <c r="S430" s="666">
        <v>0.60465116279069764</v>
      </c>
      <c r="T430" s="731">
        <v>23</v>
      </c>
      <c r="U430" s="689">
        <v>0.70769230769230773</v>
      </c>
    </row>
    <row r="431" spans="1:21" ht="14.4" customHeight="1" x14ac:dyDescent="0.3">
      <c r="A431" s="649">
        <v>7</v>
      </c>
      <c r="B431" s="650" t="s">
        <v>2234</v>
      </c>
      <c r="C431" s="650">
        <v>89301074</v>
      </c>
      <c r="D431" s="729" t="s">
        <v>3679</v>
      </c>
      <c r="E431" s="730" t="s">
        <v>2432</v>
      </c>
      <c r="F431" s="650" t="s">
        <v>2415</v>
      </c>
      <c r="G431" s="650" t="s">
        <v>2605</v>
      </c>
      <c r="H431" s="650" t="s">
        <v>568</v>
      </c>
      <c r="I431" s="650" t="s">
        <v>3171</v>
      </c>
      <c r="J431" s="650" t="s">
        <v>3172</v>
      </c>
      <c r="K431" s="650" t="s">
        <v>888</v>
      </c>
      <c r="L431" s="651">
        <v>60.97</v>
      </c>
      <c r="M431" s="651">
        <v>548.73</v>
      </c>
      <c r="N431" s="650">
        <v>9</v>
      </c>
      <c r="O431" s="731">
        <v>2.5</v>
      </c>
      <c r="P431" s="651">
        <v>426.78999999999996</v>
      </c>
      <c r="Q431" s="666">
        <v>0.77777777777777768</v>
      </c>
      <c r="R431" s="650">
        <v>7</v>
      </c>
      <c r="S431" s="666">
        <v>0.77777777777777779</v>
      </c>
      <c r="T431" s="731">
        <v>1.5</v>
      </c>
      <c r="U431" s="689">
        <v>0.6</v>
      </c>
    </row>
    <row r="432" spans="1:21" ht="14.4" customHeight="1" x14ac:dyDescent="0.3">
      <c r="A432" s="649">
        <v>7</v>
      </c>
      <c r="B432" s="650" t="s">
        <v>2234</v>
      </c>
      <c r="C432" s="650">
        <v>89301074</v>
      </c>
      <c r="D432" s="729" t="s">
        <v>3679</v>
      </c>
      <c r="E432" s="730" t="s">
        <v>2432</v>
      </c>
      <c r="F432" s="650" t="s">
        <v>2415</v>
      </c>
      <c r="G432" s="650" t="s">
        <v>2605</v>
      </c>
      <c r="H432" s="650" t="s">
        <v>568</v>
      </c>
      <c r="I432" s="650" t="s">
        <v>3315</v>
      </c>
      <c r="J432" s="650" t="s">
        <v>2607</v>
      </c>
      <c r="K432" s="650" t="s">
        <v>888</v>
      </c>
      <c r="L432" s="651">
        <v>154.33000000000001</v>
      </c>
      <c r="M432" s="651">
        <v>308.66000000000003</v>
      </c>
      <c r="N432" s="650">
        <v>2</v>
      </c>
      <c r="O432" s="731"/>
      <c r="P432" s="651"/>
      <c r="Q432" s="666">
        <v>0</v>
      </c>
      <c r="R432" s="650"/>
      <c r="S432" s="666">
        <v>0</v>
      </c>
      <c r="T432" s="731"/>
      <c r="U432" s="689"/>
    </row>
    <row r="433" spans="1:21" ht="14.4" customHeight="1" x14ac:dyDescent="0.3">
      <c r="A433" s="649">
        <v>7</v>
      </c>
      <c r="B433" s="650" t="s">
        <v>2234</v>
      </c>
      <c r="C433" s="650">
        <v>89301074</v>
      </c>
      <c r="D433" s="729" t="s">
        <v>3679</v>
      </c>
      <c r="E433" s="730" t="s">
        <v>2432</v>
      </c>
      <c r="F433" s="650" t="s">
        <v>2415</v>
      </c>
      <c r="G433" s="650" t="s">
        <v>3316</v>
      </c>
      <c r="H433" s="650" t="s">
        <v>568</v>
      </c>
      <c r="I433" s="650" t="s">
        <v>3317</v>
      </c>
      <c r="J433" s="650" t="s">
        <v>3318</v>
      </c>
      <c r="K433" s="650" t="s">
        <v>3319</v>
      </c>
      <c r="L433" s="651">
        <v>139.46</v>
      </c>
      <c r="M433" s="651">
        <v>976.22</v>
      </c>
      <c r="N433" s="650">
        <v>7</v>
      </c>
      <c r="O433" s="731">
        <v>1.5</v>
      </c>
      <c r="P433" s="651">
        <v>418.38</v>
      </c>
      <c r="Q433" s="666">
        <v>0.42857142857142855</v>
      </c>
      <c r="R433" s="650">
        <v>3</v>
      </c>
      <c r="S433" s="666">
        <v>0.42857142857142855</v>
      </c>
      <c r="T433" s="731">
        <v>1</v>
      </c>
      <c r="U433" s="689">
        <v>0.66666666666666663</v>
      </c>
    </row>
    <row r="434" spans="1:21" ht="14.4" customHeight="1" x14ac:dyDescent="0.3">
      <c r="A434" s="649">
        <v>7</v>
      </c>
      <c r="B434" s="650" t="s">
        <v>2234</v>
      </c>
      <c r="C434" s="650">
        <v>89301074</v>
      </c>
      <c r="D434" s="729" t="s">
        <v>3679</v>
      </c>
      <c r="E434" s="730" t="s">
        <v>2432</v>
      </c>
      <c r="F434" s="650" t="s">
        <v>2415</v>
      </c>
      <c r="G434" s="650" t="s">
        <v>2487</v>
      </c>
      <c r="H434" s="650" t="s">
        <v>568</v>
      </c>
      <c r="I434" s="650" t="s">
        <v>2748</v>
      </c>
      <c r="J434" s="650" t="s">
        <v>2751</v>
      </c>
      <c r="K434" s="650" t="s">
        <v>2620</v>
      </c>
      <c r="L434" s="651">
        <v>0</v>
      </c>
      <c r="M434" s="651">
        <v>0</v>
      </c>
      <c r="N434" s="650">
        <v>2</v>
      </c>
      <c r="O434" s="731">
        <v>1</v>
      </c>
      <c r="P434" s="651">
        <v>0</v>
      </c>
      <c r="Q434" s="666"/>
      <c r="R434" s="650">
        <v>2</v>
      </c>
      <c r="S434" s="666">
        <v>1</v>
      </c>
      <c r="T434" s="731">
        <v>1</v>
      </c>
      <c r="U434" s="689">
        <v>1</v>
      </c>
    </row>
    <row r="435" spans="1:21" ht="14.4" customHeight="1" x14ac:dyDescent="0.3">
      <c r="A435" s="649">
        <v>7</v>
      </c>
      <c r="B435" s="650" t="s">
        <v>2234</v>
      </c>
      <c r="C435" s="650">
        <v>89301074</v>
      </c>
      <c r="D435" s="729" t="s">
        <v>3679</v>
      </c>
      <c r="E435" s="730" t="s">
        <v>2432</v>
      </c>
      <c r="F435" s="650" t="s">
        <v>2415</v>
      </c>
      <c r="G435" s="650" t="s">
        <v>2487</v>
      </c>
      <c r="H435" s="650" t="s">
        <v>568</v>
      </c>
      <c r="I435" s="650" t="s">
        <v>2748</v>
      </c>
      <c r="J435" s="650" t="s">
        <v>2749</v>
      </c>
      <c r="K435" s="650" t="s">
        <v>2620</v>
      </c>
      <c r="L435" s="651">
        <v>0</v>
      </c>
      <c r="M435" s="651">
        <v>0</v>
      </c>
      <c r="N435" s="650">
        <v>2</v>
      </c>
      <c r="O435" s="731">
        <v>0.5</v>
      </c>
      <c r="P435" s="651"/>
      <c r="Q435" s="666"/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7</v>
      </c>
      <c r="B436" s="650" t="s">
        <v>2234</v>
      </c>
      <c r="C436" s="650">
        <v>89301074</v>
      </c>
      <c r="D436" s="729" t="s">
        <v>3679</v>
      </c>
      <c r="E436" s="730" t="s">
        <v>2432</v>
      </c>
      <c r="F436" s="650" t="s">
        <v>2415</v>
      </c>
      <c r="G436" s="650" t="s">
        <v>2487</v>
      </c>
      <c r="H436" s="650" t="s">
        <v>568</v>
      </c>
      <c r="I436" s="650" t="s">
        <v>3179</v>
      </c>
      <c r="J436" s="650" t="s">
        <v>2910</v>
      </c>
      <c r="K436" s="650" t="s">
        <v>2816</v>
      </c>
      <c r="L436" s="651">
        <v>0</v>
      </c>
      <c r="M436" s="651">
        <v>0</v>
      </c>
      <c r="N436" s="650">
        <v>1</v>
      </c>
      <c r="O436" s="731">
        <v>1</v>
      </c>
      <c r="P436" s="651">
        <v>0</v>
      </c>
      <c r="Q436" s="666"/>
      <c r="R436" s="650">
        <v>1</v>
      </c>
      <c r="S436" s="666">
        <v>1</v>
      </c>
      <c r="T436" s="731">
        <v>1</v>
      </c>
      <c r="U436" s="689">
        <v>1</v>
      </c>
    </row>
    <row r="437" spans="1:21" ht="14.4" customHeight="1" x14ac:dyDescent="0.3">
      <c r="A437" s="649">
        <v>7</v>
      </c>
      <c r="B437" s="650" t="s">
        <v>2234</v>
      </c>
      <c r="C437" s="650">
        <v>89301074</v>
      </c>
      <c r="D437" s="729" t="s">
        <v>3679</v>
      </c>
      <c r="E437" s="730" t="s">
        <v>2432</v>
      </c>
      <c r="F437" s="650" t="s">
        <v>2415</v>
      </c>
      <c r="G437" s="650" t="s">
        <v>2487</v>
      </c>
      <c r="H437" s="650" t="s">
        <v>568</v>
      </c>
      <c r="I437" s="650" t="s">
        <v>2911</v>
      </c>
      <c r="J437" s="650" t="s">
        <v>2910</v>
      </c>
      <c r="K437" s="650" t="s">
        <v>2752</v>
      </c>
      <c r="L437" s="651">
        <v>0</v>
      </c>
      <c r="M437" s="651">
        <v>0</v>
      </c>
      <c r="N437" s="650">
        <v>2</v>
      </c>
      <c r="O437" s="731">
        <v>0.5</v>
      </c>
      <c r="P437" s="651"/>
      <c r="Q437" s="666"/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7</v>
      </c>
      <c r="B438" s="650" t="s">
        <v>2234</v>
      </c>
      <c r="C438" s="650">
        <v>89301074</v>
      </c>
      <c r="D438" s="729" t="s">
        <v>3679</v>
      </c>
      <c r="E438" s="730" t="s">
        <v>2434</v>
      </c>
      <c r="F438" s="650" t="s">
        <v>2415</v>
      </c>
      <c r="G438" s="650" t="s">
        <v>2972</v>
      </c>
      <c r="H438" s="650" t="s">
        <v>568</v>
      </c>
      <c r="I438" s="650" t="s">
        <v>2973</v>
      </c>
      <c r="J438" s="650" t="s">
        <v>2974</v>
      </c>
      <c r="K438" s="650" t="s">
        <v>2975</v>
      </c>
      <c r="L438" s="651">
        <v>35.409999999999997</v>
      </c>
      <c r="M438" s="651">
        <v>141.63999999999999</v>
      </c>
      <c r="N438" s="650">
        <v>4</v>
      </c>
      <c r="O438" s="731">
        <v>3.5</v>
      </c>
      <c r="P438" s="651">
        <v>35.409999999999997</v>
      </c>
      <c r="Q438" s="666">
        <v>0.25</v>
      </c>
      <c r="R438" s="650">
        <v>1</v>
      </c>
      <c r="S438" s="666">
        <v>0.25</v>
      </c>
      <c r="T438" s="731">
        <v>1</v>
      </c>
      <c r="U438" s="689">
        <v>0.2857142857142857</v>
      </c>
    </row>
    <row r="439" spans="1:21" ht="14.4" customHeight="1" x14ac:dyDescent="0.3">
      <c r="A439" s="649">
        <v>7</v>
      </c>
      <c r="B439" s="650" t="s">
        <v>2234</v>
      </c>
      <c r="C439" s="650">
        <v>89301074</v>
      </c>
      <c r="D439" s="729" t="s">
        <v>3679</v>
      </c>
      <c r="E439" s="730" t="s">
        <v>2434</v>
      </c>
      <c r="F439" s="650" t="s">
        <v>2415</v>
      </c>
      <c r="G439" s="650" t="s">
        <v>2972</v>
      </c>
      <c r="H439" s="650" t="s">
        <v>568</v>
      </c>
      <c r="I439" s="650" t="s">
        <v>2976</v>
      </c>
      <c r="J439" s="650" t="s">
        <v>2974</v>
      </c>
      <c r="K439" s="650" t="s">
        <v>2977</v>
      </c>
      <c r="L439" s="651">
        <v>106.23</v>
      </c>
      <c r="M439" s="651">
        <v>1062.3</v>
      </c>
      <c r="N439" s="650">
        <v>10</v>
      </c>
      <c r="O439" s="731">
        <v>6</v>
      </c>
      <c r="P439" s="651">
        <v>424.92</v>
      </c>
      <c r="Q439" s="666">
        <v>0.4</v>
      </c>
      <c r="R439" s="650">
        <v>4</v>
      </c>
      <c r="S439" s="666">
        <v>0.4</v>
      </c>
      <c r="T439" s="731">
        <v>3</v>
      </c>
      <c r="U439" s="689">
        <v>0.5</v>
      </c>
    </row>
    <row r="440" spans="1:21" ht="14.4" customHeight="1" x14ac:dyDescent="0.3">
      <c r="A440" s="649">
        <v>7</v>
      </c>
      <c r="B440" s="650" t="s">
        <v>2234</v>
      </c>
      <c r="C440" s="650">
        <v>89301074</v>
      </c>
      <c r="D440" s="729" t="s">
        <v>3679</v>
      </c>
      <c r="E440" s="730" t="s">
        <v>2434</v>
      </c>
      <c r="F440" s="650" t="s">
        <v>2415</v>
      </c>
      <c r="G440" s="650" t="s">
        <v>2972</v>
      </c>
      <c r="H440" s="650" t="s">
        <v>568</v>
      </c>
      <c r="I440" s="650" t="s">
        <v>2978</v>
      </c>
      <c r="J440" s="650" t="s">
        <v>2974</v>
      </c>
      <c r="K440" s="650" t="s">
        <v>2977</v>
      </c>
      <c r="L440" s="651">
        <v>106.23</v>
      </c>
      <c r="M440" s="651">
        <v>106.23</v>
      </c>
      <c r="N440" s="650">
        <v>1</v>
      </c>
      <c r="O440" s="731">
        <v>0.5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7</v>
      </c>
      <c r="B441" s="650" t="s">
        <v>2234</v>
      </c>
      <c r="C441" s="650">
        <v>89301074</v>
      </c>
      <c r="D441" s="729" t="s">
        <v>3679</v>
      </c>
      <c r="E441" s="730" t="s">
        <v>2434</v>
      </c>
      <c r="F441" s="650" t="s">
        <v>2415</v>
      </c>
      <c r="G441" s="650" t="s">
        <v>2691</v>
      </c>
      <c r="H441" s="650" t="s">
        <v>568</v>
      </c>
      <c r="I441" s="650" t="s">
        <v>3320</v>
      </c>
      <c r="J441" s="650" t="s">
        <v>3321</v>
      </c>
      <c r="K441" s="650" t="s">
        <v>3322</v>
      </c>
      <c r="L441" s="651">
        <v>58.99</v>
      </c>
      <c r="M441" s="651">
        <v>117.98</v>
      </c>
      <c r="N441" s="650">
        <v>2</v>
      </c>
      <c r="O441" s="731">
        <v>0.5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7</v>
      </c>
      <c r="B442" s="650" t="s">
        <v>2234</v>
      </c>
      <c r="C442" s="650">
        <v>89301074</v>
      </c>
      <c r="D442" s="729" t="s">
        <v>3679</v>
      </c>
      <c r="E442" s="730" t="s">
        <v>2434</v>
      </c>
      <c r="F442" s="650" t="s">
        <v>2415</v>
      </c>
      <c r="G442" s="650" t="s">
        <v>2691</v>
      </c>
      <c r="H442" s="650" t="s">
        <v>629</v>
      </c>
      <c r="I442" s="650" t="s">
        <v>3323</v>
      </c>
      <c r="J442" s="650" t="s">
        <v>3324</v>
      </c>
      <c r="K442" s="650" t="s">
        <v>3325</v>
      </c>
      <c r="L442" s="651">
        <v>6.98</v>
      </c>
      <c r="M442" s="651">
        <v>6.98</v>
      </c>
      <c r="N442" s="650">
        <v>1</v>
      </c>
      <c r="O442" s="731">
        <v>1</v>
      </c>
      <c r="P442" s="651">
        <v>6.98</v>
      </c>
      <c r="Q442" s="666">
        <v>1</v>
      </c>
      <c r="R442" s="650">
        <v>1</v>
      </c>
      <c r="S442" s="666">
        <v>1</v>
      </c>
      <c r="T442" s="731">
        <v>1</v>
      </c>
      <c r="U442" s="689">
        <v>1</v>
      </c>
    </row>
    <row r="443" spans="1:21" ht="14.4" customHeight="1" x14ac:dyDescent="0.3">
      <c r="A443" s="649">
        <v>7</v>
      </c>
      <c r="B443" s="650" t="s">
        <v>2234</v>
      </c>
      <c r="C443" s="650">
        <v>89301074</v>
      </c>
      <c r="D443" s="729" t="s">
        <v>3679</v>
      </c>
      <c r="E443" s="730" t="s">
        <v>2434</v>
      </c>
      <c r="F443" s="650" t="s">
        <v>2415</v>
      </c>
      <c r="G443" s="650" t="s">
        <v>3326</v>
      </c>
      <c r="H443" s="650" t="s">
        <v>568</v>
      </c>
      <c r="I443" s="650" t="s">
        <v>1052</v>
      </c>
      <c r="J443" s="650" t="s">
        <v>611</v>
      </c>
      <c r="K443" s="650" t="s">
        <v>3327</v>
      </c>
      <c r="L443" s="651">
        <v>35.380000000000003</v>
      </c>
      <c r="M443" s="651">
        <v>141.52000000000001</v>
      </c>
      <c r="N443" s="650">
        <v>4</v>
      </c>
      <c r="O443" s="731">
        <v>1.5</v>
      </c>
      <c r="P443" s="651"/>
      <c r="Q443" s="666">
        <v>0</v>
      </c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7</v>
      </c>
      <c r="B444" s="650" t="s">
        <v>2234</v>
      </c>
      <c r="C444" s="650">
        <v>89301074</v>
      </c>
      <c r="D444" s="729" t="s">
        <v>3679</v>
      </c>
      <c r="E444" s="730" t="s">
        <v>2434</v>
      </c>
      <c r="F444" s="650" t="s">
        <v>2415</v>
      </c>
      <c r="G444" s="650" t="s">
        <v>2778</v>
      </c>
      <c r="H444" s="650" t="s">
        <v>568</v>
      </c>
      <c r="I444" s="650" t="s">
        <v>2779</v>
      </c>
      <c r="J444" s="650" t="s">
        <v>2780</v>
      </c>
      <c r="K444" s="650" t="s">
        <v>2781</v>
      </c>
      <c r="L444" s="651">
        <v>53.77</v>
      </c>
      <c r="M444" s="651">
        <v>161.31</v>
      </c>
      <c r="N444" s="650">
        <v>3</v>
      </c>
      <c r="O444" s="731">
        <v>1.5</v>
      </c>
      <c r="P444" s="651">
        <v>53.77</v>
      </c>
      <c r="Q444" s="666">
        <v>0.33333333333333337</v>
      </c>
      <c r="R444" s="650">
        <v>1</v>
      </c>
      <c r="S444" s="666">
        <v>0.33333333333333331</v>
      </c>
      <c r="T444" s="731">
        <v>1</v>
      </c>
      <c r="U444" s="689">
        <v>0.66666666666666663</v>
      </c>
    </row>
    <row r="445" spans="1:21" ht="14.4" customHeight="1" x14ac:dyDescent="0.3">
      <c r="A445" s="649">
        <v>7</v>
      </c>
      <c r="B445" s="650" t="s">
        <v>2234</v>
      </c>
      <c r="C445" s="650">
        <v>89301074</v>
      </c>
      <c r="D445" s="729" t="s">
        <v>3679</v>
      </c>
      <c r="E445" s="730" t="s">
        <v>2434</v>
      </c>
      <c r="F445" s="650" t="s">
        <v>2415</v>
      </c>
      <c r="G445" s="650" t="s">
        <v>2778</v>
      </c>
      <c r="H445" s="650" t="s">
        <v>568</v>
      </c>
      <c r="I445" s="650" t="s">
        <v>3184</v>
      </c>
      <c r="J445" s="650" t="s">
        <v>2780</v>
      </c>
      <c r="K445" s="650" t="s">
        <v>3185</v>
      </c>
      <c r="L445" s="651">
        <v>0</v>
      </c>
      <c r="M445" s="651">
        <v>0</v>
      </c>
      <c r="N445" s="650">
        <v>3</v>
      </c>
      <c r="O445" s="731">
        <v>1.5</v>
      </c>
      <c r="P445" s="651">
        <v>0</v>
      </c>
      <c r="Q445" s="666"/>
      <c r="R445" s="650">
        <v>2</v>
      </c>
      <c r="S445" s="666">
        <v>0.66666666666666663</v>
      </c>
      <c r="T445" s="731">
        <v>1</v>
      </c>
      <c r="U445" s="689">
        <v>0.66666666666666663</v>
      </c>
    </row>
    <row r="446" spans="1:21" ht="14.4" customHeight="1" x14ac:dyDescent="0.3">
      <c r="A446" s="649">
        <v>7</v>
      </c>
      <c r="B446" s="650" t="s">
        <v>2234</v>
      </c>
      <c r="C446" s="650">
        <v>89301074</v>
      </c>
      <c r="D446" s="729" t="s">
        <v>3679</v>
      </c>
      <c r="E446" s="730" t="s">
        <v>2434</v>
      </c>
      <c r="F446" s="650" t="s">
        <v>2415</v>
      </c>
      <c r="G446" s="650" t="s">
        <v>2626</v>
      </c>
      <c r="H446" s="650" t="s">
        <v>568</v>
      </c>
      <c r="I446" s="650" t="s">
        <v>3328</v>
      </c>
      <c r="J446" s="650" t="s">
        <v>3329</v>
      </c>
      <c r="K446" s="650" t="s">
        <v>3330</v>
      </c>
      <c r="L446" s="651">
        <v>151.61000000000001</v>
      </c>
      <c r="M446" s="651">
        <v>303.22000000000003</v>
      </c>
      <c r="N446" s="650">
        <v>2</v>
      </c>
      <c r="O446" s="731">
        <v>1</v>
      </c>
      <c r="P446" s="651">
        <v>303.22000000000003</v>
      </c>
      <c r="Q446" s="666">
        <v>1</v>
      </c>
      <c r="R446" s="650">
        <v>2</v>
      </c>
      <c r="S446" s="666">
        <v>1</v>
      </c>
      <c r="T446" s="731">
        <v>1</v>
      </c>
      <c r="U446" s="689">
        <v>1</v>
      </c>
    </row>
    <row r="447" spans="1:21" ht="14.4" customHeight="1" x14ac:dyDescent="0.3">
      <c r="A447" s="649">
        <v>7</v>
      </c>
      <c r="B447" s="650" t="s">
        <v>2234</v>
      </c>
      <c r="C447" s="650">
        <v>89301074</v>
      </c>
      <c r="D447" s="729" t="s">
        <v>3679</v>
      </c>
      <c r="E447" s="730" t="s">
        <v>2434</v>
      </c>
      <c r="F447" s="650" t="s">
        <v>2415</v>
      </c>
      <c r="G447" s="650" t="s">
        <v>2695</v>
      </c>
      <c r="H447" s="650" t="s">
        <v>568</v>
      </c>
      <c r="I447" s="650" t="s">
        <v>3331</v>
      </c>
      <c r="J447" s="650" t="s">
        <v>2696</v>
      </c>
      <c r="K447" s="650" t="s">
        <v>2697</v>
      </c>
      <c r="L447" s="651">
        <v>0</v>
      </c>
      <c r="M447" s="651">
        <v>0</v>
      </c>
      <c r="N447" s="650">
        <v>1</v>
      </c>
      <c r="O447" s="731">
        <v>1</v>
      </c>
      <c r="P447" s="651"/>
      <c r="Q447" s="666"/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7</v>
      </c>
      <c r="B448" s="650" t="s">
        <v>2234</v>
      </c>
      <c r="C448" s="650">
        <v>89301074</v>
      </c>
      <c r="D448" s="729" t="s">
        <v>3679</v>
      </c>
      <c r="E448" s="730" t="s">
        <v>2434</v>
      </c>
      <c r="F448" s="650" t="s">
        <v>2415</v>
      </c>
      <c r="G448" s="650" t="s">
        <v>2987</v>
      </c>
      <c r="H448" s="650" t="s">
        <v>568</v>
      </c>
      <c r="I448" s="650" t="s">
        <v>3332</v>
      </c>
      <c r="J448" s="650" t="s">
        <v>3333</v>
      </c>
      <c r="K448" s="650" t="s">
        <v>3334</v>
      </c>
      <c r="L448" s="651">
        <v>1130.2</v>
      </c>
      <c r="M448" s="651">
        <v>15822.800000000001</v>
      </c>
      <c r="N448" s="650">
        <v>14</v>
      </c>
      <c r="O448" s="731">
        <v>3</v>
      </c>
      <c r="P448" s="651">
        <v>2260.4</v>
      </c>
      <c r="Q448" s="666">
        <v>0.14285714285714285</v>
      </c>
      <c r="R448" s="650">
        <v>2</v>
      </c>
      <c r="S448" s="666">
        <v>0.14285714285714285</v>
      </c>
      <c r="T448" s="731">
        <v>1</v>
      </c>
      <c r="U448" s="689">
        <v>0.33333333333333331</v>
      </c>
    </row>
    <row r="449" spans="1:21" ht="14.4" customHeight="1" x14ac:dyDescent="0.3">
      <c r="A449" s="649">
        <v>7</v>
      </c>
      <c r="B449" s="650" t="s">
        <v>2234</v>
      </c>
      <c r="C449" s="650">
        <v>89301074</v>
      </c>
      <c r="D449" s="729" t="s">
        <v>3679</v>
      </c>
      <c r="E449" s="730" t="s">
        <v>2434</v>
      </c>
      <c r="F449" s="650" t="s">
        <v>2415</v>
      </c>
      <c r="G449" s="650" t="s">
        <v>2987</v>
      </c>
      <c r="H449" s="650" t="s">
        <v>568</v>
      </c>
      <c r="I449" s="650" t="s">
        <v>3332</v>
      </c>
      <c r="J449" s="650" t="s">
        <v>3333</v>
      </c>
      <c r="K449" s="650" t="s">
        <v>3334</v>
      </c>
      <c r="L449" s="651">
        <v>1013.55</v>
      </c>
      <c r="M449" s="651">
        <v>6081.2999999999993</v>
      </c>
      <c r="N449" s="650">
        <v>6</v>
      </c>
      <c r="O449" s="731">
        <v>1</v>
      </c>
      <c r="P449" s="651"/>
      <c r="Q449" s="666">
        <v>0</v>
      </c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7</v>
      </c>
      <c r="B450" s="650" t="s">
        <v>2234</v>
      </c>
      <c r="C450" s="650">
        <v>89301074</v>
      </c>
      <c r="D450" s="729" t="s">
        <v>3679</v>
      </c>
      <c r="E450" s="730" t="s">
        <v>2434</v>
      </c>
      <c r="F450" s="650" t="s">
        <v>2415</v>
      </c>
      <c r="G450" s="650" t="s">
        <v>2987</v>
      </c>
      <c r="H450" s="650" t="s">
        <v>629</v>
      </c>
      <c r="I450" s="650" t="s">
        <v>2988</v>
      </c>
      <c r="J450" s="650" t="s">
        <v>2989</v>
      </c>
      <c r="K450" s="650" t="s">
        <v>2990</v>
      </c>
      <c r="L450" s="651">
        <v>1027.5999999999999</v>
      </c>
      <c r="M450" s="651">
        <v>21579.599999999999</v>
      </c>
      <c r="N450" s="650">
        <v>21</v>
      </c>
      <c r="O450" s="731">
        <v>6</v>
      </c>
      <c r="P450" s="651">
        <v>21579.599999999999</v>
      </c>
      <c r="Q450" s="666">
        <v>1</v>
      </c>
      <c r="R450" s="650">
        <v>21</v>
      </c>
      <c r="S450" s="666">
        <v>1</v>
      </c>
      <c r="T450" s="731">
        <v>6</v>
      </c>
      <c r="U450" s="689">
        <v>1</v>
      </c>
    </row>
    <row r="451" spans="1:21" ht="14.4" customHeight="1" x14ac:dyDescent="0.3">
      <c r="A451" s="649">
        <v>7</v>
      </c>
      <c r="B451" s="650" t="s">
        <v>2234</v>
      </c>
      <c r="C451" s="650">
        <v>89301074</v>
      </c>
      <c r="D451" s="729" t="s">
        <v>3679</v>
      </c>
      <c r="E451" s="730" t="s">
        <v>2434</v>
      </c>
      <c r="F451" s="650" t="s">
        <v>2415</v>
      </c>
      <c r="G451" s="650" t="s">
        <v>2987</v>
      </c>
      <c r="H451" s="650" t="s">
        <v>629</v>
      </c>
      <c r="I451" s="650" t="s">
        <v>2988</v>
      </c>
      <c r="J451" s="650" t="s">
        <v>2989</v>
      </c>
      <c r="K451" s="650" t="s">
        <v>2990</v>
      </c>
      <c r="L451" s="651">
        <v>801.23</v>
      </c>
      <c r="M451" s="651">
        <v>4006.15</v>
      </c>
      <c r="N451" s="650">
        <v>5</v>
      </c>
      <c r="O451" s="731">
        <v>2</v>
      </c>
      <c r="P451" s="651">
        <v>1602.46</v>
      </c>
      <c r="Q451" s="666">
        <v>0.4</v>
      </c>
      <c r="R451" s="650">
        <v>2</v>
      </c>
      <c r="S451" s="666">
        <v>0.4</v>
      </c>
      <c r="T451" s="731">
        <v>1</v>
      </c>
      <c r="U451" s="689">
        <v>0.5</v>
      </c>
    </row>
    <row r="452" spans="1:21" ht="14.4" customHeight="1" x14ac:dyDescent="0.3">
      <c r="A452" s="649">
        <v>7</v>
      </c>
      <c r="B452" s="650" t="s">
        <v>2234</v>
      </c>
      <c r="C452" s="650">
        <v>89301074</v>
      </c>
      <c r="D452" s="729" t="s">
        <v>3679</v>
      </c>
      <c r="E452" s="730" t="s">
        <v>2434</v>
      </c>
      <c r="F452" s="650" t="s">
        <v>2415</v>
      </c>
      <c r="G452" s="650" t="s">
        <v>2987</v>
      </c>
      <c r="H452" s="650" t="s">
        <v>629</v>
      </c>
      <c r="I452" s="650" t="s">
        <v>2988</v>
      </c>
      <c r="J452" s="650" t="s">
        <v>2989</v>
      </c>
      <c r="K452" s="650" t="s">
        <v>2990</v>
      </c>
      <c r="L452" s="651">
        <v>788.32</v>
      </c>
      <c r="M452" s="651">
        <v>18919.68</v>
      </c>
      <c r="N452" s="650">
        <v>24</v>
      </c>
      <c r="O452" s="731">
        <v>9</v>
      </c>
      <c r="P452" s="651">
        <v>12613.119999999999</v>
      </c>
      <c r="Q452" s="666">
        <v>0.66666666666666663</v>
      </c>
      <c r="R452" s="650">
        <v>16</v>
      </c>
      <c r="S452" s="666">
        <v>0.66666666666666663</v>
      </c>
      <c r="T452" s="731">
        <v>7</v>
      </c>
      <c r="U452" s="689">
        <v>0.77777777777777779</v>
      </c>
    </row>
    <row r="453" spans="1:21" ht="14.4" customHeight="1" x14ac:dyDescent="0.3">
      <c r="A453" s="649">
        <v>7</v>
      </c>
      <c r="B453" s="650" t="s">
        <v>2234</v>
      </c>
      <c r="C453" s="650">
        <v>89301074</v>
      </c>
      <c r="D453" s="729" t="s">
        <v>3679</v>
      </c>
      <c r="E453" s="730" t="s">
        <v>2434</v>
      </c>
      <c r="F453" s="650" t="s">
        <v>2415</v>
      </c>
      <c r="G453" s="650" t="s">
        <v>2987</v>
      </c>
      <c r="H453" s="650" t="s">
        <v>629</v>
      </c>
      <c r="I453" s="650" t="s">
        <v>3186</v>
      </c>
      <c r="J453" s="650" t="s">
        <v>3187</v>
      </c>
      <c r="K453" s="650" t="s">
        <v>3188</v>
      </c>
      <c r="L453" s="651">
        <v>1509.4</v>
      </c>
      <c r="M453" s="651">
        <v>10565.800000000001</v>
      </c>
      <c r="N453" s="650">
        <v>7</v>
      </c>
      <c r="O453" s="731">
        <v>2</v>
      </c>
      <c r="P453" s="651">
        <v>10565.800000000001</v>
      </c>
      <c r="Q453" s="666">
        <v>1</v>
      </c>
      <c r="R453" s="650">
        <v>7</v>
      </c>
      <c r="S453" s="666">
        <v>1</v>
      </c>
      <c r="T453" s="731">
        <v>2</v>
      </c>
      <c r="U453" s="689">
        <v>1</v>
      </c>
    </row>
    <row r="454" spans="1:21" ht="14.4" customHeight="1" x14ac:dyDescent="0.3">
      <c r="A454" s="649">
        <v>7</v>
      </c>
      <c r="B454" s="650" t="s">
        <v>2234</v>
      </c>
      <c r="C454" s="650">
        <v>89301074</v>
      </c>
      <c r="D454" s="729" t="s">
        <v>3679</v>
      </c>
      <c r="E454" s="730" t="s">
        <v>2434</v>
      </c>
      <c r="F454" s="650" t="s">
        <v>2415</v>
      </c>
      <c r="G454" s="650" t="s">
        <v>2987</v>
      </c>
      <c r="H454" s="650" t="s">
        <v>629</v>
      </c>
      <c r="I454" s="650" t="s">
        <v>3186</v>
      </c>
      <c r="J454" s="650" t="s">
        <v>3187</v>
      </c>
      <c r="K454" s="650" t="s">
        <v>3188</v>
      </c>
      <c r="L454" s="651">
        <v>1201.8399999999999</v>
      </c>
      <c r="M454" s="651">
        <v>9614.7199999999993</v>
      </c>
      <c r="N454" s="650">
        <v>8</v>
      </c>
      <c r="O454" s="731">
        <v>2</v>
      </c>
      <c r="P454" s="651">
        <v>9614.7199999999993</v>
      </c>
      <c r="Q454" s="666">
        <v>1</v>
      </c>
      <c r="R454" s="650">
        <v>8</v>
      </c>
      <c r="S454" s="666">
        <v>1</v>
      </c>
      <c r="T454" s="731">
        <v>2</v>
      </c>
      <c r="U454" s="689">
        <v>1</v>
      </c>
    </row>
    <row r="455" spans="1:21" ht="14.4" customHeight="1" x14ac:dyDescent="0.3">
      <c r="A455" s="649">
        <v>7</v>
      </c>
      <c r="B455" s="650" t="s">
        <v>2234</v>
      </c>
      <c r="C455" s="650">
        <v>89301074</v>
      </c>
      <c r="D455" s="729" t="s">
        <v>3679</v>
      </c>
      <c r="E455" s="730" t="s">
        <v>2434</v>
      </c>
      <c r="F455" s="650" t="s">
        <v>2415</v>
      </c>
      <c r="G455" s="650" t="s">
        <v>2987</v>
      </c>
      <c r="H455" s="650" t="s">
        <v>629</v>
      </c>
      <c r="I455" s="650" t="s">
        <v>3186</v>
      </c>
      <c r="J455" s="650" t="s">
        <v>3187</v>
      </c>
      <c r="K455" s="650" t="s">
        <v>3188</v>
      </c>
      <c r="L455" s="651">
        <v>1182.47</v>
      </c>
      <c r="M455" s="651">
        <v>11824.7</v>
      </c>
      <c r="N455" s="650">
        <v>10</v>
      </c>
      <c r="O455" s="731">
        <v>3</v>
      </c>
      <c r="P455" s="651">
        <v>2364.94</v>
      </c>
      <c r="Q455" s="666">
        <v>0.19999999999999998</v>
      </c>
      <c r="R455" s="650">
        <v>2</v>
      </c>
      <c r="S455" s="666">
        <v>0.2</v>
      </c>
      <c r="T455" s="731">
        <v>1</v>
      </c>
      <c r="U455" s="689">
        <v>0.33333333333333331</v>
      </c>
    </row>
    <row r="456" spans="1:21" ht="14.4" customHeight="1" x14ac:dyDescent="0.3">
      <c r="A456" s="649">
        <v>7</v>
      </c>
      <c r="B456" s="650" t="s">
        <v>2234</v>
      </c>
      <c r="C456" s="650">
        <v>89301074</v>
      </c>
      <c r="D456" s="729" t="s">
        <v>3679</v>
      </c>
      <c r="E456" s="730" t="s">
        <v>2434</v>
      </c>
      <c r="F456" s="650" t="s">
        <v>2415</v>
      </c>
      <c r="G456" s="650" t="s">
        <v>2987</v>
      </c>
      <c r="H456" s="650" t="s">
        <v>629</v>
      </c>
      <c r="I456" s="650" t="s">
        <v>3189</v>
      </c>
      <c r="J456" s="650" t="s">
        <v>3190</v>
      </c>
      <c r="K456" s="650" t="s">
        <v>3191</v>
      </c>
      <c r="L456" s="651">
        <v>1896.14</v>
      </c>
      <c r="M456" s="651">
        <v>34130.520000000004</v>
      </c>
      <c r="N456" s="650">
        <v>18</v>
      </c>
      <c r="O456" s="731">
        <v>3</v>
      </c>
      <c r="P456" s="651">
        <v>22753.68</v>
      </c>
      <c r="Q456" s="666">
        <v>0.66666666666666663</v>
      </c>
      <c r="R456" s="650">
        <v>12</v>
      </c>
      <c r="S456" s="666">
        <v>0.66666666666666663</v>
      </c>
      <c r="T456" s="731">
        <v>2</v>
      </c>
      <c r="U456" s="689">
        <v>0.66666666666666663</v>
      </c>
    </row>
    <row r="457" spans="1:21" ht="14.4" customHeight="1" x14ac:dyDescent="0.3">
      <c r="A457" s="649">
        <v>7</v>
      </c>
      <c r="B457" s="650" t="s">
        <v>2234</v>
      </c>
      <c r="C457" s="650">
        <v>89301074</v>
      </c>
      <c r="D457" s="729" t="s">
        <v>3679</v>
      </c>
      <c r="E457" s="730" t="s">
        <v>2434</v>
      </c>
      <c r="F457" s="650" t="s">
        <v>2415</v>
      </c>
      <c r="G457" s="650" t="s">
        <v>2987</v>
      </c>
      <c r="H457" s="650" t="s">
        <v>629</v>
      </c>
      <c r="I457" s="650" t="s">
        <v>3189</v>
      </c>
      <c r="J457" s="650" t="s">
        <v>3190</v>
      </c>
      <c r="K457" s="650" t="s">
        <v>3191</v>
      </c>
      <c r="L457" s="651">
        <v>1602.45</v>
      </c>
      <c r="M457" s="651">
        <v>28844.100000000002</v>
      </c>
      <c r="N457" s="650">
        <v>18</v>
      </c>
      <c r="O457" s="731">
        <v>3</v>
      </c>
      <c r="P457" s="651">
        <v>9614.7000000000007</v>
      </c>
      <c r="Q457" s="666">
        <v>0.33333333333333331</v>
      </c>
      <c r="R457" s="650">
        <v>6</v>
      </c>
      <c r="S457" s="666">
        <v>0.33333333333333331</v>
      </c>
      <c r="T457" s="731">
        <v>1</v>
      </c>
      <c r="U457" s="689">
        <v>0.33333333333333331</v>
      </c>
    </row>
    <row r="458" spans="1:21" ht="14.4" customHeight="1" x14ac:dyDescent="0.3">
      <c r="A458" s="649">
        <v>7</v>
      </c>
      <c r="B458" s="650" t="s">
        <v>2234</v>
      </c>
      <c r="C458" s="650">
        <v>89301074</v>
      </c>
      <c r="D458" s="729" t="s">
        <v>3679</v>
      </c>
      <c r="E458" s="730" t="s">
        <v>2434</v>
      </c>
      <c r="F458" s="650" t="s">
        <v>2415</v>
      </c>
      <c r="G458" s="650" t="s">
        <v>2987</v>
      </c>
      <c r="H458" s="650" t="s">
        <v>629</v>
      </c>
      <c r="I458" s="650" t="s">
        <v>3189</v>
      </c>
      <c r="J458" s="650" t="s">
        <v>3190</v>
      </c>
      <c r="K458" s="650" t="s">
        <v>3191</v>
      </c>
      <c r="L458" s="651">
        <v>1576.63</v>
      </c>
      <c r="M458" s="651">
        <v>28379.340000000004</v>
      </c>
      <c r="N458" s="650">
        <v>18</v>
      </c>
      <c r="O458" s="731">
        <v>3</v>
      </c>
      <c r="P458" s="651">
        <v>18919.560000000001</v>
      </c>
      <c r="Q458" s="666">
        <v>0.66666666666666663</v>
      </c>
      <c r="R458" s="650">
        <v>12</v>
      </c>
      <c r="S458" s="666">
        <v>0.66666666666666663</v>
      </c>
      <c r="T458" s="731">
        <v>2</v>
      </c>
      <c r="U458" s="689">
        <v>0.66666666666666663</v>
      </c>
    </row>
    <row r="459" spans="1:21" ht="14.4" customHeight="1" x14ac:dyDescent="0.3">
      <c r="A459" s="649">
        <v>7</v>
      </c>
      <c r="B459" s="650" t="s">
        <v>2234</v>
      </c>
      <c r="C459" s="650">
        <v>89301074</v>
      </c>
      <c r="D459" s="729" t="s">
        <v>3679</v>
      </c>
      <c r="E459" s="730" t="s">
        <v>2434</v>
      </c>
      <c r="F459" s="650" t="s">
        <v>2415</v>
      </c>
      <c r="G459" s="650" t="s">
        <v>2505</v>
      </c>
      <c r="H459" s="650" t="s">
        <v>629</v>
      </c>
      <c r="I459" s="650" t="s">
        <v>3335</v>
      </c>
      <c r="J459" s="650" t="s">
        <v>3336</v>
      </c>
      <c r="K459" s="650" t="s">
        <v>3337</v>
      </c>
      <c r="L459" s="651">
        <v>138.16</v>
      </c>
      <c r="M459" s="651">
        <v>276.32</v>
      </c>
      <c r="N459" s="650">
        <v>2</v>
      </c>
      <c r="O459" s="731">
        <v>0.5</v>
      </c>
      <c r="P459" s="651">
        <v>276.32</v>
      </c>
      <c r="Q459" s="666">
        <v>1</v>
      </c>
      <c r="R459" s="650">
        <v>2</v>
      </c>
      <c r="S459" s="666">
        <v>1</v>
      </c>
      <c r="T459" s="731">
        <v>0.5</v>
      </c>
      <c r="U459" s="689">
        <v>1</v>
      </c>
    </row>
    <row r="460" spans="1:21" ht="14.4" customHeight="1" x14ac:dyDescent="0.3">
      <c r="A460" s="649">
        <v>7</v>
      </c>
      <c r="B460" s="650" t="s">
        <v>2234</v>
      </c>
      <c r="C460" s="650">
        <v>89301074</v>
      </c>
      <c r="D460" s="729" t="s">
        <v>3679</v>
      </c>
      <c r="E460" s="730" t="s">
        <v>2434</v>
      </c>
      <c r="F460" s="650" t="s">
        <v>2415</v>
      </c>
      <c r="G460" s="650" t="s">
        <v>2509</v>
      </c>
      <c r="H460" s="650" t="s">
        <v>568</v>
      </c>
      <c r="I460" s="650" t="s">
        <v>3338</v>
      </c>
      <c r="J460" s="650" t="s">
        <v>3339</v>
      </c>
      <c r="K460" s="650" t="s">
        <v>3340</v>
      </c>
      <c r="L460" s="651">
        <v>0</v>
      </c>
      <c r="M460" s="651">
        <v>0</v>
      </c>
      <c r="N460" s="650">
        <v>1</v>
      </c>
      <c r="O460" s="731">
        <v>1</v>
      </c>
      <c r="P460" s="651"/>
      <c r="Q460" s="666"/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7</v>
      </c>
      <c r="B461" s="650" t="s">
        <v>2234</v>
      </c>
      <c r="C461" s="650">
        <v>89301074</v>
      </c>
      <c r="D461" s="729" t="s">
        <v>3679</v>
      </c>
      <c r="E461" s="730" t="s">
        <v>2434</v>
      </c>
      <c r="F461" s="650" t="s">
        <v>2415</v>
      </c>
      <c r="G461" s="650" t="s">
        <v>2912</v>
      </c>
      <c r="H461" s="650" t="s">
        <v>629</v>
      </c>
      <c r="I461" s="650" t="s">
        <v>1574</v>
      </c>
      <c r="J461" s="650" t="s">
        <v>1575</v>
      </c>
      <c r="K461" s="650" t="s">
        <v>2394</v>
      </c>
      <c r="L461" s="651">
        <v>237.65</v>
      </c>
      <c r="M461" s="651">
        <v>237.65</v>
      </c>
      <c r="N461" s="650">
        <v>1</v>
      </c>
      <c r="O461" s="731">
        <v>0.5</v>
      </c>
      <c r="P461" s="651">
        <v>237.65</v>
      </c>
      <c r="Q461" s="666">
        <v>1</v>
      </c>
      <c r="R461" s="650">
        <v>1</v>
      </c>
      <c r="S461" s="666">
        <v>1</v>
      </c>
      <c r="T461" s="731">
        <v>0.5</v>
      </c>
      <c r="U461" s="689">
        <v>1</v>
      </c>
    </row>
    <row r="462" spans="1:21" ht="14.4" customHeight="1" x14ac:dyDescent="0.3">
      <c r="A462" s="649">
        <v>7</v>
      </c>
      <c r="B462" s="650" t="s">
        <v>2234</v>
      </c>
      <c r="C462" s="650">
        <v>89301074</v>
      </c>
      <c r="D462" s="729" t="s">
        <v>3679</v>
      </c>
      <c r="E462" s="730" t="s">
        <v>2434</v>
      </c>
      <c r="F462" s="650" t="s">
        <v>2415</v>
      </c>
      <c r="G462" s="650" t="s">
        <v>2912</v>
      </c>
      <c r="H462" s="650" t="s">
        <v>629</v>
      </c>
      <c r="I462" s="650" t="s">
        <v>3341</v>
      </c>
      <c r="J462" s="650" t="s">
        <v>1575</v>
      </c>
      <c r="K462" s="650" t="s">
        <v>2915</v>
      </c>
      <c r="L462" s="651">
        <v>356.47</v>
      </c>
      <c r="M462" s="651">
        <v>356.47</v>
      </c>
      <c r="N462" s="650">
        <v>1</v>
      </c>
      <c r="O462" s="731">
        <v>1</v>
      </c>
      <c r="P462" s="651">
        <v>356.47</v>
      </c>
      <c r="Q462" s="666">
        <v>1</v>
      </c>
      <c r="R462" s="650">
        <v>1</v>
      </c>
      <c r="S462" s="666">
        <v>1</v>
      </c>
      <c r="T462" s="731">
        <v>1</v>
      </c>
      <c r="U462" s="689">
        <v>1</v>
      </c>
    </row>
    <row r="463" spans="1:21" ht="14.4" customHeight="1" x14ac:dyDescent="0.3">
      <c r="A463" s="649">
        <v>7</v>
      </c>
      <c r="B463" s="650" t="s">
        <v>2234</v>
      </c>
      <c r="C463" s="650">
        <v>89301074</v>
      </c>
      <c r="D463" s="729" t="s">
        <v>3679</v>
      </c>
      <c r="E463" s="730" t="s">
        <v>2434</v>
      </c>
      <c r="F463" s="650" t="s">
        <v>2415</v>
      </c>
      <c r="G463" s="650" t="s">
        <v>2551</v>
      </c>
      <c r="H463" s="650" t="s">
        <v>568</v>
      </c>
      <c r="I463" s="650" t="s">
        <v>3342</v>
      </c>
      <c r="J463" s="650" t="s">
        <v>3343</v>
      </c>
      <c r="K463" s="650" t="s">
        <v>3344</v>
      </c>
      <c r="L463" s="651">
        <v>720.54</v>
      </c>
      <c r="M463" s="651">
        <v>720.54</v>
      </c>
      <c r="N463" s="650">
        <v>1</v>
      </c>
      <c r="O463" s="731">
        <v>0.5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7</v>
      </c>
      <c r="B464" s="650" t="s">
        <v>2234</v>
      </c>
      <c r="C464" s="650">
        <v>89301074</v>
      </c>
      <c r="D464" s="729" t="s">
        <v>3679</v>
      </c>
      <c r="E464" s="730" t="s">
        <v>2434</v>
      </c>
      <c r="F464" s="650" t="s">
        <v>2415</v>
      </c>
      <c r="G464" s="650" t="s">
        <v>2551</v>
      </c>
      <c r="H464" s="650" t="s">
        <v>629</v>
      </c>
      <c r="I464" s="650" t="s">
        <v>2835</v>
      </c>
      <c r="J464" s="650" t="s">
        <v>2836</v>
      </c>
      <c r="K464" s="650" t="s">
        <v>884</v>
      </c>
      <c r="L464" s="651">
        <v>216.16</v>
      </c>
      <c r="M464" s="651">
        <v>648.48</v>
      </c>
      <c r="N464" s="650">
        <v>3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7</v>
      </c>
      <c r="B465" s="650" t="s">
        <v>2234</v>
      </c>
      <c r="C465" s="650">
        <v>89301074</v>
      </c>
      <c r="D465" s="729" t="s">
        <v>3679</v>
      </c>
      <c r="E465" s="730" t="s">
        <v>2434</v>
      </c>
      <c r="F465" s="650" t="s">
        <v>2415</v>
      </c>
      <c r="G465" s="650" t="s">
        <v>2551</v>
      </c>
      <c r="H465" s="650" t="s">
        <v>629</v>
      </c>
      <c r="I465" s="650" t="s">
        <v>3195</v>
      </c>
      <c r="J465" s="650" t="s">
        <v>3196</v>
      </c>
      <c r="K465" s="650" t="s">
        <v>3197</v>
      </c>
      <c r="L465" s="651">
        <v>162.13</v>
      </c>
      <c r="M465" s="651">
        <v>3242.6</v>
      </c>
      <c r="N465" s="650">
        <v>20</v>
      </c>
      <c r="O465" s="731">
        <v>4</v>
      </c>
      <c r="P465" s="651">
        <v>1783.4299999999998</v>
      </c>
      <c r="Q465" s="666">
        <v>0.54999999999999993</v>
      </c>
      <c r="R465" s="650">
        <v>11</v>
      </c>
      <c r="S465" s="666">
        <v>0.55000000000000004</v>
      </c>
      <c r="T465" s="731">
        <v>2.5</v>
      </c>
      <c r="U465" s="689">
        <v>0.625</v>
      </c>
    </row>
    <row r="466" spans="1:21" ht="14.4" customHeight="1" x14ac:dyDescent="0.3">
      <c r="A466" s="649">
        <v>7</v>
      </c>
      <c r="B466" s="650" t="s">
        <v>2234</v>
      </c>
      <c r="C466" s="650">
        <v>89301074</v>
      </c>
      <c r="D466" s="729" t="s">
        <v>3679</v>
      </c>
      <c r="E466" s="730" t="s">
        <v>2434</v>
      </c>
      <c r="F466" s="650" t="s">
        <v>2415</v>
      </c>
      <c r="G466" s="650" t="s">
        <v>2551</v>
      </c>
      <c r="H466" s="650" t="s">
        <v>629</v>
      </c>
      <c r="I466" s="650" t="s">
        <v>2991</v>
      </c>
      <c r="J466" s="650" t="s">
        <v>2836</v>
      </c>
      <c r="K466" s="650" t="s">
        <v>2992</v>
      </c>
      <c r="L466" s="651">
        <v>216.16</v>
      </c>
      <c r="M466" s="651">
        <v>1296.96</v>
      </c>
      <c r="N466" s="650">
        <v>6</v>
      </c>
      <c r="O466" s="731">
        <v>1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7</v>
      </c>
      <c r="B467" s="650" t="s">
        <v>2234</v>
      </c>
      <c r="C467" s="650">
        <v>89301074</v>
      </c>
      <c r="D467" s="729" t="s">
        <v>3679</v>
      </c>
      <c r="E467" s="730" t="s">
        <v>2434</v>
      </c>
      <c r="F467" s="650" t="s">
        <v>2415</v>
      </c>
      <c r="G467" s="650" t="s">
        <v>2551</v>
      </c>
      <c r="H467" s="650" t="s">
        <v>568</v>
      </c>
      <c r="I467" s="650" t="s">
        <v>2552</v>
      </c>
      <c r="J467" s="650" t="s">
        <v>2553</v>
      </c>
      <c r="K467" s="650" t="s">
        <v>2554</v>
      </c>
      <c r="L467" s="651">
        <v>201.75</v>
      </c>
      <c r="M467" s="651">
        <v>1210.5</v>
      </c>
      <c r="N467" s="650">
        <v>6</v>
      </c>
      <c r="O467" s="731">
        <v>2.5</v>
      </c>
      <c r="P467" s="651">
        <v>1210.5</v>
      </c>
      <c r="Q467" s="666">
        <v>1</v>
      </c>
      <c r="R467" s="650">
        <v>6</v>
      </c>
      <c r="S467" s="666">
        <v>1</v>
      </c>
      <c r="T467" s="731">
        <v>2.5</v>
      </c>
      <c r="U467" s="689">
        <v>1</v>
      </c>
    </row>
    <row r="468" spans="1:21" ht="14.4" customHeight="1" x14ac:dyDescent="0.3">
      <c r="A468" s="649">
        <v>7</v>
      </c>
      <c r="B468" s="650" t="s">
        <v>2234</v>
      </c>
      <c r="C468" s="650">
        <v>89301074</v>
      </c>
      <c r="D468" s="729" t="s">
        <v>3679</v>
      </c>
      <c r="E468" s="730" t="s">
        <v>2434</v>
      </c>
      <c r="F468" s="650" t="s">
        <v>2415</v>
      </c>
      <c r="G468" s="650" t="s">
        <v>2551</v>
      </c>
      <c r="H468" s="650" t="s">
        <v>568</v>
      </c>
      <c r="I468" s="650" t="s">
        <v>3201</v>
      </c>
      <c r="J468" s="650" t="s">
        <v>2553</v>
      </c>
      <c r="K468" s="650" t="s">
        <v>2554</v>
      </c>
      <c r="L468" s="651">
        <v>201.75</v>
      </c>
      <c r="M468" s="651">
        <v>403.5</v>
      </c>
      <c r="N468" s="650">
        <v>2</v>
      </c>
      <c r="O468" s="731">
        <v>0.5</v>
      </c>
      <c r="P468" s="651"/>
      <c r="Q468" s="666">
        <v>0</v>
      </c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7</v>
      </c>
      <c r="B469" s="650" t="s">
        <v>2234</v>
      </c>
      <c r="C469" s="650">
        <v>89301074</v>
      </c>
      <c r="D469" s="729" t="s">
        <v>3679</v>
      </c>
      <c r="E469" s="730" t="s">
        <v>2434</v>
      </c>
      <c r="F469" s="650" t="s">
        <v>2415</v>
      </c>
      <c r="G469" s="650" t="s">
        <v>2551</v>
      </c>
      <c r="H469" s="650" t="s">
        <v>568</v>
      </c>
      <c r="I469" s="650" t="s">
        <v>3345</v>
      </c>
      <c r="J469" s="650" t="s">
        <v>3346</v>
      </c>
      <c r="K469" s="650" t="s">
        <v>3347</v>
      </c>
      <c r="L469" s="651">
        <v>529.62</v>
      </c>
      <c r="M469" s="651">
        <v>529.62</v>
      </c>
      <c r="N469" s="650">
        <v>1</v>
      </c>
      <c r="O469" s="731">
        <v>0.5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7</v>
      </c>
      <c r="B470" s="650" t="s">
        <v>2234</v>
      </c>
      <c r="C470" s="650">
        <v>89301074</v>
      </c>
      <c r="D470" s="729" t="s">
        <v>3679</v>
      </c>
      <c r="E470" s="730" t="s">
        <v>2434</v>
      </c>
      <c r="F470" s="650" t="s">
        <v>2415</v>
      </c>
      <c r="G470" s="650" t="s">
        <v>2668</v>
      </c>
      <c r="H470" s="650" t="s">
        <v>568</v>
      </c>
      <c r="I470" s="650" t="s">
        <v>3348</v>
      </c>
      <c r="J470" s="650" t="s">
        <v>3349</v>
      </c>
      <c r="K470" s="650" t="s">
        <v>3350</v>
      </c>
      <c r="L470" s="651">
        <v>0</v>
      </c>
      <c r="M470" s="651">
        <v>0</v>
      </c>
      <c r="N470" s="650">
        <v>1</v>
      </c>
      <c r="O470" s="731">
        <v>1</v>
      </c>
      <c r="P470" s="651">
        <v>0</v>
      </c>
      <c r="Q470" s="666"/>
      <c r="R470" s="650">
        <v>1</v>
      </c>
      <c r="S470" s="666">
        <v>1</v>
      </c>
      <c r="T470" s="731">
        <v>1</v>
      </c>
      <c r="U470" s="689">
        <v>1</v>
      </c>
    </row>
    <row r="471" spans="1:21" ht="14.4" customHeight="1" x14ac:dyDescent="0.3">
      <c r="A471" s="649">
        <v>7</v>
      </c>
      <c r="B471" s="650" t="s">
        <v>2234</v>
      </c>
      <c r="C471" s="650">
        <v>89301074</v>
      </c>
      <c r="D471" s="729" t="s">
        <v>3679</v>
      </c>
      <c r="E471" s="730" t="s">
        <v>2434</v>
      </c>
      <c r="F471" s="650" t="s">
        <v>2415</v>
      </c>
      <c r="G471" s="650" t="s">
        <v>2698</v>
      </c>
      <c r="H471" s="650" t="s">
        <v>568</v>
      </c>
      <c r="I471" s="650" t="s">
        <v>2993</v>
      </c>
      <c r="J471" s="650" t="s">
        <v>2994</v>
      </c>
      <c r="K471" s="650" t="s">
        <v>2995</v>
      </c>
      <c r="L471" s="651">
        <v>0</v>
      </c>
      <c r="M471" s="651">
        <v>0</v>
      </c>
      <c r="N471" s="650">
        <v>2</v>
      </c>
      <c r="O471" s="731">
        <v>1</v>
      </c>
      <c r="P471" s="651">
        <v>0</v>
      </c>
      <c r="Q471" s="666"/>
      <c r="R471" s="650">
        <v>2</v>
      </c>
      <c r="S471" s="666">
        <v>1</v>
      </c>
      <c r="T471" s="731">
        <v>1</v>
      </c>
      <c r="U471" s="689">
        <v>1</v>
      </c>
    </row>
    <row r="472" spans="1:21" ht="14.4" customHeight="1" x14ac:dyDescent="0.3">
      <c r="A472" s="649">
        <v>7</v>
      </c>
      <c r="B472" s="650" t="s">
        <v>2234</v>
      </c>
      <c r="C472" s="650">
        <v>89301074</v>
      </c>
      <c r="D472" s="729" t="s">
        <v>3679</v>
      </c>
      <c r="E472" s="730" t="s">
        <v>2434</v>
      </c>
      <c r="F472" s="650" t="s">
        <v>2415</v>
      </c>
      <c r="G472" s="650" t="s">
        <v>2698</v>
      </c>
      <c r="H472" s="650" t="s">
        <v>568</v>
      </c>
      <c r="I472" s="650" t="s">
        <v>3351</v>
      </c>
      <c r="J472" s="650" t="s">
        <v>2700</v>
      </c>
      <c r="K472" s="650" t="s">
        <v>3352</v>
      </c>
      <c r="L472" s="651">
        <v>0</v>
      </c>
      <c r="M472" s="651">
        <v>0</v>
      </c>
      <c r="N472" s="650">
        <v>3</v>
      </c>
      <c r="O472" s="731">
        <v>1</v>
      </c>
      <c r="P472" s="651"/>
      <c r="Q472" s="666"/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7</v>
      </c>
      <c r="B473" s="650" t="s">
        <v>2234</v>
      </c>
      <c r="C473" s="650">
        <v>89301074</v>
      </c>
      <c r="D473" s="729" t="s">
        <v>3679</v>
      </c>
      <c r="E473" s="730" t="s">
        <v>2434</v>
      </c>
      <c r="F473" s="650" t="s">
        <v>2415</v>
      </c>
      <c r="G473" s="650" t="s">
        <v>2698</v>
      </c>
      <c r="H473" s="650" t="s">
        <v>568</v>
      </c>
      <c r="I473" s="650" t="s">
        <v>2699</v>
      </c>
      <c r="J473" s="650" t="s">
        <v>2700</v>
      </c>
      <c r="K473" s="650" t="s">
        <v>2701</v>
      </c>
      <c r="L473" s="651">
        <v>0</v>
      </c>
      <c r="M473" s="651">
        <v>0</v>
      </c>
      <c r="N473" s="650">
        <v>1</v>
      </c>
      <c r="O473" s="731">
        <v>0.5</v>
      </c>
      <c r="P473" s="651"/>
      <c r="Q473" s="666"/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7</v>
      </c>
      <c r="B474" s="650" t="s">
        <v>2234</v>
      </c>
      <c r="C474" s="650">
        <v>89301074</v>
      </c>
      <c r="D474" s="729" t="s">
        <v>3679</v>
      </c>
      <c r="E474" s="730" t="s">
        <v>2434</v>
      </c>
      <c r="F474" s="650" t="s">
        <v>2415</v>
      </c>
      <c r="G474" s="650" t="s">
        <v>2698</v>
      </c>
      <c r="H474" s="650" t="s">
        <v>568</v>
      </c>
      <c r="I474" s="650" t="s">
        <v>3353</v>
      </c>
      <c r="J474" s="650" t="s">
        <v>2994</v>
      </c>
      <c r="K474" s="650" t="s">
        <v>3354</v>
      </c>
      <c r="L474" s="651">
        <v>0</v>
      </c>
      <c r="M474" s="651">
        <v>0</v>
      </c>
      <c r="N474" s="650">
        <v>1</v>
      </c>
      <c r="O474" s="731">
        <v>0.5</v>
      </c>
      <c r="P474" s="651">
        <v>0</v>
      </c>
      <c r="Q474" s="666"/>
      <c r="R474" s="650">
        <v>1</v>
      </c>
      <c r="S474" s="666">
        <v>1</v>
      </c>
      <c r="T474" s="731">
        <v>0.5</v>
      </c>
      <c r="U474" s="689">
        <v>1</v>
      </c>
    </row>
    <row r="475" spans="1:21" ht="14.4" customHeight="1" x14ac:dyDescent="0.3">
      <c r="A475" s="649">
        <v>7</v>
      </c>
      <c r="B475" s="650" t="s">
        <v>2234</v>
      </c>
      <c r="C475" s="650">
        <v>89301074</v>
      </c>
      <c r="D475" s="729" t="s">
        <v>3679</v>
      </c>
      <c r="E475" s="730" t="s">
        <v>2434</v>
      </c>
      <c r="F475" s="650" t="s">
        <v>2415</v>
      </c>
      <c r="G475" s="650" t="s">
        <v>2698</v>
      </c>
      <c r="H475" s="650" t="s">
        <v>568</v>
      </c>
      <c r="I475" s="650" t="s">
        <v>3207</v>
      </c>
      <c r="J475" s="650" t="s">
        <v>3203</v>
      </c>
      <c r="K475" s="650" t="s">
        <v>3208</v>
      </c>
      <c r="L475" s="651">
        <v>0</v>
      </c>
      <c r="M475" s="651">
        <v>0</v>
      </c>
      <c r="N475" s="650">
        <v>1</v>
      </c>
      <c r="O475" s="731">
        <v>1</v>
      </c>
      <c r="P475" s="651">
        <v>0</v>
      </c>
      <c r="Q475" s="666"/>
      <c r="R475" s="650">
        <v>1</v>
      </c>
      <c r="S475" s="666">
        <v>1</v>
      </c>
      <c r="T475" s="731">
        <v>1</v>
      </c>
      <c r="U475" s="689">
        <v>1</v>
      </c>
    </row>
    <row r="476" spans="1:21" ht="14.4" customHeight="1" x14ac:dyDescent="0.3">
      <c r="A476" s="649">
        <v>7</v>
      </c>
      <c r="B476" s="650" t="s">
        <v>2234</v>
      </c>
      <c r="C476" s="650">
        <v>89301074</v>
      </c>
      <c r="D476" s="729" t="s">
        <v>3679</v>
      </c>
      <c r="E476" s="730" t="s">
        <v>2434</v>
      </c>
      <c r="F476" s="650" t="s">
        <v>2415</v>
      </c>
      <c r="G476" s="650" t="s">
        <v>2698</v>
      </c>
      <c r="H476" s="650" t="s">
        <v>568</v>
      </c>
      <c r="I476" s="650" t="s">
        <v>3355</v>
      </c>
      <c r="J476" s="650" t="s">
        <v>2700</v>
      </c>
      <c r="K476" s="650" t="s">
        <v>3356</v>
      </c>
      <c r="L476" s="651">
        <v>0</v>
      </c>
      <c r="M476" s="651">
        <v>0</v>
      </c>
      <c r="N476" s="650">
        <v>2</v>
      </c>
      <c r="O476" s="731">
        <v>0.5</v>
      </c>
      <c r="P476" s="651">
        <v>0</v>
      </c>
      <c r="Q476" s="666"/>
      <c r="R476" s="650">
        <v>2</v>
      </c>
      <c r="S476" s="666">
        <v>1</v>
      </c>
      <c r="T476" s="731">
        <v>0.5</v>
      </c>
      <c r="U476" s="689">
        <v>1</v>
      </c>
    </row>
    <row r="477" spans="1:21" ht="14.4" customHeight="1" x14ac:dyDescent="0.3">
      <c r="A477" s="649">
        <v>7</v>
      </c>
      <c r="B477" s="650" t="s">
        <v>2234</v>
      </c>
      <c r="C477" s="650">
        <v>89301074</v>
      </c>
      <c r="D477" s="729" t="s">
        <v>3679</v>
      </c>
      <c r="E477" s="730" t="s">
        <v>2434</v>
      </c>
      <c r="F477" s="650" t="s">
        <v>2415</v>
      </c>
      <c r="G477" s="650" t="s">
        <v>2555</v>
      </c>
      <c r="H477" s="650" t="s">
        <v>568</v>
      </c>
      <c r="I477" s="650" t="s">
        <v>2717</v>
      </c>
      <c r="J477" s="650" t="s">
        <v>2557</v>
      </c>
      <c r="K477" s="650" t="s">
        <v>2558</v>
      </c>
      <c r="L477" s="651">
        <v>115.3</v>
      </c>
      <c r="M477" s="651">
        <v>230.6</v>
      </c>
      <c r="N477" s="650">
        <v>2</v>
      </c>
      <c r="O477" s="731">
        <v>1</v>
      </c>
      <c r="P477" s="651">
        <v>230.6</v>
      </c>
      <c r="Q477" s="666">
        <v>1</v>
      </c>
      <c r="R477" s="650">
        <v>2</v>
      </c>
      <c r="S477" s="666">
        <v>1</v>
      </c>
      <c r="T477" s="731">
        <v>1</v>
      </c>
      <c r="U477" s="689">
        <v>1</v>
      </c>
    </row>
    <row r="478" spans="1:21" ht="14.4" customHeight="1" x14ac:dyDescent="0.3">
      <c r="A478" s="649">
        <v>7</v>
      </c>
      <c r="B478" s="650" t="s">
        <v>2234</v>
      </c>
      <c r="C478" s="650">
        <v>89301074</v>
      </c>
      <c r="D478" s="729" t="s">
        <v>3679</v>
      </c>
      <c r="E478" s="730" t="s">
        <v>2434</v>
      </c>
      <c r="F478" s="650" t="s">
        <v>2415</v>
      </c>
      <c r="G478" s="650" t="s">
        <v>2559</v>
      </c>
      <c r="H478" s="650" t="s">
        <v>568</v>
      </c>
      <c r="I478" s="650" t="s">
        <v>2560</v>
      </c>
      <c r="J478" s="650" t="s">
        <v>2561</v>
      </c>
      <c r="K478" s="650" t="s">
        <v>2562</v>
      </c>
      <c r="L478" s="651">
        <v>25.8</v>
      </c>
      <c r="M478" s="651">
        <v>825.60000000000014</v>
      </c>
      <c r="N478" s="650">
        <v>32</v>
      </c>
      <c r="O478" s="731">
        <v>9</v>
      </c>
      <c r="P478" s="651">
        <v>232.20000000000002</v>
      </c>
      <c r="Q478" s="666">
        <v>0.28125</v>
      </c>
      <c r="R478" s="650">
        <v>9</v>
      </c>
      <c r="S478" s="666">
        <v>0.28125</v>
      </c>
      <c r="T478" s="731">
        <v>3</v>
      </c>
      <c r="U478" s="689">
        <v>0.33333333333333331</v>
      </c>
    </row>
    <row r="479" spans="1:21" ht="14.4" customHeight="1" x14ac:dyDescent="0.3">
      <c r="A479" s="649">
        <v>7</v>
      </c>
      <c r="B479" s="650" t="s">
        <v>2234</v>
      </c>
      <c r="C479" s="650">
        <v>89301074</v>
      </c>
      <c r="D479" s="729" t="s">
        <v>3679</v>
      </c>
      <c r="E479" s="730" t="s">
        <v>2434</v>
      </c>
      <c r="F479" s="650" t="s">
        <v>2415</v>
      </c>
      <c r="G479" s="650" t="s">
        <v>2559</v>
      </c>
      <c r="H479" s="650" t="s">
        <v>568</v>
      </c>
      <c r="I479" s="650" t="s">
        <v>2996</v>
      </c>
      <c r="J479" s="650" t="s">
        <v>2997</v>
      </c>
      <c r="K479" s="650" t="s">
        <v>2998</v>
      </c>
      <c r="L479" s="651">
        <v>77.42</v>
      </c>
      <c r="M479" s="651">
        <v>3948.42</v>
      </c>
      <c r="N479" s="650">
        <v>51</v>
      </c>
      <c r="O479" s="731">
        <v>10</v>
      </c>
      <c r="P479" s="651">
        <v>1780.6599999999999</v>
      </c>
      <c r="Q479" s="666">
        <v>0.4509803921568627</v>
      </c>
      <c r="R479" s="650">
        <v>23</v>
      </c>
      <c r="S479" s="666">
        <v>0.45098039215686275</v>
      </c>
      <c r="T479" s="731">
        <v>4.5</v>
      </c>
      <c r="U479" s="689">
        <v>0.45</v>
      </c>
    </row>
    <row r="480" spans="1:21" ht="14.4" customHeight="1" x14ac:dyDescent="0.3">
      <c r="A480" s="649">
        <v>7</v>
      </c>
      <c r="B480" s="650" t="s">
        <v>2234</v>
      </c>
      <c r="C480" s="650">
        <v>89301074</v>
      </c>
      <c r="D480" s="729" t="s">
        <v>3679</v>
      </c>
      <c r="E480" s="730" t="s">
        <v>2434</v>
      </c>
      <c r="F480" s="650" t="s">
        <v>2415</v>
      </c>
      <c r="G480" s="650" t="s">
        <v>2999</v>
      </c>
      <c r="H480" s="650" t="s">
        <v>568</v>
      </c>
      <c r="I480" s="650" t="s">
        <v>3357</v>
      </c>
      <c r="J480" s="650" t="s">
        <v>3000</v>
      </c>
      <c r="K480" s="650" t="s">
        <v>3358</v>
      </c>
      <c r="L480" s="651">
        <v>43.23</v>
      </c>
      <c r="M480" s="651">
        <v>129.69</v>
      </c>
      <c r="N480" s="650">
        <v>3</v>
      </c>
      <c r="O480" s="731">
        <v>0.5</v>
      </c>
      <c r="P480" s="651">
        <v>129.69</v>
      </c>
      <c r="Q480" s="666">
        <v>1</v>
      </c>
      <c r="R480" s="650">
        <v>3</v>
      </c>
      <c r="S480" s="666">
        <v>1</v>
      </c>
      <c r="T480" s="731">
        <v>0.5</v>
      </c>
      <c r="U480" s="689">
        <v>1</v>
      </c>
    </row>
    <row r="481" spans="1:21" ht="14.4" customHeight="1" x14ac:dyDescent="0.3">
      <c r="A481" s="649">
        <v>7</v>
      </c>
      <c r="B481" s="650" t="s">
        <v>2234</v>
      </c>
      <c r="C481" s="650">
        <v>89301074</v>
      </c>
      <c r="D481" s="729" t="s">
        <v>3679</v>
      </c>
      <c r="E481" s="730" t="s">
        <v>2434</v>
      </c>
      <c r="F481" s="650" t="s">
        <v>2415</v>
      </c>
      <c r="G481" s="650" t="s">
        <v>2782</v>
      </c>
      <c r="H481" s="650" t="s">
        <v>568</v>
      </c>
      <c r="I481" s="650" t="s">
        <v>2783</v>
      </c>
      <c r="J481" s="650" t="s">
        <v>2784</v>
      </c>
      <c r="K481" s="650" t="s">
        <v>2785</v>
      </c>
      <c r="L481" s="651">
        <v>46.3</v>
      </c>
      <c r="M481" s="651">
        <v>92.6</v>
      </c>
      <c r="N481" s="650">
        <v>2</v>
      </c>
      <c r="O481" s="731">
        <v>0.5</v>
      </c>
      <c r="P481" s="651"/>
      <c r="Q481" s="666">
        <v>0</v>
      </c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7</v>
      </c>
      <c r="B482" s="650" t="s">
        <v>2234</v>
      </c>
      <c r="C482" s="650">
        <v>89301074</v>
      </c>
      <c r="D482" s="729" t="s">
        <v>3679</v>
      </c>
      <c r="E482" s="730" t="s">
        <v>2434</v>
      </c>
      <c r="F482" s="650" t="s">
        <v>2415</v>
      </c>
      <c r="G482" s="650" t="s">
        <v>2948</v>
      </c>
      <c r="H482" s="650" t="s">
        <v>629</v>
      </c>
      <c r="I482" s="650" t="s">
        <v>3219</v>
      </c>
      <c r="J482" s="650" t="s">
        <v>3220</v>
      </c>
      <c r="K482" s="650" t="s">
        <v>2752</v>
      </c>
      <c r="L482" s="651">
        <v>232.44</v>
      </c>
      <c r="M482" s="651">
        <v>1162.1999999999998</v>
      </c>
      <c r="N482" s="650">
        <v>5</v>
      </c>
      <c r="O482" s="731">
        <v>1.5</v>
      </c>
      <c r="P482" s="651">
        <v>697.31999999999994</v>
      </c>
      <c r="Q482" s="666">
        <v>0.60000000000000009</v>
      </c>
      <c r="R482" s="650">
        <v>3</v>
      </c>
      <c r="S482" s="666">
        <v>0.6</v>
      </c>
      <c r="T482" s="731">
        <v>0.5</v>
      </c>
      <c r="U482" s="689">
        <v>0.33333333333333331</v>
      </c>
    </row>
    <row r="483" spans="1:21" ht="14.4" customHeight="1" x14ac:dyDescent="0.3">
      <c r="A483" s="649">
        <v>7</v>
      </c>
      <c r="B483" s="650" t="s">
        <v>2234</v>
      </c>
      <c r="C483" s="650">
        <v>89301074</v>
      </c>
      <c r="D483" s="729" t="s">
        <v>3679</v>
      </c>
      <c r="E483" s="730" t="s">
        <v>2434</v>
      </c>
      <c r="F483" s="650" t="s">
        <v>2415</v>
      </c>
      <c r="G483" s="650" t="s">
        <v>2948</v>
      </c>
      <c r="H483" s="650" t="s">
        <v>568</v>
      </c>
      <c r="I483" s="650" t="s">
        <v>2949</v>
      </c>
      <c r="J483" s="650" t="s">
        <v>2950</v>
      </c>
      <c r="K483" s="650" t="s">
        <v>2951</v>
      </c>
      <c r="L483" s="651">
        <v>201.75</v>
      </c>
      <c r="M483" s="651">
        <v>605.25</v>
      </c>
      <c r="N483" s="650">
        <v>3</v>
      </c>
      <c r="O483" s="731">
        <v>0.5</v>
      </c>
      <c r="P483" s="651"/>
      <c r="Q483" s="666">
        <v>0</v>
      </c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7</v>
      </c>
      <c r="B484" s="650" t="s">
        <v>2234</v>
      </c>
      <c r="C484" s="650">
        <v>89301074</v>
      </c>
      <c r="D484" s="729" t="s">
        <v>3679</v>
      </c>
      <c r="E484" s="730" t="s">
        <v>2434</v>
      </c>
      <c r="F484" s="650" t="s">
        <v>2415</v>
      </c>
      <c r="G484" s="650" t="s">
        <v>2786</v>
      </c>
      <c r="H484" s="650" t="s">
        <v>568</v>
      </c>
      <c r="I484" s="650" t="s">
        <v>3006</v>
      </c>
      <c r="J484" s="650" t="s">
        <v>3007</v>
      </c>
      <c r="K484" s="650" t="s">
        <v>3008</v>
      </c>
      <c r="L484" s="651">
        <v>629.07000000000005</v>
      </c>
      <c r="M484" s="651">
        <v>8806.98</v>
      </c>
      <c r="N484" s="650">
        <v>14</v>
      </c>
      <c r="O484" s="731">
        <v>3</v>
      </c>
      <c r="P484" s="651">
        <v>5032.5600000000004</v>
      </c>
      <c r="Q484" s="666">
        <v>0.57142857142857151</v>
      </c>
      <c r="R484" s="650">
        <v>8</v>
      </c>
      <c r="S484" s="666">
        <v>0.5714285714285714</v>
      </c>
      <c r="T484" s="731">
        <v>2</v>
      </c>
      <c r="U484" s="689">
        <v>0.66666666666666663</v>
      </c>
    </row>
    <row r="485" spans="1:21" ht="14.4" customHeight="1" x14ac:dyDescent="0.3">
      <c r="A485" s="649">
        <v>7</v>
      </c>
      <c r="B485" s="650" t="s">
        <v>2234</v>
      </c>
      <c r="C485" s="650">
        <v>89301074</v>
      </c>
      <c r="D485" s="729" t="s">
        <v>3679</v>
      </c>
      <c r="E485" s="730" t="s">
        <v>2434</v>
      </c>
      <c r="F485" s="650" t="s">
        <v>2415</v>
      </c>
      <c r="G485" s="650" t="s">
        <v>2786</v>
      </c>
      <c r="H485" s="650" t="s">
        <v>568</v>
      </c>
      <c r="I485" s="650" t="s">
        <v>3359</v>
      </c>
      <c r="J485" s="650" t="s">
        <v>3360</v>
      </c>
      <c r="K485" s="650" t="s">
        <v>3361</v>
      </c>
      <c r="L485" s="651">
        <v>0</v>
      </c>
      <c r="M485" s="651">
        <v>0</v>
      </c>
      <c r="N485" s="650">
        <v>6</v>
      </c>
      <c r="O485" s="731">
        <v>1</v>
      </c>
      <c r="P485" s="651">
        <v>0</v>
      </c>
      <c r="Q485" s="666"/>
      <c r="R485" s="650">
        <v>6</v>
      </c>
      <c r="S485" s="666">
        <v>1</v>
      </c>
      <c r="T485" s="731">
        <v>1</v>
      </c>
      <c r="U485" s="689">
        <v>1</v>
      </c>
    </row>
    <row r="486" spans="1:21" ht="14.4" customHeight="1" x14ac:dyDescent="0.3">
      <c r="A486" s="649">
        <v>7</v>
      </c>
      <c r="B486" s="650" t="s">
        <v>2234</v>
      </c>
      <c r="C486" s="650">
        <v>89301074</v>
      </c>
      <c r="D486" s="729" t="s">
        <v>3679</v>
      </c>
      <c r="E486" s="730" t="s">
        <v>2434</v>
      </c>
      <c r="F486" s="650" t="s">
        <v>2415</v>
      </c>
      <c r="G486" s="650" t="s">
        <v>2786</v>
      </c>
      <c r="H486" s="650" t="s">
        <v>568</v>
      </c>
      <c r="I486" s="650" t="s">
        <v>3009</v>
      </c>
      <c r="J486" s="650" t="s">
        <v>3010</v>
      </c>
      <c r="K486" s="650" t="s">
        <v>3011</v>
      </c>
      <c r="L486" s="651">
        <v>1416.79</v>
      </c>
      <c r="M486" s="651">
        <v>8500.74</v>
      </c>
      <c r="N486" s="650">
        <v>6</v>
      </c>
      <c r="O486" s="731">
        <v>1</v>
      </c>
      <c r="P486" s="651"/>
      <c r="Q486" s="666">
        <v>0</v>
      </c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7</v>
      </c>
      <c r="B487" s="650" t="s">
        <v>2234</v>
      </c>
      <c r="C487" s="650">
        <v>89301074</v>
      </c>
      <c r="D487" s="729" t="s">
        <v>3679</v>
      </c>
      <c r="E487" s="730" t="s">
        <v>2434</v>
      </c>
      <c r="F487" s="650" t="s">
        <v>2415</v>
      </c>
      <c r="G487" s="650" t="s">
        <v>2786</v>
      </c>
      <c r="H487" s="650" t="s">
        <v>568</v>
      </c>
      <c r="I487" s="650" t="s">
        <v>3012</v>
      </c>
      <c r="J487" s="650" t="s">
        <v>3013</v>
      </c>
      <c r="K487" s="650" t="s">
        <v>3014</v>
      </c>
      <c r="L487" s="651">
        <v>2060.3000000000002</v>
      </c>
      <c r="M487" s="651">
        <v>12361.800000000001</v>
      </c>
      <c r="N487" s="650">
        <v>6</v>
      </c>
      <c r="O487" s="731">
        <v>1</v>
      </c>
      <c r="P487" s="651">
        <v>12361.800000000001</v>
      </c>
      <c r="Q487" s="666">
        <v>1</v>
      </c>
      <c r="R487" s="650">
        <v>6</v>
      </c>
      <c r="S487" s="666">
        <v>1</v>
      </c>
      <c r="T487" s="731">
        <v>1</v>
      </c>
      <c r="U487" s="689">
        <v>1</v>
      </c>
    </row>
    <row r="488" spans="1:21" ht="14.4" customHeight="1" x14ac:dyDescent="0.3">
      <c r="A488" s="649">
        <v>7</v>
      </c>
      <c r="B488" s="650" t="s">
        <v>2234</v>
      </c>
      <c r="C488" s="650">
        <v>89301074</v>
      </c>
      <c r="D488" s="729" t="s">
        <v>3679</v>
      </c>
      <c r="E488" s="730" t="s">
        <v>2434</v>
      </c>
      <c r="F488" s="650" t="s">
        <v>2415</v>
      </c>
      <c r="G488" s="650" t="s">
        <v>2786</v>
      </c>
      <c r="H488" s="650" t="s">
        <v>568</v>
      </c>
      <c r="I488" s="650" t="s">
        <v>3015</v>
      </c>
      <c r="J488" s="650" t="s">
        <v>3016</v>
      </c>
      <c r="K488" s="650" t="s">
        <v>3017</v>
      </c>
      <c r="L488" s="651">
        <v>5889.6</v>
      </c>
      <c r="M488" s="651">
        <v>11779.2</v>
      </c>
      <c r="N488" s="650">
        <v>2</v>
      </c>
      <c r="O488" s="731">
        <v>1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7</v>
      </c>
      <c r="B489" s="650" t="s">
        <v>2234</v>
      </c>
      <c r="C489" s="650">
        <v>89301074</v>
      </c>
      <c r="D489" s="729" t="s">
        <v>3679</v>
      </c>
      <c r="E489" s="730" t="s">
        <v>2434</v>
      </c>
      <c r="F489" s="650" t="s">
        <v>2415</v>
      </c>
      <c r="G489" s="650" t="s">
        <v>2786</v>
      </c>
      <c r="H489" s="650" t="s">
        <v>568</v>
      </c>
      <c r="I489" s="650" t="s">
        <v>3362</v>
      </c>
      <c r="J489" s="650" t="s">
        <v>3363</v>
      </c>
      <c r="K489" s="650" t="s">
        <v>3017</v>
      </c>
      <c r="L489" s="651">
        <v>5891.32</v>
      </c>
      <c r="M489" s="651">
        <v>29456.6</v>
      </c>
      <c r="N489" s="650">
        <v>5</v>
      </c>
      <c r="O489" s="731">
        <v>2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7</v>
      </c>
      <c r="B490" s="650" t="s">
        <v>2234</v>
      </c>
      <c r="C490" s="650">
        <v>89301074</v>
      </c>
      <c r="D490" s="729" t="s">
        <v>3679</v>
      </c>
      <c r="E490" s="730" t="s">
        <v>2434</v>
      </c>
      <c r="F490" s="650" t="s">
        <v>2415</v>
      </c>
      <c r="G490" s="650" t="s">
        <v>2786</v>
      </c>
      <c r="H490" s="650" t="s">
        <v>568</v>
      </c>
      <c r="I490" s="650" t="s">
        <v>3364</v>
      </c>
      <c r="J490" s="650" t="s">
        <v>3225</v>
      </c>
      <c r="K490" s="650" t="s">
        <v>3365</v>
      </c>
      <c r="L490" s="651">
        <v>4358.63</v>
      </c>
      <c r="M490" s="651">
        <v>8717.26</v>
      </c>
      <c r="N490" s="650">
        <v>2</v>
      </c>
      <c r="O490" s="731">
        <v>1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7</v>
      </c>
      <c r="B491" s="650" t="s">
        <v>2234</v>
      </c>
      <c r="C491" s="650">
        <v>89301074</v>
      </c>
      <c r="D491" s="729" t="s">
        <v>3679</v>
      </c>
      <c r="E491" s="730" t="s">
        <v>2434</v>
      </c>
      <c r="F491" s="650" t="s">
        <v>2415</v>
      </c>
      <c r="G491" s="650" t="s">
        <v>2786</v>
      </c>
      <c r="H491" s="650" t="s">
        <v>568</v>
      </c>
      <c r="I491" s="650" t="s">
        <v>3364</v>
      </c>
      <c r="J491" s="650" t="s">
        <v>3225</v>
      </c>
      <c r="K491" s="650" t="s">
        <v>3365</v>
      </c>
      <c r="L491" s="651">
        <v>4351.1099999999997</v>
      </c>
      <c r="M491" s="651">
        <v>13053.329999999998</v>
      </c>
      <c r="N491" s="650">
        <v>3</v>
      </c>
      <c r="O491" s="731">
        <v>2</v>
      </c>
      <c r="P491" s="651">
        <v>13053.329999999998</v>
      </c>
      <c r="Q491" s="666">
        <v>1</v>
      </c>
      <c r="R491" s="650">
        <v>3</v>
      </c>
      <c r="S491" s="666">
        <v>1</v>
      </c>
      <c r="T491" s="731">
        <v>2</v>
      </c>
      <c r="U491" s="689">
        <v>1</v>
      </c>
    </row>
    <row r="492" spans="1:21" ht="14.4" customHeight="1" x14ac:dyDescent="0.3">
      <c r="A492" s="649">
        <v>7</v>
      </c>
      <c r="B492" s="650" t="s">
        <v>2234</v>
      </c>
      <c r="C492" s="650">
        <v>89301074</v>
      </c>
      <c r="D492" s="729" t="s">
        <v>3679</v>
      </c>
      <c r="E492" s="730" t="s">
        <v>2434</v>
      </c>
      <c r="F492" s="650" t="s">
        <v>2415</v>
      </c>
      <c r="G492" s="650" t="s">
        <v>2786</v>
      </c>
      <c r="H492" s="650" t="s">
        <v>568</v>
      </c>
      <c r="I492" s="650" t="s">
        <v>3230</v>
      </c>
      <c r="J492" s="650" t="s">
        <v>3231</v>
      </c>
      <c r="K492" s="650" t="s">
        <v>3232</v>
      </c>
      <c r="L492" s="651">
        <v>4352.3999999999996</v>
      </c>
      <c r="M492" s="651">
        <v>8704.7999999999993</v>
      </c>
      <c r="N492" s="650">
        <v>2</v>
      </c>
      <c r="O492" s="731">
        <v>1</v>
      </c>
      <c r="P492" s="651">
        <v>8704.7999999999993</v>
      </c>
      <c r="Q492" s="666">
        <v>1</v>
      </c>
      <c r="R492" s="650">
        <v>2</v>
      </c>
      <c r="S492" s="666">
        <v>1</v>
      </c>
      <c r="T492" s="731">
        <v>1</v>
      </c>
      <c r="U492" s="689">
        <v>1</v>
      </c>
    </row>
    <row r="493" spans="1:21" ht="14.4" customHeight="1" x14ac:dyDescent="0.3">
      <c r="A493" s="649">
        <v>7</v>
      </c>
      <c r="B493" s="650" t="s">
        <v>2234</v>
      </c>
      <c r="C493" s="650">
        <v>89301074</v>
      </c>
      <c r="D493" s="729" t="s">
        <v>3679</v>
      </c>
      <c r="E493" s="730" t="s">
        <v>2434</v>
      </c>
      <c r="F493" s="650" t="s">
        <v>2415</v>
      </c>
      <c r="G493" s="650" t="s">
        <v>2786</v>
      </c>
      <c r="H493" s="650" t="s">
        <v>568</v>
      </c>
      <c r="I493" s="650" t="s">
        <v>3366</v>
      </c>
      <c r="J493" s="650" t="s">
        <v>3367</v>
      </c>
      <c r="K493" s="650" t="s">
        <v>3368</v>
      </c>
      <c r="L493" s="651">
        <v>506.78</v>
      </c>
      <c r="M493" s="651">
        <v>7094.92</v>
      </c>
      <c r="N493" s="650">
        <v>14</v>
      </c>
      <c r="O493" s="731">
        <v>3</v>
      </c>
      <c r="P493" s="651">
        <v>3040.68</v>
      </c>
      <c r="Q493" s="666">
        <v>0.42857142857142855</v>
      </c>
      <c r="R493" s="650">
        <v>6</v>
      </c>
      <c r="S493" s="666">
        <v>0.42857142857142855</v>
      </c>
      <c r="T493" s="731">
        <v>1</v>
      </c>
      <c r="U493" s="689">
        <v>0.33333333333333331</v>
      </c>
    </row>
    <row r="494" spans="1:21" ht="14.4" customHeight="1" x14ac:dyDescent="0.3">
      <c r="A494" s="649">
        <v>7</v>
      </c>
      <c r="B494" s="650" t="s">
        <v>2234</v>
      </c>
      <c r="C494" s="650">
        <v>89301074</v>
      </c>
      <c r="D494" s="729" t="s">
        <v>3679</v>
      </c>
      <c r="E494" s="730" t="s">
        <v>2434</v>
      </c>
      <c r="F494" s="650" t="s">
        <v>2415</v>
      </c>
      <c r="G494" s="650" t="s">
        <v>2786</v>
      </c>
      <c r="H494" s="650" t="s">
        <v>568</v>
      </c>
      <c r="I494" s="650" t="s">
        <v>3018</v>
      </c>
      <c r="J494" s="650" t="s">
        <v>3019</v>
      </c>
      <c r="K494" s="650" t="s">
        <v>3020</v>
      </c>
      <c r="L494" s="651">
        <v>1629.03</v>
      </c>
      <c r="M494" s="651">
        <v>9774.18</v>
      </c>
      <c r="N494" s="650">
        <v>6</v>
      </c>
      <c r="O494" s="731">
        <v>1</v>
      </c>
      <c r="P494" s="651">
        <v>9774.18</v>
      </c>
      <c r="Q494" s="666">
        <v>1</v>
      </c>
      <c r="R494" s="650">
        <v>6</v>
      </c>
      <c r="S494" s="666">
        <v>1</v>
      </c>
      <c r="T494" s="731">
        <v>1</v>
      </c>
      <c r="U494" s="689">
        <v>1</v>
      </c>
    </row>
    <row r="495" spans="1:21" ht="14.4" customHeight="1" x14ac:dyDescent="0.3">
      <c r="A495" s="649">
        <v>7</v>
      </c>
      <c r="B495" s="650" t="s">
        <v>2234</v>
      </c>
      <c r="C495" s="650">
        <v>89301074</v>
      </c>
      <c r="D495" s="729" t="s">
        <v>3679</v>
      </c>
      <c r="E495" s="730" t="s">
        <v>2434</v>
      </c>
      <c r="F495" s="650" t="s">
        <v>2415</v>
      </c>
      <c r="G495" s="650" t="s">
        <v>2786</v>
      </c>
      <c r="H495" s="650" t="s">
        <v>568</v>
      </c>
      <c r="I495" s="650" t="s">
        <v>2787</v>
      </c>
      <c r="J495" s="650" t="s">
        <v>2788</v>
      </c>
      <c r="K495" s="650" t="s">
        <v>2789</v>
      </c>
      <c r="L495" s="651">
        <v>1520.33</v>
      </c>
      <c r="M495" s="651">
        <v>9121.98</v>
      </c>
      <c r="N495" s="650">
        <v>6</v>
      </c>
      <c r="O495" s="731">
        <v>1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7</v>
      </c>
      <c r="B496" s="650" t="s">
        <v>2234</v>
      </c>
      <c r="C496" s="650">
        <v>89301074</v>
      </c>
      <c r="D496" s="729" t="s">
        <v>3679</v>
      </c>
      <c r="E496" s="730" t="s">
        <v>2434</v>
      </c>
      <c r="F496" s="650" t="s">
        <v>2415</v>
      </c>
      <c r="G496" s="650" t="s">
        <v>2786</v>
      </c>
      <c r="H496" s="650" t="s">
        <v>568</v>
      </c>
      <c r="I496" s="650" t="s">
        <v>3021</v>
      </c>
      <c r="J496" s="650" t="s">
        <v>3022</v>
      </c>
      <c r="K496" s="650" t="s">
        <v>3023</v>
      </c>
      <c r="L496" s="651">
        <v>2027.11</v>
      </c>
      <c r="M496" s="651">
        <v>12162.66</v>
      </c>
      <c r="N496" s="650">
        <v>6</v>
      </c>
      <c r="O496" s="731">
        <v>1</v>
      </c>
      <c r="P496" s="651"/>
      <c r="Q496" s="666">
        <v>0</v>
      </c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7</v>
      </c>
      <c r="B497" s="650" t="s">
        <v>2234</v>
      </c>
      <c r="C497" s="650">
        <v>89301074</v>
      </c>
      <c r="D497" s="729" t="s">
        <v>3679</v>
      </c>
      <c r="E497" s="730" t="s">
        <v>2434</v>
      </c>
      <c r="F497" s="650" t="s">
        <v>2415</v>
      </c>
      <c r="G497" s="650" t="s">
        <v>2786</v>
      </c>
      <c r="H497" s="650" t="s">
        <v>568</v>
      </c>
      <c r="I497" s="650" t="s">
        <v>3024</v>
      </c>
      <c r="J497" s="650" t="s">
        <v>3025</v>
      </c>
      <c r="K497" s="650" t="s">
        <v>3026</v>
      </c>
      <c r="L497" s="651">
        <v>2787.72</v>
      </c>
      <c r="M497" s="651">
        <v>94782.48</v>
      </c>
      <c r="N497" s="650">
        <v>34</v>
      </c>
      <c r="O497" s="731">
        <v>5</v>
      </c>
      <c r="P497" s="651">
        <v>66905.279999999999</v>
      </c>
      <c r="Q497" s="666">
        <v>0.70588235294117652</v>
      </c>
      <c r="R497" s="650">
        <v>24</v>
      </c>
      <c r="S497" s="666">
        <v>0.70588235294117652</v>
      </c>
      <c r="T497" s="731">
        <v>3</v>
      </c>
      <c r="U497" s="689">
        <v>0.6</v>
      </c>
    </row>
    <row r="498" spans="1:21" ht="14.4" customHeight="1" x14ac:dyDescent="0.3">
      <c r="A498" s="649">
        <v>7</v>
      </c>
      <c r="B498" s="650" t="s">
        <v>2234</v>
      </c>
      <c r="C498" s="650">
        <v>89301074</v>
      </c>
      <c r="D498" s="729" t="s">
        <v>3679</v>
      </c>
      <c r="E498" s="730" t="s">
        <v>2434</v>
      </c>
      <c r="F498" s="650" t="s">
        <v>2415</v>
      </c>
      <c r="G498" s="650" t="s">
        <v>2786</v>
      </c>
      <c r="H498" s="650" t="s">
        <v>568</v>
      </c>
      <c r="I498" s="650" t="s">
        <v>3024</v>
      </c>
      <c r="J498" s="650" t="s">
        <v>3025</v>
      </c>
      <c r="K498" s="650" t="s">
        <v>3026</v>
      </c>
      <c r="L498" s="651">
        <v>2060.3000000000002</v>
      </c>
      <c r="M498" s="651">
        <v>49447.199999999997</v>
      </c>
      <c r="N498" s="650">
        <v>24</v>
      </c>
      <c r="O498" s="731">
        <v>4</v>
      </c>
      <c r="P498" s="651">
        <v>41206</v>
      </c>
      <c r="Q498" s="666">
        <v>0.83333333333333337</v>
      </c>
      <c r="R498" s="650">
        <v>20</v>
      </c>
      <c r="S498" s="666">
        <v>0.83333333333333337</v>
      </c>
      <c r="T498" s="731">
        <v>3</v>
      </c>
      <c r="U498" s="689">
        <v>0.75</v>
      </c>
    </row>
    <row r="499" spans="1:21" ht="14.4" customHeight="1" x14ac:dyDescent="0.3">
      <c r="A499" s="649">
        <v>7</v>
      </c>
      <c r="B499" s="650" t="s">
        <v>2234</v>
      </c>
      <c r="C499" s="650">
        <v>89301074</v>
      </c>
      <c r="D499" s="729" t="s">
        <v>3679</v>
      </c>
      <c r="E499" s="730" t="s">
        <v>2434</v>
      </c>
      <c r="F499" s="650" t="s">
        <v>2415</v>
      </c>
      <c r="G499" s="650" t="s">
        <v>2786</v>
      </c>
      <c r="H499" s="650" t="s">
        <v>568</v>
      </c>
      <c r="I499" s="650" t="s">
        <v>3024</v>
      </c>
      <c r="J499" s="650" t="s">
        <v>3025</v>
      </c>
      <c r="K499" s="650" t="s">
        <v>3026</v>
      </c>
      <c r="L499" s="651">
        <v>2027.11</v>
      </c>
      <c r="M499" s="651">
        <v>16216.88</v>
      </c>
      <c r="N499" s="650">
        <v>8</v>
      </c>
      <c r="O499" s="731">
        <v>2</v>
      </c>
      <c r="P499" s="651">
        <v>8108.44</v>
      </c>
      <c r="Q499" s="666">
        <v>0.5</v>
      </c>
      <c r="R499" s="650">
        <v>4</v>
      </c>
      <c r="S499" s="666">
        <v>0.5</v>
      </c>
      <c r="T499" s="731">
        <v>1</v>
      </c>
      <c r="U499" s="689">
        <v>0.5</v>
      </c>
    </row>
    <row r="500" spans="1:21" ht="14.4" customHeight="1" x14ac:dyDescent="0.3">
      <c r="A500" s="649">
        <v>7</v>
      </c>
      <c r="B500" s="650" t="s">
        <v>2234</v>
      </c>
      <c r="C500" s="650">
        <v>89301074</v>
      </c>
      <c r="D500" s="729" t="s">
        <v>3679</v>
      </c>
      <c r="E500" s="730" t="s">
        <v>2434</v>
      </c>
      <c r="F500" s="650" t="s">
        <v>2415</v>
      </c>
      <c r="G500" s="650" t="s">
        <v>2786</v>
      </c>
      <c r="H500" s="650" t="s">
        <v>568</v>
      </c>
      <c r="I500" s="650" t="s">
        <v>3027</v>
      </c>
      <c r="J500" s="650" t="s">
        <v>3028</v>
      </c>
      <c r="K500" s="650" t="s">
        <v>3029</v>
      </c>
      <c r="L500" s="651">
        <v>1545.22</v>
      </c>
      <c r="M500" s="651">
        <v>46356.600000000006</v>
      </c>
      <c r="N500" s="650">
        <v>30</v>
      </c>
      <c r="O500" s="731">
        <v>6</v>
      </c>
      <c r="P500" s="651">
        <v>24723.52</v>
      </c>
      <c r="Q500" s="666">
        <v>0.53333333333333333</v>
      </c>
      <c r="R500" s="650">
        <v>16</v>
      </c>
      <c r="S500" s="666">
        <v>0.53333333333333333</v>
      </c>
      <c r="T500" s="731">
        <v>3</v>
      </c>
      <c r="U500" s="689">
        <v>0.5</v>
      </c>
    </row>
    <row r="501" spans="1:21" ht="14.4" customHeight="1" x14ac:dyDescent="0.3">
      <c r="A501" s="649">
        <v>7</v>
      </c>
      <c r="B501" s="650" t="s">
        <v>2234</v>
      </c>
      <c r="C501" s="650">
        <v>89301074</v>
      </c>
      <c r="D501" s="729" t="s">
        <v>3679</v>
      </c>
      <c r="E501" s="730" t="s">
        <v>2434</v>
      </c>
      <c r="F501" s="650" t="s">
        <v>2415</v>
      </c>
      <c r="G501" s="650" t="s">
        <v>2786</v>
      </c>
      <c r="H501" s="650" t="s">
        <v>568</v>
      </c>
      <c r="I501" s="650" t="s">
        <v>3027</v>
      </c>
      <c r="J501" s="650" t="s">
        <v>3028</v>
      </c>
      <c r="K501" s="650" t="s">
        <v>3029</v>
      </c>
      <c r="L501" s="651">
        <v>2332.38</v>
      </c>
      <c r="M501" s="651">
        <v>95627.58</v>
      </c>
      <c r="N501" s="650">
        <v>41</v>
      </c>
      <c r="O501" s="731">
        <v>9</v>
      </c>
      <c r="P501" s="651">
        <v>72303.78</v>
      </c>
      <c r="Q501" s="666">
        <v>0.75609756097560976</v>
      </c>
      <c r="R501" s="650">
        <v>31</v>
      </c>
      <c r="S501" s="666">
        <v>0.75609756097560976</v>
      </c>
      <c r="T501" s="731">
        <v>7</v>
      </c>
      <c r="U501" s="689">
        <v>0.77777777777777779</v>
      </c>
    </row>
    <row r="502" spans="1:21" ht="14.4" customHeight="1" x14ac:dyDescent="0.3">
      <c r="A502" s="649">
        <v>7</v>
      </c>
      <c r="B502" s="650" t="s">
        <v>2234</v>
      </c>
      <c r="C502" s="650">
        <v>89301074</v>
      </c>
      <c r="D502" s="729" t="s">
        <v>3679</v>
      </c>
      <c r="E502" s="730" t="s">
        <v>2434</v>
      </c>
      <c r="F502" s="650" t="s">
        <v>2415</v>
      </c>
      <c r="G502" s="650" t="s">
        <v>2786</v>
      </c>
      <c r="H502" s="650" t="s">
        <v>568</v>
      </c>
      <c r="I502" s="650" t="s">
        <v>3027</v>
      </c>
      <c r="J502" s="650" t="s">
        <v>3028</v>
      </c>
      <c r="K502" s="650" t="s">
        <v>3029</v>
      </c>
      <c r="L502" s="651">
        <v>1520.33</v>
      </c>
      <c r="M502" s="651">
        <v>36487.919999999998</v>
      </c>
      <c r="N502" s="650">
        <v>24</v>
      </c>
      <c r="O502" s="731">
        <v>5</v>
      </c>
      <c r="P502" s="651">
        <v>18243.96</v>
      </c>
      <c r="Q502" s="666">
        <v>0.5</v>
      </c>
      <c r="R502" s="650">
        <v>12</v>
      </c>
      <c r="S502" s="666">
        <v>0.5</v>
      </c>
      <c r="T502" s="731">
        <v>3</v>
      </c>
      <c r="U502" s="689">
        <v>0.6</v>
      </c>
    </row>
    <row r="503" spans="1:21" ht="14.4" customHeight="1" x14ac:dyDescent="0.3">
      <c r="A503" s="649">
        <v>7</v>
      </c>
      <c r="B503" s="650" t="s">
        <v>2234</v>
      </c>
      <c r="C503" s="650">
        <v>89301074</v>
      </c>
      <c r="D503" s="729" t="s">
        <v>3679</v>
      </c>
      <c r="E503" s="730" t="s">
        <v>2434</v>
      </c>
      <c r="F503" s="650" t="s">
        <v>2415</v>
      </c>
      <c r="G503" s="650" t="s">
        <v>2786</v>
      </c>
      <c r="H503" s="650" t="s">
        <v>568</v>
      </c>
      <c r="I503" s="650" t="s">
        <v>3030</v>
      </c>
      <c r="J503" s="650" t="s">
        <v>3031</v>
      </c>
      <c r="K503" s="650" t="s">
        <v>3032</v>
      </c>
      <c r="L503" s="651">
        <v>880.88</v>
      </c>
      <c r="M503" s="651">
        <v>42282.240000000005</v>
      </c>
      <c r="N503" s="650">
        <v>48</v>
      </c>
      <c r="O503" s="731">
        <v>10</v>
      </c>
      <c r="P503" s="651">
        <v>23783.760000000002</v>
      </c>
      <c r="Q503" s="666">
        <v>0.5625</v>
      </c>
      <c r="R503" s="650">
        <v>27</v>
      </c>
      <c r="S503" s="666">
        <v>0.5625</v>
      </c>
      <c r="T503" s="731">
        <v>7</v>
      </c>
      <c r="U503" s="689">
        <v>0.7</v>
      </c>
    </row>
    <row r="504" spans="1:21" ht="14.4" customHeight="1" x14ac:dyDescent="0.3">
      <c r="A504" s="649">
        <v>7</v>
      </c>
      <c r="B504" s="650" t="s">
        <v>2234</v>
      </c>
      <c r="C504" s="650">
        <v>89301074</v>
      </c>
      <c r="D504" s="729" t="s">
        <v>3679</v>
      </c>
      <c r="E504" s="730" t="s">
        <v>2434</v>
      </c>
      <c r="F504" s="650" t="s">
        <v>2415</v>
      </c>
      <c r="G504" s="650" t="s">
        <v>2786</v>
      </c>
      <c r="H504" s="650" t="s">
        <v>568</v>
      </c>
      <c r="I504" s="650" t="s">
        <v>3030</v>
      </c>
      <c r="J504" s="650" t="s">
        <v>3031</v>
      </c>
      <c r="K504" s="650" t="s">
        <v>3032</v>
      </c>
      <c r="L504" s="651">
        <v>515.07000000000005</v>
      </c>
      <c r="M504" s="651">
        <v>20602.799999999996</v>
      </c>
      <c r="N504" s="650">
        <v>40</v>
      </c>
      <c r="O504" s="731">
        <v>10</v>
      </c>
      <c r="P504" s="651">
        <v>19572.659999999996</v>
      </c>
      <c r="Q504" s="666">
        <v>0.95000000000000007</v>
      </c>
      <c r="R504" s="650">
        <v>38</v>
      </c>
      <c r="S504" s="666">
        <v>0.95</v>
      </c>
      <c r="T504" s="731">
        <v>9</v>
      </c>
      <c r="U504" s="689">
        <v>0.9</v>
      </c>
    </row>
    <row r="505" spans="1:21" ht="14.4" customHeight="1" x14ac:dyDescent="0.3">
      <c r="A505" s="649">
        <v>7</v>
      </c>
      <c r="B505" s="650" t="s">
        <v>2234</v>
      </c>
      <c r="C505" s="650">
        <v>89301074</v>
      </c>
      <c r="D505" s="729" t="s">
        <v>3679</v>
      </c>
      <c r="E505" s="730" t="s">
        <v>2434</v>
      </c>
      <c r="F505" s="650" t="s">
        <v>2415</v>
      </c>
      <c r="G505" s="650" t="s">
        <v>2786</v>
      </c>
      <c r="H505" s="650" t="s">
        <v>568</v>
      </c>
      <c r="I505" s="650" t="s">
        <v>3030</v>
      </c>
      <c r="J505" s="650" t="s">
        <v>3031</v>
      </c>
      <c r="K505" s="650" t="s">
        <v>3032</v>
      </c>
      <c r="L505" s="651">
        <v>506.78</v>
      </c>
      <c r="M505" s="651">
        <v>14189.84</v>
      </c>
      <c r="N505" s="650">
        <v>28</v>
      </c>
      <c r="O505" s="731">
        <v>5</v>
      </c>
      <c r="P505" s="651">
        <v>4561.0199999999995</v>
      </c>
      <c r="Q505" s="666">
        <v>0.3214285714285714</v>
      </c>
      <c r="R505" s="650">
        <v>9</v>
      </c>
      <c r="S505" s="666">
        <v>0.32142857142857145</v>
      </c>
      <c r="T505" s="731">
        <v>2</v>
      </c>
      <c r="U505" s="689">
        <v>0.4</v>
      </c>
    </row>
    <row r="506" spans="1:21" ht="14.4" customHeight="1" x14ac:dyDescent="0.3">
      <c r="A506" s="649">
        <v>7</v>
      </c>
      <c r="B506" s="650" t="s">
        <v>2234</v>
      </c>
      <c r="C506" s="650">
        <v>89301074</v>
      </c>
      <c r="D506" s="729" t="s">
        <v>3679</v>
      </c>
      <c r="E506" s="730" t="s">
        <v>2434</v>
      </c>
      <c r="F506" s="650" t="s">
        <v>2415</v>
      </c>
      <c r="G506" s="650" t="s">
        <v>2786</v>
      </c>
      <c r="H506" s="650" t="s">
        <v>568</v>
      </c>
      <c r="I506" s="650" t="s">
        <v>3033</v>
      </c>
      <c r="J506" s="650" t="s">
        <v>3034</v>
      </c>
      <c r="K506" s="650" t="s">
        <v>3035</v>
      </c>
      <c r="L506" s="651">
        <v>1629.03</v>
      </c>
      <c r="M506" s="651">
        <v>27693.51</v>
      </c>
      <c r="N506" s="650">
        <v>17</v>
      </c>
      <c r="O506" s="731">
        <v>5</v>
      </c>
      <c r="P506" s="651">
        <v>27693.51</v>
      </c>
      <c r="Q506" s="666">
        <v>1</v>
      </c>
      <c r="R506" s="650">
        <v>17</v>
      </c>
      <c r="S506" s="666">
        <v>1</v>
      </c>
      <c r="T506" s="731">
        <v>5</v>
      </c>
      <c r="U506" s="689">
        <v>1</v>
      </c>
    </row>
    <row r="507" spans="1:21" ht="14.4" customHeight="1" x14ac:dyDescent="0.3">
      <c r="A507" s="649">
        <v>7</v>
      </c>
      <c r="B507" s="650" t="s">
        <v>2234</v>
      </c>
      <c r="C507" s="650">
        <v>89301074</v>
      </c>
      <c r="D507" s="729" t="s">
        <v>3679</v>
      </c>
      <c r="E507" s="730" t="s">
        <v>2434</v>
      </c>
      <c r="F507" s="650" t="s">
        <v>2415</v>
      </c>
      <c r="G507" s="650" t="s">
        <v>2786</v>
      </c>
      <c r="H507" s="650" t="s">
        <v>568</v>
      </c>
      <c r="I507" s="650" t="s">
        <v>3033</v>
      </c>
      <c r="J507" s="650" t="s">
        <v>3034</v>
      </c>
      <c r="K507" s="650" t="s">
        <v>3035</v>
      </c>
      <c r="L507" s="651">
        <v>1030.1500000000001</v>
      </c>
      <c r="M507" s="651">
        <v>6180.9000000000005</v>
      </c>
      <c r="N507" s="650">
        <v>6</v>
      </c>
      <c r="O507" s="731">
        <v>1</v>
      </c>
      <c r="P507" s="651">
        <v>6180.9000000000005</v>
      </c>
      <c r="Q507" s="666">
        <v>1</v>
      </c>
      <c r="R507" s="650">
        <v>6</v>
      </c>
      <c r="S507" s="666">
        <v>1</v>
      </c>
      <c r="T507" s="731">
        <v>1</v>
      </c>
      <c r="U507" s="689">
        <v>1</v>
      </c>
    </row>
    <row r="508" spans="1:21" ht="14.4" customHeight="1" x14ac:dyDescent="0.3">
      <c r="A508" s="649">
        <v>7</v>
      </c>
      <c r="B508" s="650" t="s">
        <v>2234</v>
      </c>
      <c r="C508" s="650">
        <v>89301074</v>
      </c>
      <c r="D508" s="729" t="s">
        <v>3679</v>
      </c>
      <c r="E508" s="730" t="s">
        <v>2434</v>
      </c>
      <c r="F508" s="650" t="s">
        <v>2415</v>
      </c>
      <c r="G508" s="650" t="s">
        <v>2786</v>
      </c>
      <c r="H508" s="650" t="s">
        <v>568</v>
      </c>
      <c r="I508" s="650" t="s">
        <v>3033</v>
      </c>
      <c r="J508" s="650" t="s">
        <v>3034</v>
      </c>
      <c r="K508" s="650" t="s">
        <v>3035</v>
      </c>
      <c r="L508" s="651">
        <v>1013.55</v>
      </c>
      <c r="M508" s="651">
        <v>4054.2</v>
      </c>
      <c r="N508" s="650">
        <v>4</v>
      </c>
      <c r="O508" s="731">
        <v>2</v>
      </c>
      <c r="P508" s="651">
        <v>4054.2</v>
      </c>
      <c r="Q508" s="666">
        <v>1</v>
      </c>
      <c r="R508" s="650">
        <v>4</v>
      </c>
      <c r="S508" s="666">
        <v>1</v>
      </c>
      <c r="T508" s="731">
        <v>2</v>
      </c>
      <c r="U508" s="689">
        <v>1</v>
      </c>
    </row>
    <row r="509" spans="1:21" ht="14.4" customHeight="1" x14ac:dyDescent="0.3">
      <c r="A509" s="649">
        <v>7</v>
      </c>
      <c r="B509" s="650" t="s">
        <v>2234</v>
      </c>
      <c r="C509" s="650">
        <v>89301074</v>
      </c>
      <c r="D509" s="729" t="s">
        <v>3679</v>
      </c>
      <c r="E509" s="730" t="s">
        <v>2434</v>
      </c>
      <c r="F509" s="650" t="s">
        <v>2415</v>
      </c>
      <c r="G509" s="650" t="s">
        <v>2786</v>
      </c>
      <c r="H509" s="650" t="s">
        <v>568</v>
      </c>
      <c r="I509" s="650" t="s">
        <v>3369</v>
      </c>
      <c r="J509" s="650" t="s">
        <v>3370</v>
      </c>
      <c r="K509" s="650" t="s">
        <v>3371</v>
      </c>
      <c r="L509" s="651">
        <v>2027.11</v>
      </c>
      <c r="M509" s="651">
        <v>28379.54</v>
      </c>
      <c r="N509" s="650">
        <v>14</v>
      </c>
      <c r="O509" s="731">
        <v>3</v>
      </c>
      <c r="P509" s="651">
        <v>24325.32</v>
      </c>
      <c r="Q509" s="666">
        <v>0.8571428571428571</v>
      </c>
      <c r="R509" s="650">
        <v>12</v>
      </c>
      <c r="S509" s="666">
        <v>0.8571428571428571</v>
      </c>
      <c r="T509" s="731">
        <v>2</v>
      </c>
      <c r="U509" s="689">
        <v>0.66666666666666663</v>
      </c>
    </row>
    <row r="510" spans="1:21" ht="14.4" customHeight="1" x14ac:dyDescent="0.3">
      <c r="A510" s="649">
        <v>7</v>
      </c>
      <c r="B510" s="650" t="s">
        <v>2234</v>
      </c>
      <c r="C510" s="650">
        <v>89301074</v>
      </c>
      <c r="D510" s="729" t="s">
        <v>3679</v>
      </c>
      <c r="E510" s="730" t="s">
        <v>2434</v>
      </c>
      <c r="F510" s="650" t="s">
        <v>2415</v>
      </c>
      <c r="G510" s="650" t="s">
        <v>2786</v>
      </c>
      <c r="H510" s="650" t="s">
        <v>568</v>
      </c>
      <c r="I510" s="650" t="s">
        <v>3233</v>
      </c>
      <c r="J510" s="650" t="s">
        <v>3234</v>
      </c>
      <c r="K510" s="650" t="s">
        <v>3235</v>
      </c>
      <c r="L510" s="651">
        <v>1063.3900000000001</v>
      </c>
      <c r="M510" s="651">
        <v>2126.7800000000002</v>
      </c>
      <c r="N510" s="650">
        <v>2</v>
      </c>
      <c r="O510" s="731">
        <v>1</v>
      </c>
      <c r="P510" s="651">
        <v>2126.7800000000002</v>
      </c>
      <c r="Q510" s="666">
        <v>1</v>
      </c>
      <c r="R510" s="650">
        <v>2</v>
      </c>
      <c r="S510" s="666">
        <v>1</v>
      </c>
      <c r="T510" s="731">
        <v>1</v>
      </c>
      <c r="U510" s="689">
        <v>1</v>
      </c>
    </row>
    <row r="511" spans="1:21" ht="14.4" customHeight="1" x14ac:dyDescent="0.3">
      <c r="A511" s="649">
        <v>7</v>
      </c>
      <c r="B511" s="650" t="s">
        <v>2234</v>
      </c>
      <c r="C511" s="650">
        <v>89301074</v>
      </c>
      <c r="D511" s="729" t="s">
        <v>3679</v>
      </c>
      <c r="E511" s="730" t="s">
        <v>2434</v>
      </c>
      <c r="F511" s="650" t="s">
        <v>2415</v>
      </c>
      <c r="G511" s="650" t="s">
        <v>2786</v>
      </c>
      <c r="H511" s="650" t="s">
        <v>568</v>
      </c>
      <c r="I511" s="650" t="s">
        <v>1570</v>
      </c>
      <c r="J511" s="650" t="s">
        <v>1571</v>
      </c>
      <c r="K511" s="650" t="s">
        <v>1572</v>
      </c>
      <c r="L511" s="651">
        <v>1675.86</v>
      </c>
      <c r="M511" s="651">
        <v>10055.16</v>
      </c>
      <c r="N511" s="650">
        <v>6</v>
      </c>
      <c r="O511" s="731">
        <v>1</v>
      </c>
      <c r="P511" s="651">
        <v>10055.16</v>
      </c>
      <c r="Q511" s="666">
        <v>1</v>
      </c>
      <c r="R511" s="650">
        <v>6</v>
      </c>
      <c r="S511" s="666">
        <v>1</v>
      </c>
      <c r="T511" s="731">
        <v>1</v>
      </c>
      <c r="U511" s="689">
        <v>1</v>
      </c>
    </row>
    <row r="512" spans="1:21" ht="14.4" customHeight="1" x14ac:dyDescent="0.3">
      <c r="A512" s="649">
        <v>7</v>
      </c>
      <c r="B512" s="650" t="s">
        <v>2234</v>
      </c>
      <c r="C512" s="650">
        <v>89301074</v>
      </c>
      <c r="D512" s="729" t="s">
        <v>3679</v>
      </c>
      <c r="E512" s="730" t="s">
        <v>2434</v>
      </c>
      <c r="F512" s="650" t="s">
        <v>2415</v>
      </c>
      <c r="G512" s="650" t="s">
        <v>2786</v>
      </c>
      <c r="H512" s="650" t="s">
        <v>568</v>
      </c>
      <c r="I512" s="650" t="s">
        <v>3372</v>
      </c>
      <c r="J512" s="650" t="s">
        <v>3373</v>
      </c>
      <c r="K512" s="650" t="s">
        <v>3371</v>
      </c>
      <c r="L512" s="651">
        <v>2787.72</v>
      </c>
      <c r="M512" s="651">
        <v>16726.32</v>
      </c>
      <c r="N512" s="650">
        <v>6</v>
      </c>
      <c r="O512" s="731">
        <v>1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7</v>
      </c>
      <c r="B513" s="650" t="s">
        <v>2234</v>
      </c>
      <c r="C513" s="650">
        <v>89301074</v>
      </c>
      <c r="D513" s="729" t="s">
        <v>3679</v>
      </c>
      <c r="E513" s="730" t="s">
        <v>2434</v>
      </c>
      <c r="F513" s="650" t="s">
        <v>2415</v>
      </c>
      <c r="G513" s="650" t="s">
        <v>2786</v>
      </c>
      <c r="H513" s="650" t="s">
        <v>568</v>
      </c>
      <c r="I513" s="650" t="s">
        <v>3374</v>
      </c>
      <c r="J513" s="650" t="s">
        <v>3375</v>
      </c>
      <c r="K513" s="650" t="s">
        <v>3376</v>
      </c>
      <c r="L513" s="651">
        <v>4353.05</v>
      </c>
      <c r="M513" s="651">
        <v>8706.1</v>
      </c>
      <c r="N513" s="650">
        <v>2</v>
      </c>
      <c r="O513" s="731">
        <v>1</v>
      </c>
      <c r="P513" s="651">
        <v>8706.1</v>
      </c>
      <c r="Q513" s="666">
        <v>1</v>
      </c>
      <c r="R513" s="650">
        <v>2</v>
      </c>
      <c r="S513" s="666">
        <v>1</v>
      </c>
      <c r="T513" s="731">
        <v>1</v>
      </c>
      <c r="U513" s="689">
        <v>1</v>
      </c>
    </row>
    <row r="514" spans="1:21" ht="14.4" customHeight="1" x14ac:dyDescent="0.3">
      <c r="A514" s="649">
        <v>7</v>
      </c>
      <c r="B514" s="650" t="s">
        <v>2234</v>
      </c>
      <c r="C514" s="650">
        <v>89301074</v>
      </c>
      <c r="D514" s="729" t="s">
        <v>3679</v>
      </c>
      <c r="E514" s="730" t="s">
        <v>2434</v>
      </c>
      <c r="F514" s="650" t="s">
        <v>2415</v>
      </c>
      <c r="G514" s="650" t="s">
        <v>2786</v>
      </c>
      <c r="H514" s="650" t="s">
        <v>568</v>
      </c>
      <c r="I514" s="650" t="s">
        <v>3377</v>
      </c>
      <c r="J514" s="650" t="s">
        <v>3378</v>
      </c>
      <c r="K514" s="650" t="s">
        <v>3379</v>
      </c>
      <c r="L514" s="651">
        <v>0</v>
      </c>
      <c r="M514" s="651">
        <v>0</v>
      </c>
      <c r="N514" s="650">
        <v>3</v>
      </c>
      <c r="O514" s="731">
        <v>1</v>
      </c>
      <c r="P514" s="651"/>
      <c r="Q514" s="666"/>
      <c r="R514" s="650"/>
      <c r="S514" s="666">
        <v>0</v>
      </c>
      <c r="T514" s="731"/>
      <c r="U514" s="689">
        <v>0</v>
      </c>
    </row>
    <row r="515" spans="1:21" ht="14.4" customHeight="1" x14ac:dyDescent="0.3">
      <c r="A515" s="649">
        <v>7</v>
      </c>
      <c r="B515" s="650" t="s">
        <v>2234</v>
      </c>
      <c r="C515" s="650">
        <v>89301074</v>
      </c>
      <c r="D515" s="729" t="s">
        <v>3679</v>
      </c>
      <c r="E515" s="730" t="s">
        <v>2434</v>
      </c>
      <c r="F515" s="650" t="s">
        <v>2415</v>
      </c>
      <c r="G515" s="650" t="s">
        <v>2786</v>
      </c>
      <c r="H515" s="650" t="s">
        <v>568</v>
      </c>
      <c r="I515" s="650" t="s">
        <v>3380</v>
      </c>
      <c r="J515" s="650" t="s">
        <v>3367</v>
      </c>
      <c r="K515" s="650" t="s">
        <v>3368</v>
      </c>
      <c r="L515" s="651">
        <v>1063.33</v>
      </c>
      <c r="M515" s="651">
        <v>2126.66</v>
      </c>
      <c r="N515" s="650">
        <v>2</v>
      </c>
      <c r="O515" s="731">
        <v>1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7</v>
      </c>
      <c r="B516" s="650" t="s">
        <v>2234</v>
      </c>
      <c r="C516" s="650">
        <v>89301074</v>
      </c>
      <c r="D516" s="729" t="s">
        <v>3679</v>
      </c>
      <c r="E516" s="730" t="s">
        <v>2434</v>
      </c>
      <c r="F516" s="650" t="s">
        <v>2415</v>
      </c>
      <c r="G516" s="650" t="s">
        <v>2786</v>
      </c>
      <c r="H516" s="650" t="s">
        <v>568</v>
      </c>
      <c r="I516" s="650" t="s">
        <v>3381</v>
      </c>
      <c r="J516" s="650" t="s">
        <v>3382</v>
      </c>
      <c r="K516" s="650" t="s">
        <v>3383</v>
      </c>
      <c r="L516" s="651">
        <v>0</v>
      </c>
      <c r="M516" s="651">
        <v>0</v>
      </c>
      <c r="N516" s="650">
        <v>1</v>
      </c>
      <c r="O516" s="731">
        <v>1</v>
      </c>
      <c r="P516" s="651">
        <v>0</v>
      </c>
      <c r="Q516" s="666"/>
      <c r="R516" s="650">
        <v>1</v>
      </c>
      <c r="S516" s="666">
        <v>1</v>
      </c>
      <c r="T516" s="731">
        <v>1</v>
      </c>
      <c r="U516" s="689">
        <v>1</v>
      </c>
    </row>
    <row r="517" spans="1:21" ht="14.4" customHeight="1" x14ac:dyDescent="0.3">
      <c r="A517" s="649">
        <v>7</v>
      </c>
      <c r="B517" s="650" t="s">
        <v>2234</v>
      </c>
      <c r="C517" s="650">
        <v>89301074</v>
      </c>
      <c r="D517" s="729" t="s">
        <v>3679</v>
      </c>
      <c r="E517" s="730" t="s">
        <v>2434</v>
      </c>
      <c r="F517" s="650" t="s">
        <v>2415</v>
      </c>
      <c r="G517" s="650" t="s">
        <v>2786</v>
      </c>
      <c r="H517" s="650" t="s">
        <v>568</v>
      </c>
      <c r="I517" s="650" t="s">
        <v>3384</v>
      </c>
      <c r="J517" s="650" t="s">
        <v>3385</v>
      </c>
      <c r="K517" s="650" t="s">
        <v>3386</v>
      </c>
      <c r="L517" s="651">
        <v>1013.55</v>
      </c>
      <c r="M517" s="651">
        <v>32433.599999999999</v>
      </c>
      <c r="N517" s="650">
        <v>32</v>
      </c>
      <c r="O517" s="731">
        <v>7</v>
      </c>
      <c r="P517" s="651">
        <v>18243.899999999998</v>
      </c>
      <c r="Q517" s="666">
        <v>0.5625</v>
      </c>
      <c r="R517" s="650">
        <v>18</v>
      </c>
      <c r="S517" s="666">
        <v>0.5625</v>
      </c>
      <c r="T517" s="731">
        <v>3</v>
      </c>
      <c r="U517" s="689">
        <v>0.42857142857142855</v>
      </c>
    </row>
    <row r="518" spans="1:21" ht="14.4" customHeight="1" x14ac:dyDescent="0.3">
      <c r="A518" s="649">
        <v>7</v>
      </c>
      <c r="B518" s="650" t="s">
        <v>2234</v>
      </c>
      <c r="C518" s="650">
        <v>89301074</v>
      </c>
      <c r="D518" s="729" t="s">
        <v>3679</v>
      </c>
      <c r="E518" s="730" t="s">
        <v>2434</v>
      </c>
      <c r="F518" s="650" t="s">
        <v>2415</v>
      </c>
      <c r="G518" s="650" t="s">
        <v>2786</v>
      </c>
      <c r="H518" s="650" t="s">
        <v>568</v>
      </c>
      <c r="I518" s="650" t="s">
        <v>3387</v>
      </c>
      <c r="J518" s="650" t="s">
        <v>3388</v>
      </c>
      <c r="K518" s="650" t="s">
        <v>3017</v>
      </c>
      <c r="L518" s="651">
        <v>5888.74</v>
      </c>
      <c r="M518" s="651">
        <v>5888.74</v>
      </c>
      <c r="N518" s="650">
        <v>1</v>
      </c>
      <c r="O518" s="731">
        <v>1</v>
      </c>
      <c r="P518" s="651"/>
      <c r="Q518" s="666">
        <v>0</v>
      </c>
      <c r="R518" s="650"/>
      <c r="S518" s="666">
        <v>0</v>
      </c>
      <c r="T518" s="731"/>
      <c r="U518" s="689">
        <v>0</v>
      </c>
    </row>
    <row r="519" spans="1:21" ht="14.4" customHeight="1" x14ac:dyDescent="0.3">
      <c r="A519" s="649">
        <v>7</v>
      </c>
      <c r="B519" s="650" t="s">
        <v>2234</v>
      </c>
      <c r="C519" s="650">
        <v>89301074</v>
      </c>
      <c r="D519" s="729" t="s">
        <v>3679</v>
      </c>
      <c r="E519" s="730" t="s">
        <v>2434</v>
      </c>
      <c r="F519" s="650" t="s">
        <v>2415</v>
      </c>
      <c r="G519" s="650" t="s">
        <v>3048</v>
      </c>
      <c r="H519" s="650" t="s">
        <v>568</v>
      </c>
      <c r="I519" s="650" t="s">
        <v>3389</v>
      </c>
      <c r="J519" s="650" t="s">
        <v>3390</v>
      </c>
      <c r="K519" s="650" t="s">
        <v>3391</v>
      </c>
      <c r="L519" s="651">
        <v>999.6</v>
      </c>
      <c r="M519" s="651">
        <v>3998.4</v>
      </c>
      <c r="N519" s="650">
        <v>4</v>
      </c>
      <c r="O519" s="731">
        <v>1</v>
      </c>
      <c r="P519" s="651">
        <v>1999.2</v>
      </c>
      <c r="Q519" s="666">
        <v>0.5</v>
      </c>
      <c r="R519" s="650">
        <v>2</v>
      </c>
      <c r="S519" s="666">
        <v>0.5</v>
      </c>
      <c r="T519" s="731">
        <v>0.5</v>
      </c>
      <c r="U519" s="689">
        <v>0.5</v>
      </c>
    </row>
    <row r="520" spans="1:21" ht="14.4" customHeight="1" x14ac:dyDescent="0.3">
      <c r="A520" s="649">
        <v>7</v>
      </c>
      <c r="B520" s="650" t="s">
        <v>2234</v>
      </c>
      <c r="C520" s="650">
        <v>89301074</v>
      </c>
      <c r="D520" s="729" t="s">
        <v>3679</v>
      </c>
      <c r="E520" s="730" t="s">
        <v>2434</v>
      </c>
      <c r="F520" s="650" t="s">
        <v>2415</v>
      </c>
      <c r="G520" s="650" t="s">
        <v>3048</v>
      </c>
      <c r="H520" s="650" t="s">
        <v>568</v>
      </c>
      <c r="I520" s="650" t="s">
        <v>3392</v>
      </c>
      <c r="J520" s="650" t="s">
        <v>3393</v>
      </c>
      <c r="K520" s="650" t="s">
        <v>3056</v>
      </c>
      <c r="L520" s="651">
        <v>887.05</v>
      </c>
      <c r="M520" s="651">
        <v>10644.599999999999</v>
      </c>
      <c r="N520" s="650">
        <v>12</v>
      </c>
      <c r="O520" s="731">
        <v>3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7</v>
      </c>
      <c r="B521" s="650" t="s">
        <v>2234</v>
      </c>
      <c r="C521" s="650">
        <v>89301074</v>
      </c>
      <c r="D521" s="729" t="s">
        <v>3679</v>
      </c>
      <c r="E521" s="730" t="s">
        <v>2434</v>
      </c>
      <c r="F521" s="650" t="s">
        <v>2415</v>
      </c>
      <c r="G521" s="650" t="s">
        <v>3048</v>
      </c>
      <c r="H521" s="650" t="s">
        <v>629</v>
      </c>
      <c r="I521" s="650" t="s">
        <v>3238</v>
      </c>
      <c r="J521" s="650" t="s">
        <v>3239</v>
      </c>
      <c r="K521" s="650" t="s">
        <v>3240</v>
      </c>
      <c r="L521" s="651">
        <v>561.54</v>
      </c>
      <c r="M521" s="651">
        <v>2807.7</v>
      </c>
      <c r="N521" s="650">
        <v>5</v>
      </c>
      <c r="O521" s="731">
        <v>2.5</v>
      </c>
      <c r="P521" s="651">
        <v>1123.08</v>
      </c>
      <c r="Q521" s="666">
        <v>0.4</v>
      </c>
      <c r="R521" s="650">
        <v>2</v>
      </c>
      <c r="S521" s="666">
        <v>0.4</v>
      </c>
      <c r="T521" s="731">
        <v>1</v>
      </c>
      <c r="U521" s="689">
        <v>0.4</v>
      </c>
    </row>
    <row r="522" spans="1:21" ht="14.4" customHeight="1" x14ac:dyDescent="0.3">
      <c r="A522" s="649">
        <v>7</v>
      </c>
      <c r="B522" s="650" t="s">
        <v>2234</v>
      </c>
      <c r="C522" s="650">
        <v>89301074</v>
      </c>
      <c r="D522" s="729" t="s">
        <v>3679</v>
      </c>
      <c r="E522" s="730" t="s">
        <v>2434</v>
      </c>
      <c r="F522" s="650" t="s">
        <v>2415</v>
      </c>
      <c r="G522" s="650" t="s">
        <v>3048</v>
      </c>
      <c r="H522" s="650" t="s">
        <v>629</v>
      </c>
      <c r="I522" s="650" t="s">
        <v>3052</v>
      </c>
      <c r="J522" s="650" t="s">
        <v>3053</v>
      </c>
      <c r="K522" s="650" t="s">
        <v>3054</v>
      </c>
      <c r="L522" s="651">
        <v>443.52</v>
      </c>
      <c r="M522" s="651">
        <v>887.04</v>
      </c>
      <c r="N522" s="650">
        <v>2</v>
      </c>
      <c r="O522" s="731">
        <v>0.5</v>
      </c>
      <c r="P522" s="651">
        <v>887.04</v>
      </c>
      <c r="Q522" s="666">
        <v>1</v>
      </c>
      <c r="R522" s="650">
        <v>2</v>
      </c>
      <c r="S522" s="666">
        <v>1</v>
      </c>
      <c r="T522" s="731">
        <v>0.5</v>
      </c>
      <c r="U522" s="689">
        <v>1</v>
      </c>
    </row>
    <row r="523" spans="1:21" ht="14.4" customHeight="1" x14ac:dyDescent="0.3">
      <c r="A523" s="649">
        <v>7</v>
      </c>
      <c r="B523" s="650" t="s">
        <v>2234</v>
      </c>
      <c r="C523" s="650">
        <v>89301074</v>
      </c>
      <c r="D523" s="729" t="s">
        <v>3679</v>
      </c>
      <c r="E523" s="730" t="s">
        <v>2434</v>
      </c>
      <c r="F523" s="650" t="s">
        <v>2415</v>
      </c>
      <c r="G523" s="650" t="s">
        <v>3048</v>
      </c>
      <c r="H523" s="650" t="s">
        <v>629</v>
      </c>
      <c r="I523" s="650" t="s">
        <v>3055</v>
      </c>
      <c r="J523" s="650" t="s">
        <v>3053</v>
      </c>
      <c r="K523" s="650" t="s">
        <v>3056</v>
      </c>
      <c r="L523" s="651">
        <v>887.05</v>
      </c>
      <c r="M523" s="651">
        <v>49674.799999999988</v>
      </c>
      <c r="N523" s="650">
        <v>56</v>
      </c>
      <c r="O523" s="731">
        <v>20.5</v>
      </c>
      <c r="P523" s="651">
        <v>19515.099999999995</v>
      </c>
      <c r="Q523" s="666">
        <v>0.39285714285714285</v>
      </c>
      <c r="R523" s="650">
        <v>22</v>
      </c>
      <c r="S523" s="666">
        <v>0.39285714285714285</v>
      </c>
      <c r="T523" s="731">
        <v>9.5</v>
      </c>
      <c r="U523" s="689">
        <v>0.46341463414634149</v>
      </c>
    </row>
    <row r="524" spans="1:21" ht="14.4" customHeight="1" x14ac:dyDescent="0.3">
      <c r="A524" s="649">
        <v>7</v>
      </c>
      <c r="B524" s="650" t="s">
        <v>2234</v>
      </c>
      <c r="C524" s="650">
        <v>89301074</v>
      </c>
      <c r="D524" s="729" t="s">
        <v>3679</v>
      </c>
      <c r="E524" s="730" t="s">
        <v>2434</v>
      </c>
      <c r="F524" s="650" t="s">
        <v>2415</v>
      </c>
      <c r="G524" s="650" t="s">
        <v>3048</v>
      </c>
      <c r="H524" s="650" t="s">
        <v>629</v>
      </c>
      <c r="I524" s="650" t="s">
        <v>3057</v>
      </c>
      <c r="J524" s="650" t="s">
        <v>3058</v>
      </c>
      <c r="K524" s="650" t="s">
        <v>3059</v>
      </c>
      <c r="L524" s="651">
        <v>499.8</v>
      </c>
      <c r="M524" s="651">
        <v>1999.2</v>
      </c>
      <c r="N524" s="650">
        <v>4</v>
      </c>
      <c r="O524" s="731">
        <v>1</v>
      </c>
      <c r="P524" s="651"/>
      <c r="Q524" s="666">
        <v>0</v>
      </c>
      <c r="R524" s="650"/>
      <c r="S524" s="666">
        <v>0</v>
      </c>
      <c r="T524" s="731"/>
      <c r="U524" s="689">
        <v>0</v>
      </c>
    </row>
    <row r="525" spans="1:21" ht="14.4" customHeight="1" x14ac:dyDescent="0.3">
      <c r="A525" s="649">
        <v>7</v>
      </c>
      <c r="B525" s="650" t="s">
        <v>2234</v>
      </c>
      <c r="C525" s="650">
        <v>89301074</v>
      </c>
      <c r="D525" s="729" t="s">
        <v>3679</v>
      </c>
      <c r="E525" s="730" t="s">
        <v>2434</v>
      </c>
      <c r="F525" s="650" t="s">
        <v>2415</v>
      </c>
      <c r="G525" s="650" t="s">
        <v>3048</v>
      </c>
      <c r="H525" s="650" t="s">
        <v>568</v>
      </c>
      <c r="I525" s="650" t="s">
        <v>3394</v>
      </c>
      <c r="J525" s="650" t="s">
        <v>3395</v>
      </c>
      <c r="K525" s="650" t="s">
        <v>3396</v>
      </c>
      <c r="L525" s="651">
        <v>0</v>
      </c>
      <c r="M525" s="651">
        <v>0</v>
      </c>
      <c r="N525" s="650">
        <v>2</v>
      </c>
      <c r="O525" s="731">
        <v>0.5</v>
      </c>
      <c r="P525" s="651"/>
      <c r="Q525" s="666"/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7</v>
      </c>
      <c r="B526" s="650" t="s">
        <v>2234</v>
      </c>
      <c r="C526" s="650">
        <v>89301074</v>
      </c>
      <c r="D526" s="729" t="s">
        <v>3679</v>
      </c>
      <c r="E526" s="730" t="s">
        <v>2434</v>
      </c>
      <c r="F526" s="650" t="s">
        <v>2415</v>
      </c>
      <c r="G526" s="650" t="s">
        <v>3048</v>
      </c>
      <c r="H526" s="650" t="s">
        <v>568</v>
      </c>
      <c r="I526" s="650" t="s">
        <v>3397</v>
      </c>
      <c r="J526" s="650" t="s">
        <v>3053</v>
      </c>
      <c r="K526" s="650" t="s">
        <v>3056</v>
      </c>
      <c r="L526" s="651">
        <v>887.05</v>
      </c>
      <c r="M526" s="651">
        <v>1774.1</v>
      </c>
      <c r="N526" s="650">
        <v>2</v>
      </c>
      <c r="O526" s="731">
        <v>0.5</v>
      </c>
      <c r="P526" s="651"/>
      <c r="Q526" s="666">
        <v>0</v>
      </c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7</v>
      </c>
      <c r="B527" s="650" t="s">
        <v>2234</v>
      </c>
      <c r="C527" s="650">
        <v>89301074</v>
      </c>
      <c r="D527" s="729" t="s">
        <v>3679</v>
      </c>
      <c r="E527" s="730" t="s">
        <v>2434</v>
      </c>
      <c r="F527" s="650" t="s">
        <v>2415</v>
      </c>
      <c r="G527" s="650" t="s">
        <v>3398</v>
      </c>
      <c r="H527" s="650" t="s">
        <v>568</v>
      </c>
      <c r="I527" s="650" t="s">
        <v>807</v>
      </c>
      <c r="J527" s="650" t="s">
        <v>808</v>
      </c>
      <c r="K527" s="650" t="s">
        <v>3399</v>
      </c>
      <c r="L527" s="651">
        <v>163.9</v>
      </c>
      <c r="M527" s="651">
        <v>327.8</v>
      </c>
      <c r="N527" s="650">
        <v>2</v>
      </c>
      <c r="O527" s="731">
        <v>1</v>
      </c>
      <c r="P527" s="651">
        <v>327.8</v>
      </c>
      <c r="Q527" s="666">
        <v>1</v>
      </c>
      <c r="R527" s="650">
        <v>2</v>
      </c>
      <c r="S527" s="666">
        <v>1</v>
      </c>
      <c r="T527" s="731">
        <v>1</v>
      </c>
      <c r="U527" s="689">
        <v>1</v>
      </c>
    </row>
    <row r="528" spans="1:21" ht="14.4" customHeight="1" x14ac:dyDescent="0.3">
      <c r="A528" s="649">
        <v>7</v>
      </c>
      <c r="B528" s="650" t="s">
        <v>2234</v>
      </c>
      <c r="C528" s="650">
        <v>89301074</v>
      </c>
      <c r="D528" s="729" t="s">
        <v>3679</v>
      </c>
      <c r="E528" s="730" t="s">
        <v>2434</v>
      </c>
      <c r="F528" s="650" t="s">
        <v>2415</v>
      </c>
      <c r="G528" s="650" t="s">
        <v>3241</v>
      </c>
      <c r="H528" s="650" t="s">
        <v>568</v>
      </c>
      <c r="I528" s="650" t="s">
        <v>3242</v>
      </c>
      <c r="J528" s="650" t="s">
        <v>3243</v>
      </c>
      <c r="K528" s="650" t="s">
        <v>774</v>
      </c>
      <c r="L528" s="651">
        <v>33.36</v>
      </c>
      <c r="M528" s="651">
        <v>300.24</v>
      </c>
      <c r="N528" s="650">
        <v>9</v>
      </c>
      <c r="O528" s="731">
        <v>5.5</v>
      </c>
      <c r="P528" s="651">
        <v>100.08</v>
      </c>
      <c r="Q528" s="666">
        <v>0.33333333333333331</v>
      </c>
      <c r="R528" s="650">
        <v>3</v>
      </c>
      <c r="S528" s="666">
        <v>0.33333333333333331</v>
      </c>
      <c r="T528" s="731">
        <v>1</v>
      </c>
      <c r="U528" s="689">
        <v>0.18181818181818182</v>
      </c>
    </row>
    <row r="529" spans="1:21" ht="14.4" customHeight="1" x14ac:dyDescent="0.3">
      <c r="A529" s="649">
        <v>7</v>
      </c>
      <c r="B529" s="650" t="s">
        <v>2234</v>
      </c>
      <c r="C529" s="650">
        <v>89301074</v>
      </c>
      <c r="D529" s="729" t="s">
        <v>3679</v>
      </c>
      <c r="E529" s="730" t="s">
        <v>2434</v>
      </c>
      <c r="F529" s="650" t="s">
        <v>2415</v>
      </c>
      <c r="G529" s="650" t="s">
        <v>2640</v>
      </c>
      <c r="H529" s="650" t="s">
        <v>568</v>
      </c>
      <c r="I529" s="650" t="s">
        <v>3244</v>
      </c>
      <c r="J529" s="650" t="s">
        <v>3245</v>
      </c>
      <c r="K529" s="650" t="s">
        <v>2643</v>
      </c>
      <c r="L529" s="651">
        <v>86.16</v>
      </c>
      <c r="M529" s="651">
        <v>344.64</v>
      </c>
      <c r="N529" s="650">
        <v>4</v>
      </c>
      <c r="O529" s="731">
        <v>2.5</v>
      </c>
      <c r="P529" s="651">
        <v>258.48</v>
      </c>
      <c r="Q529" s="666">
        <v>0.75000000000000011</v>
      </c>
      <c r="R529" s="650">
        <v>3</v>
      </c>
      <c r="S529" s="666">
        <v>0.75</v>
      </c>
      <c r="T529" s="731">
        <v>2</v>
      </c>
      <c r="U529" s="689">
        <v>0.8</v>
      </c>
    </row>
    <row r="530" spans="1:21" ht="14.4" customHeight="1" x14ac:dyDescent="0.3">
      <c r="A530" s="649">
        <v>7</v>
      </c>
      <c r="B530" s="650" t="s">
        <v>2234</v>
      </c>
      <c r="C530" s="650">
        <v>89301074</v>
      </c>
      <c r="D530" s="729" t="s">
        <v>3679</v>
      </c>
      <c r="E530" s="730" t="s">
        <v>2434</v>
      </c>
      <c r="F530" s="650" t="s">
        <v>2415</v>
      </c>
      <c r="G530" s="650" t="s">
        <v>2640</v>
      </c>
      <c r="H530" s="650" t="s">
        <v>568</v>
      </c>
      <c r="I530" s="650" t="s">
        <v>3244</v>
      </c>
      <c r="J530" s="650" t="s">
        <v>3245</v>
      </c>
      <c r="K530" s="650" t="s">
        <v>2643</v>
      </c>
      <c r="L530" s="651">
        <v>75.5</v>
      </c>
      <c r="M530" s="651">
        <v>75.5</v>
      </c>
      <c r="N530" s="650">
        <v>1</v>
      </c>
      <c r="O530" s="731">
        <v>0.5</v>
      </c>
      <c r="P530" s="651">
        <v>75.5</v>
      </c>
      <c r="Q530" s="666">
        <v>1</v>
      </c>
      <c r="R530" s="650">
        <v>1</v>
      </c>
      <c r="S530" s="666">
        <v>1</v>
      </c>
      <c r="T530" s="731">
        <v>0.5</v>
      </c>
      <c r="U530" s="689">
        <v>1</v>
      </c>
    </row>
    <row r="531" spans="1:21" ht="14.4" customHeight="1" x14ac:dyDescent="0.3">
      <c r="A531" s="649">
        <v>7</v>
      </c>
      <c r="B531" s="650" t="s">
        <v>2234</v>
      </c>
      <c r="C531" s="650">
        <v>89301074</v>
      </c>
      <c r="D531" s="729" t="s">
        <v>3679</v>
      </c>
      <c r="E531" s="730" t="s">
        <v>2434</v>
      </c>
      <c r="F531" s="650" t="s">
        <v>2415</v>
      </c>
      <c r="G531" s="650" t="s">
        <v>2640</v>
      </c>
      <c r="H531" s="650" t="s">
        <v>568</v>
      </c>
      <c r="I531" s="650" t="s">
        <v>3400</v>
      </c>
      <c r="J531" s="650" t="s">
        <v>3245</v>
      </c>
      <c r="K531" s="650" t="s">
        <v>2527</v>
      </c>
      <c r="L531" s="651">
        <v>0</v>
      </c>
      <c r="M531" s="651">
        <v>0</v>
      </c>
      <c r="N531" s="650">
        <v>2</v>
      </c>
      <c r="O531" s="731">
        <v>1.5</v>
      </c>
      <c r="P531" s="651">
        <v>0</v>
      </c>
      <c r="Q531" s="666"/>
      <c r="R531" s="650">
        <v>1</v>
      </c>
      <c r="S531" s="666">
        <v>0.5</v>
      </c>
      <c r="T531" s="731">
        <v>1</v>
      </c>
      <c r="U531" s="689">
        <v>0.66666666666666663</v>
      </c>
    </row>
    <row r="532" spans="1:21" ht="14.4" customHeight="1" x14ac:dyDescent="0.3">
      <c r="A532" s="649">
        <v>7</v>
      </c>
      <c r="B532" s="650" t="s">
        <v>2234</v>
      </c>
      <c r="C532" s="650">
        <v>89301074</v>
      </c>
      <c r="D532" s="729" t="s">
        <v>3679</v>
      </c>
      <c r="E532" s="730" t="s">
        <v>2434</v>
      </c>
      <c r="F532" s="650" t="s">
        <v>2415</v>
      </c>
      <c r="G532" s="650" t="s">
        <v>3060</v>
      </c>
      <c r="H532" s="650" t="s">
        <v>568</v>
      </c>
      <c r="I532" s="650" t="s">
        <v>3246</v>
      </c>
      <c r="J532" s="650" t="s">
        <v>3247</v>
      </c>
      <c r="K532" s="650" t="s">
        <v>3248</v>
      </c>
      <c r="L532" s="651">
        <v>305.12</v>
      </c>
      <c r="M532" s="651">
        <v>305.12</v>
      </c>
      <c r="N532" s="650">
        <v>1</v>
      </c>
      <c r="O532" s="731"/>
      <c r="P532" s="651"/>
      <c r="Q532" s="666">
        <v>0</v>
      </c>
      <c r="R532" s="650"/>
      <c r="S532" s="666">
        <v>0</v>
      </c>
      <c r="T532" s="731"/>
      <c r="U532" s="689"/>
    </row>
    <row r="533" spans="1:21" ht="14.4" customHeight="1" x14ac:dyDescent="0.3">
      <c r="A533" s="649">
        <v>7</v>
      </c>
      <c r="B533" s="650" t="s">
        <v>2234</v>
      </c>
      <c r="C533" s="650">
        <v>89301074</v>
      </c>
      <c r="D533" s="729" t="s">
        <v>3679</v>
      </c>
      <c r="E533" s="730" t="s">
        <v>2434</v>
      </c>
      <c r="F533" s="650" t="s">
        <v>2415</v>
      </c>
      <c r="G533" s="650" t="s">
        <v>3060</v>
      </c>
      <c r="H533" s="650" t="s">
        <v>568</v>
      </c>
      <c r="I533" s="650" t="s">
        <v>3061</v>
      </c>
      <c r="J533" s="650" t="s">
        <v>3062</v>
      </c>
      <c r="K533" s="650" t="s">
        <v>3063</v>
      </c>
      <c r="L533" s="651">
        <v>876.77</v>
      </c>
      <c r="M533" s="651">
        <v>5260.62</v>
      </c>
      <c r="N533" s="650">
        <v>6</v>
      </c>
      <c r="O533" s="731">
        <v>1</v>
      </c>
      <c r="P533" s="651"/>
      <c r="Q533" s="666">
        <v>0</v>
      </c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7</v>
      </c>
      <c r="B534" s="650" t="s">
        <v>2234</v>
      </c>
      <c r="C534" s="650">
        <v>89301074</v>
      </c>
      <c r="D534" s="729" t="s">
        <v>3679</v>
      </c>
      <c r="E534" s="730" t="s">
        <v>2434</v>
      </c>
      <c r="F534" s="650" t="s">
        <v>2415</v>
      </c>
      <c r="G534" s="650" t="s">
        <v>3060</v>
      </c>
      <c r="H534" s="650" t="s">
        <v>568</v>
      </c>
      <c r="I534" s="650" t="s">
        <v>3401</v>
      </c>
      <c r="J534" s="650" t="s">
        <v>3253</v>
      </c>
      <c r="K534" s="650" t="s">
        <v>3402</v>
      </c>
      <c r="L534" s="651">
        <v>949.83</v>
      </c>
      <c r="M534" s="651">
        <v>949.83</v>
      </c>
      <c r="N534" s="650">
        <v>1</v>
      </c>
      <c r="O534" s="731">
        <v>1</v>
      </c>
      <c r="P534" s="651">
        <v>949.83</v>
      </c>
      <c r="Q534" s="666">
        <v>1</v>
      </c>
      <c r="R534" s="650">
        <v>1</v>
      </c>
      <c r="S534" s="666">
        <v>1</v>
      </c>
      <c r="T534" s="731">
        <v>1</v>
      </c>
      <c r="U534" s="689">
        <v>1</v>
      </c>
    </row>
    <row r="535" spans="1:21" ht="14.4" customHeight="1" x14ac:dyDescent="0.3">
      <c r="A535" s="649">
        <v>7</v>
      </c>
      <c r="B535" s="650" t="s">
        <v>2234</v>
      </c>
      <c r="C535" s="650">
        <v>89301074</v>
      </c>
      <c r="D535" s="729" t="s">
        <v>3679</v>
      </c>
      <c r="E535" s="730" t="s">
        <v>2434</v>
      </c>
      <c r="F535" s="650" t="s">
        <v>2415</v>
      </c>
      <c r="G535" s="650" t="s">
        <v>3060</v>
      </c>
      <c r="H535" s="650" t="s">
        <v>568</v>
      </c>
      <c r="I535" s="650" t="s">
        <v>3252</v>
      </c>
      <c r="J535" s="650" t="s">
        <v>3253</v>
      </c>
      <c r="K535" s="650" t="s">
        <v>3254</v>
      </c>
      <c r="L535" s="651">
        <v>474.91</v>
      </c>
      <c r="M535" s="651">
        <v>1899.64</v>
      </c>
      <c r="N535" s="650">
        <v>4</v>
      </c>
      <c r="O535" s="731">
        <v>2</v>
      </c>
      <c r="P535" s="651">
        <v>1899.64</v>
      </c>
      <c r="Q535" s="666">
        <v>1</v>
      </c>
      <c r="R535" s="650">
        <v>4</v>
      </c>
      <c r="S535" s="666">
        <v>1</v>
      </c>
      <c r="T535" s="731">
        <v>2</v>
      </c>
      <c r="U535" s="689">
        <v>1</v>
      </c>
    </row>
    <row r="536" spans="1:21" ht="14.4" customHeight="1" x14ac:dyDescent="0.3">
      <c r="A536" s="649">
        <v>7</v>
      </c>
      <c r="B536" s="650" t="s">
        <v>2234</v>
      </c>
      <c r="C536" s="650">
        <v>89301074</v>
      </c>
      <c r="D536" s="729" t="s">
        <v>3679</v>
      </c>
      <c r="E536" s="730" t="s">
        <v>2434</v>
      </c>
      <c r="F536" s="650" t="s">
        <v>2415</v>
      </c>
      <c r="G536" s="650" t="s">
        <v>3060</v>
      </c>
      <c r="H536" s="650" t="s">
        <v>568</v>
      </c>
      <c r="I536" s="650" t="s">
        <v>3403</v>
      </c>
      <c r="J536" s="650" t="s">
        <v>3062</v>
      </c>
      <c r="K536" s="650" t="s">
        <v>3404</v>
      </c>
      <c r="L536" s="651">
        <v>1753.54</v>
      </c>
      <c r="M536" s="651">
        <v>15781.86</v>
      </c>
      <c r="N536" s="650">
        <v>9</v>
      </c>
      <c r="O536" s="731">
        <v>4</v>
      </c>
      <c r="P536" s="651">
        <v>10521.24</v>
      </c>
      <c r="Q536" s="666">
        <v>0.66666666666666663</v>
      </c>
      <c r="R536" s="650">
        <v>6</v>
      </c>
      <c r="S536" s="666">
        <v>0.66666666666666663</v>
      </c>
      <c r="T536" s="731">
        <v>3</v>
      </c>
      <c r="U536" s="689">
        <v>0.75</v>
      </c>
    </row>
    <row r="537" spans="1:21" ht="14.4" customHeight="1" x14ac:dyDescent="0.3">
      <c r="A537" s="649">
        <v>7</v>
      </c>
      <c r="B537" s="650" t="s">
        <v>2234</v>
      </c>
      <c r="C537" s="650">
        <v>89301074</v>
      </c>
      <c r="D537" s="729" t="s">
        <v>3679</v>
      </c>
      <c r="E537" s="730" t="s">
        <v>2434</v>
      </c>
      <c r="F537" s="650" t="s">
        <v>2415</v>
      </c>
      <c r="G537" s="650" t="s">
        <v>3060</v>
      </c>
      <c r="H537" s="650" t="s">
        <v>568</v>
      </c>
      <c r="I537" s="650" t="s">
        <v>3405</v>
      </c>
      <c r="J537" s="650" t="s">
        <v>3250</v>
      </c>
      <c r="K537" s="650" t="s">
        <v>3406</v>
      </c>
      <c r="L537" s="651">
        <v>3507.07</v>
      </c>
      <c r="M537" s="651">
        <v>31563.630000000005</v>
      </c>
      <c r="N537" s="650">
        <v>9</v>
      </c>
      <c r="O537" s="731">
        <v>3</v>
      </c>
      <c r="P537" s="651">
        <v>21042.420000000002</v>
      </c>
      <c r="Q537" s="666">
        <v>0.66666666666666663</v>
      </c>
      <c r="R537" s="650">
        <v>6</v>
      </c>
      <c r="S537" s="666">
        <v>0.66666666666666663</v>
      </c>
      <c r="T537" s="731">
        <v>2</v>
      </c>
      <c r="U537" s="689">
        <v>0.66666666666666663</v>
      </c>
    </row>
    <row r="538" spans="1:21" ht="14.4" customHeight="1" x14ac:dyDescent="0.3">
      <c r="A538" s="649">
        <v>7</v>
      </c>
      <c r="B538" s="650" t="s">
        <v>2234</v>
      </c>
      <c r="C538" s="650">
        <v>89301074</v>
      </c>
      <c r="D538" s="729" t="s">
        <v>3679</v>
      </c>
      <c r="E538" s="730" t="s">
        <v>2434</v>
      </c>
      <c r="F538" s="650" t="s">
        <v>2415</v>
      </c>
      <c r="G538" s="650" t="s">
        <v>2767</v>
      </c>
      <c r="H538" s="650" t="s">
        <v>568</v>
      </c>
      <c r="I538" s="650" t="s">
        <v>1213</v>
      </c>
      <c r="J538" s="650" t="s">
        <v>1214</v>
      </c>
      <c r="K538" s="650" t="s">
        <v>3407</v>
      </c>
      <c r="L538" s="651">
        <v>31.84</v>
      </c>
      <c r="M538" s="651">
        <v>31.84</v>
      </c>
      <c r="N538" s="650">
        <v>1</v>
      </c>
      <c r="O538" s="731">
        <v>0.5</v>
      </c>
      <c r="P538" s="651">
        <v>31.84</v>
      </c>
      <c r="Q538" s="666">
        <v>1</v>
      </c>
      <c r="R538" s="650">
        <v>1</v>
      </c>
      <c r="S538" s="666">
        <v>1</v>
      </c>
      <c r="T538" s="731">
        <v>0.5</v>
      </c>
      <c r="U538" s="689">
        <v>1</v>
      </c>
    </row>
    <row r="539" spans="1:21" ht="14.4" customHeight="1" x14ac:dyDescent="0.3">
      <c r="A539" s="649">
        <v>7</v>
      </c>
      <c r="B539" s="650" t="s">
        <v>2234</v>
      </c>
      <c r="C539" s="650">
        <v>89301074</v>
      </c>
      <c r="D539" s="729" t="s">
        <v>3679</v>
      </c>
      <c r="E539" s="730" t="s">
        <v>2434</v>
      </c>
      <c r="F539" s="650" t="s">
        <v>2415</v>
      </c>
      <c r="G539" s="650" t="s">
        <v>2767</v>
      </c>
      <c r="H539" s="650" t="s">
        <v>568</v>
      </c>
      <c r="I539" s="650" t="s">
        <v>1021</v>
      </c>
      <c r="J539" s="650" t="s">
        <v>1022</v>
      </c>
      <c r="K539" s="650" t="s">
        <v>2768</v>
      </c>
      <c r="L539" s="651">
        <v>63.67</v>
      </c>
      <c r="M539" s="651">
        <v>191.01</v>
      </c>
      <c r="N539" s="650">
        <v>3</v>
      </c>
      <c r="O539" s="731">
        <v>2</v>
      </c>
      <c r="P539" s="651">
        <v>127.34</v>
      </c>
      <c r="Q539" s="666">
        <v>0.66666666666666674</v>
      </c>
      <c r="R539" s="650">
        <v>2</v>
      </c>
      <c r="S539" s="666">
        <v>0.66666666666666663</v>
      </c>
      <c r="T539" s="731">
        <v>1</v>
      </c>
      <c r="U539" s="689">
        <v>0.5</v>
      </c>
    </row>
    <row r="540" spans="1:21" ht="14.4" customHeight="1" x14ac:dyDescent="0.3">
      <c r="A540" s="649">
        <v>7</v>
      </c>
      <c r="B540" s="650" t="s">
        <v>2234</v>
      </c>
      <c r="C540" s="650">
        <v>89301074</v>
      </c>
      <c r="D540" s="729" t="s">
        <v>3679</v>
      </c>
      <c r="E540" s="730" t="s">
        <v>2434</v>
      </c>
      <c r="F540" s="650" t="s">
        <v>2415</v>
      </c>
      <c r="G540" s="650" t="s">
        <v>3408</v>
      </c>
      <c r="H540" s="650" t="s">
        <v>568</v>
      </c>
      <c r="I540" s="650" t="s">
        <v>3409</v>
      </c>
      <c r="J540" s="650" t="s">
        <v>1056</v>
      </c>
      <c r="K540" s="650" t="s">
        <v>3410</v>
      </c>
      <c r="L540" s="651">
        <v>26.17</v>
      </c>
      <c r="M540" s="651">
        <v>52.34</v>
      </c>
      <c r="N540" s="650">
        <v>2</v>
      </c>
      <c r="O540" s="731">
        <v>0.5</v>
      </c>
      <c r="P540" s="651"/>
      <c r="Q540" s="666">
        <v>0</v>
      </c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7</v>
      </c>
      <c r="B541" s="650" t="s">
        <v>2234</v>
      </c>
      <c r="C541" s="650">
        <v>89301074</v>
      </c>
      <c r="D541" s="729" t="s">
        <v>3679</v>
      </c>
      <c r="E541" s="730" t="s">
        <v>2434</v>
      </c>
      <c r="F541" s="650" t="s">
        <v>2415</v>
      </c>
      <c r="G541" s="650" t="s">
        <v>3411</v>
      </c>
      <c r="H541" s="650" t="s">
        <v>568</v>
      </c>
      <c r="I541" s="650" t="s">
        <v>3412</v>
      </c>
      <c r="J541" s="650" t="s">
        <v>883</v>
      </c>
      <c r="K541" s="650" t="s">
        <v>2583</v>
      </c>
      <c r="L541" s="651">
        <v>0</v>
      </c>
      <c r="M541" s="651">
        <v>0</v>
      </c>
      <c r="N541" s="650">
        <v>4</v>
      </c>
      <c r="O541" s="731">
        <v>3</v>
      </c>
      <c r="P541" s="651">
        <v>0</v>
      </c>
      <c r="Q541" s="666"/>
      <c r="R541" s="650">
        <v>2</v>
      </c>
      <c r="S541" s="666">
        <v>0.5</v>
      </c>
      <c r="T541" s="731">
        <v>2</v>
      </c>
      <c r="U541" s="689">
        <v>0.66666666666666663</v>
      </c>
    </row>
    <row r="542" spans="1:21" ht="14.4" customHeight="1" x14ac:dyDescent="0.3">
      <c r="A542" s="649">
        <v>7</v>
      </c>
      <c r="B542" s="650" t="s">
        <v>2234</v>
      </c>
      <c r="C542" s="650">
        <v>89301074</v>
      </c>
      <c r="D542" s="729" t="s">
        <v>3679</v>
      </c>
      <c r="E542" s="730" t="s">
        <v>2434</v>
      </c>
      <c r="F542" s="650" t="s">
        <v>2415</v>
      </c>
      <c r="G542" s="650" t="s">
        <v>2547</v>
      </c>
      <c r="H542" s="650" t="s">
        <v>568</v>
      </c>
      <c r="I542" s="650" t="s">
        <v>3413</v>
      </c>
      <c r="J542" s="650" t="s">
        <v>2549</v>
      </c>
      <c r="K542" s="650" t="s">
        <v>3414</v>
      </c>
      <c r="L542" s="651">
        <v>0</v>
      </c>
      <c r="M542" s="651">
        <v>0</v>
      </c>
      <c r="N542" s="650">
        <v>1</v>
      </c>
      <c r="O542" s="731">
        <v>1</v>
      </c>
      <c r="P542" s="651"/>
      <c r="Q542" s="666"/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7</v>
      </c>
      <c r="B543" s="650" t="s">
        <v>2234</v>
      </c>
      <c r="C543" s="650">
        <v>89301074</v>
      </c>
      <c r="D543" s="729" t="s">
        <v>3679</v>
      </c>
      <c r="E543" s="730" t="s">
        <v>2434</v>
      </c>
      <c r="F543" s="650" t="s">
        <v>2415</v>
      </c>
      <c r="G543" s="650" t="s">
        <v>3415</v>
      </c>
      <c r="H543" s="650" t="s">
        <v>568</v>
      </c>
      <c r="I543" s="650" t="s">
        <v>3416</v>
      </c>
      <c r="J543" s="650" t="s">
        <v>3417</v>
      </c>
      <c r="K543" s="650" t="s">
        <v>3418</v>
      </c>
      <c r="L543" s="651">
        <v>7132.29</v>
      </c>
      <c r="M543" s="651">
        <v>7132.29</v>
      </c>
      <c r="N543" s="650">
        <v>1</v>
      </c>
      <c r="O543" s="731">
        <v>1</v>
      </c>
      <c r="P543" s="651">
        <v>7132.29</v>
      </c>
      <c r="Q543" s="666">
        <v>1</v>
      </c>
      <c r="R543" s="650">
        <v>1</v>
      </c>
      <c r="S543" s="666">
        <v>1</v>
      </c>
      <c r="T543" s="731">
        <v>1</v>
      </c>
      <c r="U543" s="689">
        <v>1</v>
      </c>
    </row>
    <row r="544" spans="1:21" ht="14.4" customHeight="1" x14ac:dyDescent="0.3">
      <c r="A544" s="649">
        <v>7</v>
      </c>
      <c r="B544" s="650" t="s">
        <v>2234</v>
      </c>
      <c r="C544" s="650">
        <v>89301074</v>
      </c>
      <c r="D544" s="729" t="s">
        <v>3679</v>
      </c>
      <c r="E544" s="730" t="s">
        <v>2434</v>
      </c>
      <c r="F544" s="650" t="s">
        <v>2415</v>
      </c>
      <c r="G544" s="650" t="s">
        <v>3064</v>
      </c>
      <c r="H544" s="650" t="s">
        <v>568</v>
      </c>
      <c r="I544" s="650" t="s">
        <v>3065</v>
      </c>
      <c r="J544" s="650" t="s">
        <v>3066</v>
      </c>
      <c r="K544" s="650" t="s">
        <v>3067</v>
      </c>
      <c r="L544" s="651">
        <v>144.01</v>
      </c>
      <c r="M544" s="651">
        <v>576.04</v>
      </c>
      <c r="N544" s="650">
        <v>4</v>
      </c>
      <c r="O544" s="731">
        <v>0.5</v>
      </c>
      <c r="P544" s="651">
        <v>576.04</v>
      </c>
      <c r="Q544" s="666">
        <v>1</v>
      </c>
      <c r="R544" s="650">
        <v>4</v>
      </c>
      <c r="S544" s="666">
        <v>1</v>
      </c>
      <c r="T544" s="731">
        <v>0.5</v>
      </c>
      <c r="U544" s="689">
        <v>1</v>
      </c>
    </row>
    <row r="545" spans="1:21" ht="14.4" customHeight="1" x14ac:dyDescent="0.3">
      <c r="A545" s="649">
        <v>7</v>
      </c>
      <c r="B545" s="650" t="s">
        <v>2234</v>
      </c>
      <c r="C545" s="650">
        <v>89301074</v>
      </c>
      <c r="D545" s="729" t="s">
        <v>3679</v>
      </c>
      <c r="E545" s="730" t="s">
        <v>2434</v>
      </c>
      <c r="F545" s="650" t="s">
        <v>2415</v>
      </c>
      <c r="G545" s="650" t="s">
        <v>3064</v>
      </c>
      <c r="H545" s="650" t="s">
        <v>568</v>
      </c>
      <c r="I545" s="650" t="s">
        <v>3261</v>
      </c>
      <c r="J545" s="650" t="s">
        <v>3262</v>
      </c>
      <c r="K545" s="650" t="s">
        <v>3263</v>
      </c>
      <c r="L545" s="651">
        <v>71.2</v>
      </c>
      <c r="M545" s="651">
        <v>284.8</v>
      </c>
      <c r="N545" s="650">
        <v>4</v>
      </c>
      <c r="O545" s="731">
        <v>1.5</v>
      </c>
      <c r="P545" s="651">
        <v>142.4</v>
      </c>
      <c r="Q545" s="666">
        <v>0.5</v>
      </c>
      <c r="R545" s="650">
        <v>2</v>
      </c>
      <c r="S545" s="666">
        <v>0.5</v>
      </c>
      <c r="T545" s="731">
        <v>1</v>
      </c>
      <c r="U545" s="689">
        <v>0.66666666666666663</v>
      </c>
    </row>
    <row r="546" spans="1:21" ht="14.4" customHeight="1" x14ac:dyDescent="0.3">
      <c r="A546" s="649">
        <v>7</v>
      </c>
      <c r="B546" s="650" t="s">
        <v>2234</v>
      </c>
      <c r="C546" s="650">
        <v>89301074</v>
      </c>
      <c r="D546" s="729" t="s">
        <v>3679</v>
      </c>
      <c r="E546" s="730" t="s">
        <v>2434</v>
      </c>
      <c r="F546" s="650" t="s">
        <v>2415</v>
      </c>
      <c r="G546" s="650" t="s">
        <v>3064</v>
      </c>
      <c r="H546" s="650" t="s">
        <v>568</v>
      </c>
      <c r="I546" s="650" t="s">
        <v>3068</v>
      </c>
      <c r="J546" s="650" t="s">
        <v>3066</v>
      </c>
      <c r="K546" s="650" t="s">
        <v>3067</v>
      </c>
      <c r="L546" s="651">
        <v>144.01</v>
      </c>
      <c r="M546" s="651">
        <v>288.02</v>
      </c>
      <c r="N546" s="650">
        <v>2</v>
      </c>
      <c r="O546" s="731">
        <v>1</v>
      </c>
      <c r="P546" s="651">
        <v>288.02</v>
      </c>
      <c r="Q546" s="666">
        <v>1</v>
      </c>
      <c r="R546" s="650">
        <v>2</v>
      </c>
      <c r="S546" s="666">
        <v>1</v>
      </c>
      <c r="T546" s="731">
        <v>1</v>
      </c>
      <c r="U546" s="689">
        <v>1</v>
      </c>
    </row>
    <row r="547" spans="1:21" ht="14.4" customHeight="1" x14ac:dyDescent="0.3">
      <c r="A547" s="649">
        <v>7</v>
      </c>
      <c r="B547" s="650" t="s">
        <v>2234</v>
      </c>
      <c r="C547" s="650">
        <v>89301074</v>
      </c>
      <c r="D547" s="729" t="s">
        <v>3679</v>
      </c>
      <c r="E547" s="730" t="s">
        <v>2434</v>
      </c>
      <c r="F547" s="650" t="s">
        <v>2415</v>
      </c>
      <c r="G547" s="650" t="s">
        <v>3069</v>
      </c>
      <c r="H547" s="650" t="s">
        <v>568</v>
      </c>
      <c r="I547" s="650" t="s">
        <v>3264</v>
      </c>
      <c r="J547" s="650" t="s">
        <v>3265</v>
      </c>
      <c r="K547" s="650" t="s">
        <v>3266</v>
      </c>
      <c r="L547" s="651">
        <v>55.71</v>
      </c>
      <c r="M547" s="651">
        <v>334.26</v>
      </c>
      <c r="N547" s="650">
        <v>6</v>
      </c>
      <c r="O547" s="731">
        <v>1.5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7</v>
      </c>
      <c r="B548" s="650" t="s">
        <v>2234</v>
      </c>
      <c r="C548" s="650">
        <v>89301074</v>
      </c>
      <c r="D548" s="729" t="s">
        <v>3679</v>
      </c>
      <c r="E548" s="730" t="s">
        <v>2434</v>
      </c>
      <c r="F548" s="650" t="s">
        <v>2415</v>
      </c>
      <c r="G548" s="650" t="s">
        <v>3069</v>
      </c>
      <c r="H548" s="650" t="s">
        <v>568</v>
      </c>
      <c r="I548" s="650" t="s">
        <v>3070</v>
      </c>
      <c r="J548" s="650" t="s">
        <v>3071</v>
      </c>
      <c r="K548" s="650" t="s">
        <v>3072</v>
      </c>
      <c r="L548" s="651">
        <v>59.43</v>
      </c>
      <c r="M548" s="651">
        <v>534.87</v>
      </c>
      <c r="N548" s="650">
        <v>9</v>
      </c>
      <c r="O548" s="731">
        <v>2</v>
      </c>
      <c r="P548" s="651">
        <v>356.58</v>
      </c>
      <c r="Q548" s="666">
        <v>0.66666666666666663</v>
      </c>
      <c r="R548" s="650">
        <v>6</v>
      </c>
      <c r="S548" s="666">
        <v>0.66666666666666663</v>
      </c>
      <c r="T548" s="731">
        <v>1</v>
      </c>
      <c r="U548" s="689">
        <v>0.5</v>
      </c>
    </row>
    <row r="549" spans="1:21" ht="14.4" customHeight="1" x14ac:dyDescent="0.3">
      <c r="A549" s="649">
        <v>7</v>
      </c>
      <c r="B549" s="650" t="s">
        <v>2234</v>
      </c>
      <c r="C549" s="650">
        <v>89301074</v>
      </c>
      <c r="D549" s="729" t="s">
        <v>3679</v>
      </c>
      <c r="E549" s="730" t="s">
        <v>2434</v>
      </c>
      <c r="F549" s="650" t="s">
        <v>2415</v>
      </c>
      <c r="G549" s="650" t="s">
        <v>3069</v>
      </c>
      <c r="H549" s="650" t="s">
        <v>568</v>
      </c>
      <c r="I549" s="650" t="s">
        <v>3419</v>
      </c>
      <c r="J549" s="650" t="s">
        <v>3071</v>
      </c>
      <c r="K549" s="650" t="s">
        <v>3420</v>
      </c>
      <c r="L549" s="651">
        <v>0</v>
      </c>
      <c r="M549" s="651">
        <v>0</v>
      </c>
      <c r="N549" s="650">
        <v>2</v>
      </c>
      <c r="O549" s="731">
        <v>2</v>
      </c>
      <c r="P549" s="651">
        <v>0</v>
      </c>
      <c r="Q549" s="666"/>
      <c r="R549" s="650">
        <v>2</v>
      </c>
      <c r="S549" s="666">
        <v>1</v>
      </c>
      <c r="T549" s="731">
        <v>2</v>
      </c>
      <c r="U549" s="689">
        <v>1</v>
      </c>
    </row>
    <row r="550" spans="1:21" ht="14.4" customHeight="1" x14ac:dyDescent="0.3">
      <c r="A550" s="649">
        <v>7</v>
      </c>
      <c r="B550" s="650" t="s">
        <v>2234</v>
      </c>
      <c r="C550" s="650">
        <v>89301074</v>
      </c>
      <c r="D550" s="729" t="s">
        <v>3679</v>
      </c>
      <c r="E550" s="730" t="s">
        <v>2434</v>
      </c>
      <c r="F550" s="650" t="s">
        <v>2415</v>
      </c>
      <c r="G550" s="650" t="s">
        <v>3421</v>
      </c>
      <c r="H550" s="650" t="s">
        <v>568</v>
      </c>
      <c r="I550" s="650" t="s">
        <v>3422</v>
      </c>
      <c r="J550" s="650" t="s">
        <v>3423</v>
      </c>
      <c r="K550" s="650" t="s">
        <v>1119</v>
      </c>
      <c r="L550" s="651">
        <v>0</v>
      </c>
      <c r="M550" s="651">
        <v>0</v>
      </c>
      <c r="N550" s="650">
        <v>13</v>
      </c>
      <c r="O550" s="731">
        <v>6.5</v>
      </c>
      <c r="P550" s="651">
        <v>0</v>
      </c>
      <c r="Q550" s="666"/>
      <c r="R550" s="650">
        <v>4</v>
      </c>
      <c r="S550" s="666">
        <v>0.30769230769230771</v>
      </c>
      <c r="T550" s="731">
        <v>2.5</v>
      </c>
      <c r="U550" s="689">
        <v>0.38461538461538464</v>
      </c>
    </row>
    <row r="551" spans="1:21" ht="14.4" customHeight="1" x14ac:dyDescent="0.3">
      <c r="A551" s="649">
        <v>7</v>
      </c>
      <c r="B551" s="650" t="s">
        <v>2234</v>
      </c>
      <c r="C551" s="650">
        <v>89301074</v>
      </c>
      <c r="D551" s="729" t="s">
        <v>3679</v>
      </c>
      <c r="E551" s="730" t="s">
        <v>2434</v>
      </c>
      <c r="F551" s="650" t="s">
        <v>2415</v>
      </c>
      <c r="G551" s="650" t="s">
        <v>3421</v>
      </c>
      <c r="H551" s="650" t="s">
        <v>568</v>
      </c>
      <c r="I551" s="650" t="s">
        <v>3424</v>
      </c>
      <c r="J551" s="650" t="s">
        <v>3425</v>
      </c>
      <c r="K551" s="650" t="s">
        <v>3426</v>
      </c>
      <c r="L551" s="651">
        <v>0</v>
      </c>
      <c r="M551" s="651">
        <v>0</v>
      </c>
      <c r="N551" s="650">
        <v>2</v>
      </c>
      <c r="O551" s="731">
        <v>1</v>
      </c>
      <c r="P551" s="651"/>
      <c r="Q551" s="666"/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7</v>
      </c>
      <c r="B552" s="650" t="s">
        <v>2234</v>
      </c>
      <c r="C552" s="650">
        <v>89301074</v>
      </c>
      <c r="D552" s="729" t="s">
        <v>3679</v>
      </c>
      <c r="E552" s="730" t="s">
        <v>2434</v>
      </c>
      <c r="F552" s="650" t="s">
        <v>2415</v>
      </c>
      <c r="G552" s="650" t="s">
        <v>2649</v>
      </c>
      <c r="H552" s="650" t="s">
        <v>629</v>
      </c>
      <c r="I552" s="650" t="s">
        <v>3427</v>
      </c>
      <c r="J552" s="650" t="s">
        <v>3428</v>
      </c>
      <c r="K552" s="650" t="s">
        <v>1600</v>
      </c>
      <c r="L552" s="651">
        <v>137.74</v>
      </c>
      <c r="M552" s="651">
        <v>413.22</v>
      </c>
      <c r="N552" s="650">
        <v>3</v>
      </c>
      <c r="O552" s="731">
        <v>0.5</v>
      </c>
      <c r="P552" s="651"/>
      <c r="Q552" s="666">
        <v>0</v>
      </c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7</v>
      </c>
      <c r="B553" s="650" t="s">
        <v>2234</v>
      </c>
      <c r="C553" s="650">
        <v>89301074</v>
      </c>
      <c r="D553" s="729" t="s">
        <v>3679</v>
      </c>
      <c r="E553" s="730" t="s">
        <v>2434</v>
      </c>
      <c r="F553" s="650" t="s">
        <v>2415</v>
      </c>
      <c r="G553" s="650" t="s">
        <v>2649</v>
      </c>
      <c r="H553" s="650" t="s">
        <v>629</v>
      </c>
      <c r="I553" s="650" t="s">
        <v>3427</v>
      </c>
      <c r="J553" s="650" t="s">
        <v>3428</v>
      </c>
      <c r="K553" s="650" t="s">
        <v>1600</v>
      </c>
      <c r="L553" s="651">
        <v>118.82</v>
      </c>
      <c r="M553" s="651">
        <v>356.46</v>
      </c>
      <c r="N553" s="650">
        <v>3</v>
      </c>
      <c r="O553" s="731">
        <v>0.5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7</v>
      </c>
      <c r="B554" s="650" t="s">
        <v>2234</v>
      </c>
      <c r="C554" s="650">
        <v>89301074</v>
      </c>
      <c r="D554" s="729" t="s">
        <v>3679</v>
      </c>
      <c r="E554" s="730" t="s">
        <v>2434</v>
      </c>
      <c r="F554" s="650" t="s">
        <v>2415</v>
      </c>
      <c r="G554" s="650" t="s">
        <v>2649</v>
      </c>
      <c r="H554" s="650" t="s">
        <v>568</v>
      </c>
      <c r="I554" s="650" t="s">
        <v>2916</v>
      </c>
      <c r="J554" s="650" t="s">
        <v>2917</v>
      </c>
      <c r="K554" s="650" t="s">
        <v>2918</v>
      </c>
      <c r="L554" s="651">
        <v>356.47</v>
      </c>
      <c r="M554" s="651">
        <v>356.47</v>
      </c>
      <c r="N554" s="650">
        <v>1</v>
      </c>
      <c r="O554" s="731">
        <v>1</v>
      </c>
      <c r="P554" s="651">
        <v>356.47</v>
      </c>
      <c r="Q554" s="666">
        <v>1</v>
      </c>
      <c r="R554" s="650">
        <v>1</v>
      </c>
      <c r="S554" s="666">
        <v>1</v>
      </c>
      <c r="T554" s="731">
        <v>1</v>
      </c>
      <c r="U554" s="689">
        <v>1</v>
      </c>
    </row>
    <row r="555" spans="1:21" ht="14.4" customHeight="1" x14ac:dyDescent="0.3">
      <c r="A555" s="649">
        <v>7</v>
      </c>
      <c r="B555" s="650" t="s">
        <v>2234</v>
      </c>
      <c r="C555" s="650">
        <v>89301074</v>
      </c>
      <c r="D555" s="729" t="s">
        <v>3679</v>
      </c>
      <c r="E555" s="730" t="s">
        <v>2434</v>
      </c>
      <c r="F555" s="650" t="s">
        <v>2415</v>
      </c>
      <c r="G555" s="650" t="s">
        <v>3429</v>
      </c>
      <c r="H555" s="650" t="s">
        <v>568</v>
      </c>
      <c r="I555" s="650" t="s">
        <v>1066</v>
      </c>
      <c r="J555" s="650" t="s">
        <v>3430</v>
      </c>
      <c r="K555" s="650" t="s">
        <v>3431</v>
      </c>
      <c r="L555" s="651">
        <v>1638.59</v>
      </c>
      <c r="M555" s="651">
        <v>19663.079999999998</v>
      </c>
      <c r="N555" s="650">
        <v>12</v>
      </c>
      <c r="O555" s="731">
        <v>2.5</v>
      </c>
      <c r="P555" s="651"/>
      <c r="Q555" s="666">
        <v>0</v>
      </c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7</v>
      </c>
      <c r="B556" s="650" t="s">
        <v>2234</v>
      </c>
      <c r="C556" s="650">
        <v>89301074</v>
      </c>
      <c r="D556" s="729" t="s">
        <v>3679</v>
      </c>
      <c r="E556" s="730" t="s">
        <v>2434</v>
      </c>
      <c r="F556" s="650" t="s">
        <v>2415</v>
      </c>
      <c r="G556" s="650" t="s">
        <v>3429</v>
      </c>
      <c r="H556" s="650" t="s">
        <v>568</v>
      </c>
      <c r="I556" s="650" t="s">
        <v>3432</v>
      </c>
      <c r="J556" s="650" t="s">
        <v>3430</v>
      </c>
      <c r="K556" s="650" t="s">
        <v>3431</v>
      </c>
      <c r="L556" s="651">
        <v>1638.59</v>
      </c>
      <c r="M556" s="651">
        <v>3277.18</v>
      </c>
      <c r="N556" s="650">
        <v>2</v>
      </c>
      <c r="O556" s="731">
        <v>0.5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7</v>
      </c>
      <c r="B557" s="650" t="s">
        <v>2234</v>
      </c>
      <c r="C557" s="650">
        <v>89301074</v>
      </c>
      <c r="D557" s="729" t="s">
        <v>3679</v>
      </c>
      <c r="E557" s="730" t="s">
        <v>2434</v>
      </c>
      <c r="F557" s="650" t="s">
        <v>2415</v>
      </c>
      <c r="G557" s="650" t="s">
        <v>3075</v>
      </c>
      <c r="H557" s="650" t="s">
        <v>629</v>
      </c>
      <c r="I557" s="650" t="s">
        <v>3076</v>
      </c>
      <c r="J557" s="650" t="s">
        <v>3077</v>
      </c>
      <c r="K557" s="650" t="s">
        <v>3078</v>
      </c>
      <c r="L557" s="651">
        <v>118.82</v>
      </c>
      <c r="M557" s="651">
        <v>356.46</v>
      </c>
      <c r="N557" s="650">
        <v>3</v>
      </c>
      <c r="O557" s="731">
        <v>0.5</v>
      </c>
      <c r="P557" s="651"/>
      <c r="Q557" s="666">
        <v>0</v>
      </c>
      <c r="R557" s="650"/>
      <c r="S557" s="666">
        <v>0</v>
      </c>
      <c r="T557" s="731"/>
      <c r="U557" s="689">
        <v>0</v>
      </c>
    </row>
    <row r="558" spans="1:21" ht="14.4" customHeight="1" x14ac:dyDescent="0.3">
      <c r="A558" s="649">
        <v>7</v>
      </c>
      <c r="B558" s="650" t="s">
        <v>2234</v>
      </c>
      <c r="C558" s="650">
        <v>89301074</v>
      </c>
      <c r="D558" s="729" t="s">
        <v>3679</v>
      </c>
      <c r="E558" s="730" t="s">
        <v>2434</v>
      </c>
      <c r="F558" s="650" t="s">
        <v>2415</v>
      </c>
      <c r="G558" s="650" t="s">
        <v>3433</v>
      </c>
      <c r="H558" s="650" t="s">
        <v>568</v>
      </c>
      <c r="I558" s="650" t="s">
        <v>3434</v>
      </c>
      <c r="J558" s="650" t="s">
        <v>3435</v>
      </c>
      <c r="K558" s="650" t="s">
        <v>3436</v>
      </c>
      <c r="L558" s="651">
        <v>65.89</v>
      </c>
      <c r="M558" s="651">
        <v>131.78</v>
      </c>
      <c r="N558" s="650">
        <v>2</v>
      </c>
      <c r="O558" s="731">
        <v>1</v>
      </c>
      <c r="P558" s="651">
        <v>131.78</v>
      </c>
      <c r="Q558" s="666">
        <v>1</v>
      </c>
      <c r="R558" s="650">
        <v>2</v>
      </c>
      <c r="S558" s="666">
        <v>1</v>
      </c>
      <c r="T558" s="731">
        <v>1</v>
      </c>
      <c r="U558" s="689">
        <v>1</v>
      </c>
    </row>
    <row r="559" spans="1:21" ht="14.4" customHeight="1" x14ac:dyDescent="0.3">
      <c r="A559" s="649">
        <v>7</v>
      </c>
      <c r="B559" s="650" t="s">
        <v>2234</v>
      </c>
      <c r="C559" s="650">
        <v>89301074</v>
      </c>
      <c r="D559" s="729" t="s">
        <v>3679</v>
      </c>
      <c r="E559" s="730" t="s">
        <v>2434</v>
      </c>
      <c r="F559" s="650" t="s">
        <v>2415</v>
      </c>
      <c r="G559" s="650" t="s">
        <v>2850</v>
      </c>
      <c r="H559" s="650" t="s">
        <v>629</v>
      </c>
      <c r="I559" s="650" t="s">
        <v>3081</v>
      </c>
      <c r="J559" s="650" t="s">
        <v>2852</v>
      </c>
      <c r="K559" s="650" t="s">
        <v>3082</v>
      </c>
      <c r="L559" s="651">
        <v>193.26</v>
      </c>
      <c r="M559" s="651">
        <v>1352.82</v>
      </c>
      <c r="N559" s="650">
        <v>7</v>
      </c>
      <c r="O559" s="731">
        <v>2</v>
      </c>
      <c r="P559" s="651">
        <v>579.78</v>
      </c>
      <c r="Q559" s="666">
        <v>0.42857142857142855</v>
      </c>
      <c r="R559" s="650">
        <v>3</v>
      </c>
      <c r="S559" s="666">
        <v>0.42857142857142855</v>
      </c>
      <c r="T559" s="731">
        <v>1</v>
      </c>
      <c r="U559" s="689">
        <v>0.5</v>
      </c>
    </row>
    <row r="560" spans="1:21" ht="14.4" customHeight="1" x14ac:dyDescent="0.3">
      <c r="A560" s="649">
        <v>7</v>
      </c>
      <c r="B560" s="650" t="s">
        <v>2234</v>
      </c>
      <c r="C560" s="650">
        <v>89301074</v>
      </c>
      <c r="D560" s="729" t="s">
        <v>3679</v>
      </c>
      <c r="E560" s="730" t="s">
        <v>2434</v>
      </c>
      <c r="F560" s="650" t="s">
        <v>2415</v>
      </c>
      <c r="G560" s="650" t="s">
        <v>2850</v>
      </c>
      <c r="H560" s="650" t="s">
        <v>629</v>
      </c>
      <c r="I560" s="650" t="s">
        <v>3081</v>
      </c>
      <c r="J560" s="650" t="s">
        <v>2852</v>
      </c>
      <c r="K560" s="650" t="s">
        <v>3082</v>
      </c>
      <c r="L560" s="651">
        <v>119.11</v>
      </c>
      <c r="M560" s="651">
        <v>595.54999999999995</v>
      </c>
      <c r="N560" s="650">
        <v>5</v>
      </c>
      <c r="O560" s="731">
        <v>1</v>
      </c>
      <c r="P560" s="651">
        <v>357.33</v>
      </c>
      <c r="Q560" s="666">
        <v>0.6</v>
      </c>
      <c r="R560" s="650">
        <v>3</v>
      </c>
      <c r="S560" s="666">
        <v>0.6</v>
      </c>
      <c r="T560" s="731">
        <v>0.5</v>
      </c>
      <c r="U560" s="689">
        <v>0.5</v>
      </c>
    </row>
    <row r="561" spans="1:21" ht="14.4" customHeight="1" x14ac:dyDescent="0.3">
      <c r="A561" s="649">
        <v>7</v>
      </c>
      <c r="B561" s="650" t="s">
        <v>2234</v>
      </c>
      <c r="C561" s="650">
        <v>89301074</v>
      </c>
      <c r="D561" s="729" t="s">
        <v>3679</v>
      </c>
      <c r="E561" s="730" t="s">
        <v>2434</v>
      </c>
      <c r="F561" s="650" t="s">
        <v>2415</v>
      </c>
      <c r="G561" s="650" t="s">
        <v>2850</v>
      </c>
      <c r="H561" s="650" t="s">
        <v>568</v>
      </c>
      <c r="I561" s="650" t="s">
        <v>3437</v>
      </c>
      <c r="J561" s="650" t="s">
        <v>3438</v>
      </c>
      <c r="K561" s="650" t="s">
        <v>3439</v>
      </c>
      <c r="L561" s="651">
        <v>397.02</v>
      </c>
      <c r="M561" s="651">
        <v>397.02</v>
      </c>
      <c r="N561" s="650">
        <v>1</v>
      </c>
      <c r="O561" s="731">
        <v>1</v>
      </c>
      <c r="P561" s="651">
        <v>397.02</v>
      </c>
      <c r="Q561" s="666">
        <v>1</v>
      </c>
      <c r="R561" s="650">
        <v>1</v>
      </c>
      <c r="S561" s="666">
        <v>1</v>
      </c>
      <c r="T561" s="731">
        <v>1</v>
      </c>
      <c r="U561" s="689">
        <v>1</v>
      </c>
    </row>
    <row r="562" spans="1:21" ht="14.4" customHeight="1" x14ac:dyDescent="0.3">
      <c r="A562" s="649">
        <v>7</v>
      </c>
      <c r="B562" s="650" t="s">
        <v>2234</v>
      </c>
      <c r="C562" s="650">
        <v>89301074</v>
      </c>
      <c r="D562" s="729" t="s">
        <v>3679</v>
      </c>
      <c r="E562" s="730" t="s">
        <v>2434</v>
      </c>
      <c r="F562" s="650" t="s">
        <v>2415</v>
      </c>
      <c r="G562" s="650" t="s">
        <v>2458</v>
      </c>
      <c r="H562" s="650" t="s">
        <v>568</v>
      </c>
      <c r="I562" s="650" t="s">
        <v>3087</v>
      </c>
      <c r="J562" s="650" t="s">
        <v>2158</v>
      </c>
      <c r="K562" s="650" t="s">
        <v>2982</v>
      </c>
      <c r="L562" s="651">
        <v>70.02</v>
      </c>
      <c r="M562" s="651">
        <v>210.06</v>
      </c>
      <c r="N562" s="650">
        <v>3</v>
      </c>
      <c r="O562" s="731">
        <v>1.5</v>
      </c>
      <c r="P562" s="651">
        <v>140.04</v>
      </c>
      <c r="Q562" s="666">
        <v>0.66666666666666663</v>
      </c>
      <c r="R562" s="650">
        <v>2</v>
      </c>
      <c r="S562" s="666">
        <v>0.66666666666666663</v>
      </c>
      <c r="T562" s="731">
        <v>0.5</v>
      </c>
      <c r="U562" s="689">
        <v>0.33333333333333331</v>
      </c>
    </row>
    <row r="563" spans="1:21" ht="14.4" customHeight="1" x14ac:dyDescent="0.3">
      <c r="A563" s="649">
        <v>7</v>
      </c>
      <c r="B563" s="650" t="s">
        <v>2234</v>
      </c>
      <c r="C563" s="650">
        <v>89301074</v>
      </c>
      <c r="D563" s="729" t="s">
        <v>3679</v>
      </c>
      <c r="E563" s="730" t="s">
        <v>2434</v>
      </c>
      <c r="F563" s="650" t="s">
        <v>2415</v>
      </c>
      <c r="G563" s="650" t="s">
        <v>2458</v>
      </c>
      <c r="H563" s="650" t="s">
        <v>568</v>
      </c>
      <c r="I563" s="650" t="s">
        <v>849</v>
      </c>
      <c r="J563" s="650" t="s">
        <v>2459</v>
      </c>
      <c r="K563" s="650" t="s">
        <v>2460</v>
      </c>
      <c r="L563" s="651">
        <v>56.01</v>
      </c>
      <c r="M563" s="651">
        <v>56.01</v>
      </c>
      <c r="N563" s="650">
        <v>1</v>
      </c>
      <c r="O563" s="731">
        <v>0.5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7</v>
      </c>
      <c r="B564" s="650" t="s">
        <v>2234</v>
      </c>
      <c r="C564" s="650">
        <v>89301074</v>
      </c>
      <c r="D564" s="729" t="s">
        <v>3679</v>
      </c>
      <c r="E564" s="730" t="s">
        <v>2434</v>
      </c>
      <c r="F564" s="650" t="s">
        <v>2415</v>
      </c>
      <c r="G564" s="650" t="s">
        <v>2458</v>
      </c>
      <c r="H564" s="650" t="s">
        <v>568</v>
      </c>
      <c r="I564" s="650" t="s">
        <v>3440</v>
      </c>
      <c r="J564" s="650" t="s">
        <v>2158</v>
      </c>
      <c r="K564" s="650" t="s">
        <v>2982</v>
      </c>
      <c r="L564" s="651">
        <v>70.02</v>
      </c>
      <c r="M564" s="651">
        <v>70.02</v>
      </c>
      <c r="N564" s="650">
        <v>1</v>
      </c>
      <c r="O564" s="731">
        <v>1</v>
      </c>
      <c r="P564" s="651">
        <v>70.02</v>
      </c>
      <c r="Q564" s="666">
        <v>1</v>
      </c>
      <c r="R564" s="650">
        <v>1</v>
      </c>
      <c r="S564" s="666">
        <v>1</v>
      </c>
      <c r="T564" s="731">
        <v>1</v>
      </c>
      <c r="U564" s="689">
        <v>1</v>
      </c>
    </row>
    <row r="565" spans="1:21" ht="14.4" customHeight="1" x14ac:dyDescent="0.3">
      <c r="A565" s="649">
        <v>7</v>
      </c>
      <c r="B565" s="650" t="s">
        <v>2234</v>
      </c>
      <c r="C565" s="650">
        <v>89301074</v>
      </c>
      <c r="D565" s="729" t="s">
        <v>3679</v>
      </c>
      <c r="E565" s="730" t="s">
        <v>2434</v>
      </c>
      <c r="F565" s="650" t="s">
        <v>2415</v>
      </c>
      <c r="G565" s="650" t="s">
        <v>3441</v>
      </c>
      <c r="H565" s="650" t="s">
        <v>629</v>
      </c>
      <c r="I565" s="650" t="s">
        <v>3442</v>
      </c>
      <c r="J565" s="650" t="s">
        <v>3443</v>
      </c>
      <c r="K565" s="650" t="s">
        <v>3444</v>
      </c>
      <c r="L565" s="651">
        <v>418.37</v>
      </c>
      <c r="M565" s="651">
        <v>418.37</v>
      </c>
      <c r="N565" s="650">
        <v>1</v>
      </c>
      <c r="O565" s="731">
        <v>0.5</v>
      </c>
      <c r="P565" s="651">
        <v>418.37</v>
      </c>
      <c r="Q565" s="666">
        <v>1</v>
      </c>
      <c r="R565" s="650">
        <v>1</v>
      </c>
      <c r="S565" s="666">
        <v>1</v>
      </c>
      <c r="T565" s="731">
        <v>0.5</v>
      </c>
      <c r="U565" s="689">
        <v>1</v>
      </c>
    </row>
    <row r="566" spans="1:21" ht="14.4" customHeight="1" x14ac:dyDescent="0.3">
      <c r="A566" s="649">
        <v>7</v>
      </c>
      <c r="B566" s="650" t="s">
        <v>2234</v>
      </c>
      <c r="C566" s="650">
        <v>89301074</v>
      </c>
      <c r="D566" s="729" t="s">
        <v>3679</v>
      </c>
      <c r="E566" s="730" t="s">
        <v>2434</v>
      </c>
      <c r="F566" s="650" t="s">
        <v>2415</v>
      </c>
      <c r="G566" s="650" t="s">
        <v>2790</v>
      </c>
      <c r="H566" s="650" t="s">
        <v>568</v>
      </c>
      <c r="I566" s="650" t="s">
        <v>3267</v>
      </c>
      <c r="J566" s="650" t="s">
        <v>2795</v>
      </c>
      <c r="K566" s="650" t="s">
        <v>2796</v>
      </c>
      <c r="L566" s="651">
        <v>132.77000000000001</v>
      </c>
      <c r="M566" s="651">
        <v>398.31000000000006</v>
      </c>
      <c r="N566" s="650">
        <v>3</v>
      </c>
      <c r="O566" s="731">
        <v>1</v>
      </c>
      <c r="P566" s="651">
        <v>398.31000000000006</v>
      </c>
      <c r="Q566" s="666">
        <v>1</v>
      </c>
      <c r="R566" s="650">
        <v>3</v>
      </c>
      <c r="S566" s="666">
        <v>1</v>
      </c>
      <c r="T566" s="731">
        <v>1</v>
      </c>
      <c r="U566" s="689">
        <v>1</v>
      </c>
    </row>
    <row r="567" spans="1:21" ht="14.4" customHeight="1" x14ac:dyDescent="0.3">
      <c r="A567" s="649">
        <v>7</v>
      </c>
      <c r="B567" s="650" t="s">
        <v>2234</v>
      </c>
      <c r="C567" s="650">
        <v>89301074</v>
      </c>
      <c r="D567" s="729" t="s">
        <v>3679</v>
      </c>
      <c r="E567" s="730" t="s">
        <v>2434</v>
      </c>
      <c r="F567" s="650" t="s">
        <v>2415</v>
      </c>
      <c r="G567" s="650" t="s">
        <v>2790</v>
      </c>
      <c r="H567" s="650" t="s">
        <v>568</v>
      </c>
      <c r="I567" s="650" t="s">
        <v>3268</v>
      </c>
      <c r="J567" s="650" t="s">
        <v>2801</v>
      </c>
      <c r="K567" s="650" t="s">
        <v>2802</v>
      </c>
      <c r="L567" s="651">
        <v>407.64</v>
      </c>
      <c r="M567" s="651">
        <v>3668.7599999999998</v>
      </c>
      <c r="N567" s="650">
        <v>9</v>
      </c>
      <c r="O567" s="731">
        <v>1</v>
      </c>
      <c r="P567" s="651">
        <v>3668.7599999999998</v>
      </c>
      <c r="Q567" s="666">
        <v>1</v>
      </c>
      <c r="R567" s="650">
        <v>9</v>
      </c>
      <c r="S567" s="666">
        <v>1</v>
      </c>
      <c r="T567" s="731">
        <v>1</v>
      </c>
      <c r="U567" s="689">
        <v>1</v>
      </c>
    </row>
    <row r="568" spans="1:21" ht="14.4" customHeight="1" x14ac:dyDescent="0.3">
      <c r="A568" s="649">
        <v>7</v>
      </c>
      <c r="B568" s="650" t="s">
        <v>2234</v>
      </c>
      <c r="C568" s="650">
        <v>89301074</v>
      </c>
      <c r="D568" s="729" t="s">
        <v>3679</v>
      </c>
      <c r="E568" s="730" t="s">
        <v>2434</v>
      </c>
      <c r="F568" s="650" t="s">
        <v>2415</v>
      </c>
      <c r="G568" s="650" t="s">
        <v>2790</v>
      </c>
      <c r="H568" s="650" t="s">
        <v>568</v>
      </c>
      <c r="I568" s="650" t="s">
        <v>3088</v>
      </c>
      <c r="J568" s="650" t="s">
        <v>3089</v>
      </c>
      <c r="K568" s="650" t="s">
        <v>2752</v>
      </c>
      <c r="L568" s="651">
        <v>57.48</v>
      </c>
      <c r="M568" s="651">
        <v>287.39999999999998</v>
      </c>
      <c r="N568" s="650">
        <v>5</v>
      </c>
      <c r="O568" s="731">
        <v>2</v>
      </c>
      <c r="P568" s="651">
        <v>172.44</v>
      </c>
      <c r="Q568" s="666">
        <v>0.60000000000000009</v>
      </c>
      <c r="R568" s="650">
        <v>3</v>
      </c>
      <c r="S568" s="666">
        <v>0.6</v>
      </c>
      <c r="T568" s="731">
        <v>1</v>
      </c>
      <c r="U568" s="689">
        <v>0.5</v>
      </c>
    </row>
    <row r="569" spans="1:21" ht="14.4" customHeight="1" x14ac:dyDescent="0.3">
      <c r="A569" s="649">
        <v>7</v>
      </c>
      <c r="B569" s="650" t="s">
        <v>2234</v>
      </c>
      <c r="C569" s="650">
        <v>89301074</v>
      </c>
      <c r="D569" s="729" t="s">
        <v>3679</v>
      </c>
      <c r="E569" s="730" t="s">
        <v>2434</v>
      </c>
      <c r="F569" s="650" t="s">
        <v>2415</v>
      </c>
      <c r="G569" s="650" t="s">
        <v>2790</v>
      </c>
      <c r="H569" s="650" t="s">
        <v>568</v>
      </c>
      <c r="I569" s="650" t="s">
        <v>3090</v>
      </c>
      <c r="J569" s="650" t="s">
        <v>3091</v>
      </c>
      <c r="K569" s="650" t="s">
        <v>884</v>
      </c>
      <c r="L569" s="651">
        <v>105.85</v>
      </c>
      <c r="M569" s="651">
        <v>635.09999999999991</v>
      </c>
      <c r="N569" s="650">
        <v>6</v>
      </c>
      <c r="O569" s="731">
        <v>2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7</v>
      </c>
      <c r="B570" s="650" t="s">
        <v>2234</v>
      </c>
      <c r="C570" s="650">
        <v>89301074</v>
      </c>
      <c r="D570" s="729" t="s">
        <v>3679</v>
      </c>
      <c r="E570" s="730" t="s">
        <v>2434</v>
      </c>
      <c r="F570" s="650" t="s">
        <v>2415</v>
      </c>
      <c r="G570" s="650" t="s">
        <v>2790</v>
      </c>
      <c r="H570" s="650" t="s">
        <v>568</v>
      </c>
      <c r="I570" s="650" t="s">
        <v>2797</v>
      </c>
      <c r="J570" s="650" t="s">
        <v>2798</v>
      </c>
      <c r="K570" s="650" t="s">
        <v>2799</v>
      </c>
      <c r="L570" s="651">
        <v>244.58</v>
      </c>
      <c r="M570" s="651">
        <v>733.74</v>
      </c>
      <c r="N570" s="650">
        <v>3</v>
      </c>
      <c r="O570" s="731">
        <v>1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7</v>
      </c>
      <c r="B571" s="650" t="s">
        <v>2234</v>
      </c>
      <c r="C571" s="650">
        <v>89301074</v>
      </c>
      <c r="D571" s="729" t="s">
        <v>3679</v>
      </c>
      <c r="E571" s="730" t="s">
        <v>2434</v>
      </c>
      <c r="F571" s="650" t="s">
        <v>2415</v>
      </c>
      <c r="G571" s="650" t="s">
        <v>2790</v>
      </c>
      <c r="H571" s="650" t="s">
        <v>568</v>
      </c>
      <c r="I571" s="650" t="s">
        <v>2800</v>
      </c>
      <c r="J571" s="650" t="s">
        <v>2801</v>
      </c>
      <c r="K571" s="650" t="s">
        <v>2802</v>
      </c>
      <c r="L571" s="651">
        <v>407.64</v>
      </c>
      <c r="M571" s="651">
        <v>2445.84</v>
      </c>
      <c r="N571" s="650">
        <v>6</v>
      </c>
      <c r="O571" s="731">
        <v>1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7</v>
      </c>
      <c r="B572" s="650" t="s">
        <v>2234</v>
      </c>
      <c r="C572" s="650">
        <v>89301074</v>
      </c>
      <c r="D572" s="729" t="s">
        <v>3679</v>
      </c>
      <c r="E572" s="730" t="s">
        <v>2434</v>
      </c>
      <c r="F572" s="650" t="s">
        <v>2415</v>
      </c>
      <c r="G572" s="650" t="s">
        <v>3270</v>
      </c>
      <c r="H572" s="650" t="s">
        <v>568</v>
      </c>
      <c r="I572" s="650" t="s">
        <v>3271</v>
      </c>
      <c r="J572" s="650" t="s">
        <v>3272</v>
      </c>
      <c r="K572" s="650" t="s">
        <v>3273</v>
      </c>
      <c r="L572" s="651">
        <v>0</v>
      </c>
      <c r="M572" s="651">
        <v>0</v>
      </c>
      <c r="N572" s="650">
        <v>7</v>
      </c>
      <c r="O572" s="731">
        <v>2.5</v>
      </c>
      <c r="P572" s="651">
        <v>0</v>
      </c>
      <c r="Q572" s="666"/>
      <c r="R572" s="650">
        <v>4</v>
      </c>
      <c r="S572" s="666">
        <v>0.5714285714285714</v>
      </c>
      <c r="T572" s="731">
        <v>1.5</v>
      </c>
      <c r="U572" s="689">
        <v>0.6</v>
      </c>
    </row>
    <row r="573" spans="1:21" ht="14.4" customHeight="1" x14ac:dyDescent="0.3">
      <c r="A573" s="649">
        <v>7</v>
      </c>
      <c r="B573" s="650" t="s">
        <v>2234</v>
      </c>
      <c r="C573" s="650">
        <v>89301074</v>
      </c>
      <c r="D573" s="729" t="s">
        <v>3679</v>
      </c>
      <c r="E573" s="730" t="s">
        <v>2434</v>
      </c>
      <c r="F573" s="650" t="s">
        <v>2415</v>
      </c>
      <c r="G573" s="650" t="s">
        <v>3270</v>
      </c>
      <c r="H573" s="650" t="s">
        <v>568</v>
      </c>
      <c r="I573" s="650" t="s">
        <v>3445</v>
      </c>
      <c r="J573" s="650" t="s">
        <v>3272</v>
      </c>
      <c r="K573" s="650" t="s">
        <v>3273</v>
      </c>
      <c r="L573" s="651">
        <v>140.59</v>
      </c>
      <c r="M573" s="651">
        <v>984.13</v>
      </c>
      <c r="N573" s="650">
        <v>7</v>
      </c>
      <c r="O573" s="731">
        <v>4</v>
      </c>
      <c r="P573" s="651">
        <v>421.77</v>
      </c>
      <c r="Q573" s="666">
        <v>0.42857142857142855</v>
      </c>
      <c r="R573" s="650">
        <v>3</v>
      </c>
      <c r="S573" s="666">
        <v>0.42857142857142855</v>
      </c>
      <c r="T573" s="731">
        <v>1.5</v>
      </c>
      <c r="U573" s="689">
        <v>0.375</v>
      </c>
    </row>
    <row r="574" spans="1:21" ht="14.4" customHeight="1" x14ac:dyDescent="0.3">
      <c r="A574" s="649">
        <v>7</v>
      </c>
      <c r="B574" s="650" t="s">
        <v>2234</v>
      </c>
      <c r="C574" s="650">
        <v>89301074</v>
      </c>
      <c r="D574" s="729" t="s">
        <v>3679</v>
      </c>
      <c r="E574" s="730" t="s">
        <v>2434</v>
      </c>
      <c r="F574" s="650" t="s">
        <v>2415</v>
      </c>
      <c r="G574" s="650" t="s">
        <v>2530</v>
      </c>
      <c r="H574" s="650" t="s">
        <v>629</v>
      </c>
      <c r="I574" s="650" t="s">
        <v>2739</v>
      </c>
      <c r="J574" s="650" t="s">
        <v>2532</v>
      </c>
      <c r="K574" s="650" t="s">
        <v>2740</v>
      </c>
      <c r="L574" s="651">
        <v>96.63</v>
      </c>
      <c r="M574" s="651">
        <v>579.78</v>
      </c>
      <c r="N574" s="650">
        <v>6</v>
      </c>
      <c r="O574" s="731">
        <v>1.5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7</v>
      </c>
      <c r="B575" s="650" t="s">
        <v>2234</v>
      </c>
      <c r="C575" s="650">
        <v>89301074</v>
      </c>
      <c r="D575" s="729" t="s">
        <v>3679</v>
      </c>
      <c r="E575" s="730" t="s">
        <v>2434</v>
      </c>
      <c r="F575" s="650" t="s">
        <v>2415</v>
      </c>
      <c r="G575" s="650" t="s">
        <v>2530</v>
      </c>
      <c r="H575" s="650" t="s">
        <v>568</v>
      </c>
      <c r="I575" s="650" t="s">
        <v>2531</v>
      </c>
      <c r="J575" s="650" t="s">
        <v>2532</v>
      </c>
      <c r="K575" s="650" t="s">
        <v>2533</v>
      </c>
      <c r="L575" s="651">
        <v>96.63</v>
      </c>
      <c r="M575" s="651">
        <v>193.26</v>
      </c>
      <c r="N575" s="650">
        <v>2</v>
      </c>
      <c r="O575" s="731">
        <v>1</v>
      </c>
      <c r="P575" s="651">
        <v>96.63</v>
      </c>
      <c r="Q575" s="666">
        <v>0.5</v>
      </c>
      <c r="R575" s="650">
        <v>1</v>
      </c>
      <c r="S575" s="666">
        <v>0.5</v>
      </c>
      <c r="T575" s="731">
        <v>0.5</v>
      </c>
      <c r="U575" s="689">
        <v>0.5</v>
      </c>
    </row>
    <row r="576" spans="1:21" ht="14.4" customHeight="1" x14ac:dyDescent="0.3">
      <c r="A576" s="649">
        <v>7</v>
      </c>
      <c r="B576" s="650" t="s">
        <v>2234</v>
      </c>
      <c r="C576" s="650">
        <v>89301074</v>
      </c>
      <c r="D576" s="729" t="s">
        <v>3679</v>
      </c>
      <c r="E576" s="730" t="s">
        <v>2434</v>
      </c>
      <c r="F576" s="650" t="s">
        <v>2415</v>
      </c>
      <c r="G576" s="650" t="s">
        <v>2530</v>
      </c>
      <c r="H576" s="650" t="s">
        <v>568</v>
      </c>
      <c r="I576" s="650" t="s">
        <v>3274</v>
      </c>
      <c r="J576" s="650" t="s">
        <v>3275</v>
      </c>
      <c r="K576" s="650" t="s">
        <v>3276</v>
      </c>
      <c r="L576" s="651">
        <v>96.63</v>
      </c>
      <c r="M576" s="651">
        <v>193.26</v>
      </c>
      <c r="N576" s="650">
        <v>2</v>
      </c>
      <c r="O576" s="731">
        <v>1</v>
      </c>
      <c r="P576" s="651">
        <v>193.26</v>
      </c>
      <c r="Q576" s="666">
        <v>1</v>
      </c>
      <c r="R576" s="650">
        <v>2</v>
      </c>
      <c r="S576" s="666">
        <v>1</v>
      </c>
      <c r="T576" s="731">
        <v>1</v>
      </c>
      <c r="U576" s="689">
        <v>1</v>
      </c>
    </row>
    <row r="577" spans="1:21" ht="14.4" customHeight="1" x14ac:dyDescent="0.3">
      <c r="A577" s="649">
        <v>7</v>
      </c>
      <c r="B577" s="650" t="s">
        <v>2234</v>
      </c>
      <c r="C577" s="650">
        <v>89301074</v>
      </c>
      <c r="D577" s="729" t="s">
        <v>3679</v>
      </c>
      <c r="E577" s="730" t="s">
        <v>2434</v>
      </c>
      <c r="F577" s="650" t="s">
        <v>2415</v>
      </c>
      <c r="G577" s="650" t="s">
        <v>2465</v>
      </c>
      <c r="H577" s="650" t="s">
        <v>568</v>
      </c>
      <c r="I577" s="650" t="s">
        <v>2741</v>
      </c>
      <c r="J577" s="650" t="s">
        <v>2742</v>
      </c>
      <c r="K577" s="650" t="s">
        <v>758</v>
      </c>
      <c r="L577" s="651">
        <v>314.89999999999998</v>
      </c>
      <c r="M577" s="651">
        <v>1889.3999999999999</v>
      </c>
      <c r="N577" s="650">
        <v>6</v>
      </c>
      <c r="O577" s="731">
        <v>4.5</v>
      </c>
      <c r="P577" s="651">
        <v>629.79999999999995</v>
      </c>
      <c r="Q577" s="666">
        <v>0.33333333333333331</v>
      </c>
      <c r="R577" s="650">
        <v>2</v>
      </c>
      <c r="S577" s="666">
        <v>0.33333333333333331</v>
      </c>
      <c r="T577" s="731">
        <v>2</v>
      </c>
      <c r="U577" s="689">
        <v>0.44444444444444442</v>
      </c>
    </row>
    <row r="578" spans="1:21" ht="14.4" customHeight="1" x14ac:dyDescent="0.3">
      <c r="A578" s="649">
        <v>7</v>
      </c>
      <c r="B578" s="650" t="s">
        <v>2234</v>
      </c>
      <c r="C578" s="650">
        <v>89301074</v>
      </c>
      <c r="D578" s="729" t="s">
        <v>3679</v>
      </c>
      <c r="E578" s="730" t="s">
        <v>2434</v>
      </c>
      <c r="F578" s="650" t="s">
        <v>2415</v>
      </c>
      <c r="G578" s="650" t="s">
        <v>2465</v>
      </c>
      <c r="H578" s="650" t="s">
        <v>568</v>
      </c>
      <c r="I578" s="650" t="s">
        <v>757</v>
      </c>
      <c r="J578" s="650" t="s">
        <v>754</v>
      </c>
      <c r="K578" s="650" t="s">
        <v>2466</v>
      </c>
      <c r="L578" s="651">
        <v>314.89999999999998</v>
      </c>
      <c r="M578" s="651">
        <v>629.79999999999995</v>
      </c>
      <c r="N578" s="650">
        <v>2</v>
      </c>
      <c r="O578" s="731">
        <v>1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7</v>
      </c>
      <c r="B579" s="650" t="s">
        <v>2234</v>
      </c>
      <c r="C579" s="650">
        <v>89301074</v>
      </c>
      <c r="D579" s="729" t="s">
        <v>3679</v>
      </c>
      <c r="E579" s="730" t="s">
        <v>2434</v>
      </c>
      <c r="F579" s="650" t="s">
        <v>2415</v>
      </c>
      <c r="G579" s="650" t="s">
        <v>3446</v>
      </c>
      <c r="H579" s="650" t="s">
        <v>629</v>
      </c>
      <c r="I579" s="650" t="s">
        <v>3447</v>
      </c>
      <c r="J579" s="650" t="s">
        <v>3448</v>
      </c>
      <c r="K579" s="650" t="s">
        <v>3449</v>
      </c>
      <c r="L579" s="651">
        <v>1359.61</v>
      </c>
      <c r="M579" s="651">
        <v>4078.83</v>
      </c>
      <c r="N579" s="650">
        <v>3</v>
      </c>
      <c r="O579" s="731">
        <v>1</v>
      </c>
      <c r="P579" s="651"/>
      <c r="Q579" s="666">
        <v>0</v>
      </c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7</v>
      </c>
      <c r="B580" s="650" t="s">
        <v>2234</v>
      </c>
      <c r="C580" s="650">
        <v>89301074</v>
      </c>
      <c r="D580" s="729" t="s">
        <v>3679</v>
      </c>
      <c r="E580" s="730" t="s">
        <v>2434</v>
      </c>
      <c r="F580" s="650" t="s">
        <v>2415</v>
      </c>
      <c r="G580" s="650" t="s">
        <v>3446</v>
      </c>
      <c r="H580" s="650" t="s">
        <v>629</v>
      </c>
      <c r="I580" s="650" t="s">
        <v>3450</v>
      </c>
      <c r="J580" s="650" t="s">
        <v>3451</v>
      </c>
      <c r="K580" s="650" t="s">
        <v>3452</v>
      </c>
      <c r="L580" s="651">
        <v>1359.61</v>
      </c>
      <c r="M580" s="651">
        <v>1359.61</v>
      </c>
      <c r="N580" s="650">
        <v>1</v>
      </c>
      <c r="O580" s="731">
        <v>0.5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7</v>
      </c>
      <c r="B581" s="650" t="s">
        <v>2234</v>
      </c>
      <c r="C581" s="650">
        <v>89301074</v>
      </c>
      <c r="D581" s="729" t="s">
        <v>3679</v>
      </c>
      <c r="E581" s="730" t="s">
        <v>2434</v>
      </c>
      <c r="F581" s="650" t="s">
        <v>2415</v>
      </c>
      <c r="G581" s="650" t="s">
        <v>3098</v>
      </c>
      <c r="H581" s="650" t="s">
        <v>568</v>
      </c>
      <c r="I581" s="650" t="s">
        <v>3102</v>
      </c>
      <c r="J581" s="650" t="s">
        <v>3100</v>
      </c>
      <c r="K581" s="650" t="s">
        <v>3103</v>
      </c>
      <c r="L581" s="651">
        <v>3507.07</v>
      </c>
      <c r="M581" s="651">
        <v>108719.17000000001</v>
      </c>
      <c r="N581" s="650">
        <v>31</v>
      </c>
      <c r="O581" s="731">
        <v>10</v>
      </c>
      <c r="P581" s="651">
        <v>73648.47</v>
      </c>
      <c r="Q581" s="666">
        <v>0.67741935483870963</v>
      </c>
      <c r="R581" s="650">
        <v>21</v>
      </c>
      <c r="S581" s="666">
        <v>0.67741935483870963</v>
      </c>
      <c r="T581" s="731">
        <v>6</v>
      </c>
      <c r="U581" s="689">
        <v>0.6</v>
      </c>
    </row>
    <row r="582" spans="1:21" ht="14.4" customHeight="1" x14ac:dyDescent="0.3">
      <c r="A582" s="649">
        <v>7</v>
      </c>
      <c r="B582" s="650" t="s">
        <v>2234</v>
      </c>
      <c r="C582" s="650">
        <v>89301074</v>
      </c>
      <c r="D582" s="729" t="s">
        <v>3679</v>
      </c>
      <c r="E582" s="730" t="s">
        <v>2434</v>
      </c>
      <c r="F582" s="650" t="s">
        <v>2415</v>
      </c>
      <c r="G582" s="650" t="s">
        <v>3098</v>
      </c>
      <c r="H582" s="650" t="s">
        <v>568</v>
      </c>
      <c r="I582" s="650" t="s">
        <v>3104</v>
      </c>
      <c r="J582" s="650" t="s">
        <v>3105</v>
      </c>
      <c r="K582" s="650" t="s">
        <v>3106</v>
      </c>
      <c r="L582" s="651">
        <v>474.91</v>
      </c>
      <c r="M582" s="651">
        <v>4274.1900000000005</v>
      </c>
      <c r="N582" s="650">
        <v>9</v>
      </c>
      <c r="O582" s="731">
        <v>3</v>
      </c>
      <c r="P582" s="651">
        <v>2849.46</v>
      </c>
      <c r="Q582" s="666">
        <v>0.66666666666666663</v>
      </c>
      <c r="R582" s="650">
        <v>6</v>
      </c>
      <c r="S582" s="666">
        <v>0.66666666666666663</v>
      </c>
      <c r="T582" s="731">
        <v>2</v>
      </c>
      <c r="U582" s="689">
        <v>0.66666666666666663</v>
      </c>
    </row>
    <row r="583" spans="1:21" ht="14.4" customHeight="1" x14ac:dyDescent="0.3">
      <c r="A583" s="649">
        <v>7</v>
      </c>
      <c r="B583" s="650" t="s">
        <v>2234</v>
      </c>
      <c r="C583" s="650">
        <v>89301074</v>
      </c>
      <c r="D583" s="729" t="s">
        <v>3679</v>
      </c>
      <c r="E583" s="730" t="s">
        <v>2434</v>
      </c>
      <c r="F583" s="650" t="s">
        <v>2415</v>
      </c>
      <c r="G583" s="650" t="s">
        <v>3098</v>
      </c>
      <c r="H583" s="650" t="s">
        <v>568</v>
      </c>
      <c r="I583" s="650" t="s">
        <v>3277</v>
      </c>
      <c r="J583" s="650" t="s">
        <v>3105</v>
      </c>
      <c r="K583" s="650" t="s">
        <v>3278</v>
      </c>
      <c r="L583" s="651">
        <v>949.83</v>
      </c>
      <c r="M583" s="651">
        <v>69337.590000000011</v>
      </c>
      <c r="N583" s="650">
        <v>73</v>
      </c>
      <c r="O583" s="731">
        <v>21</v>
      </c>
      <c r="P583" s="651">
        <v>50340.990000000005</v>
      </c>
      <c r="Q583" s="666">
        <v>0.72602739726027399</v>
      </c>
      <c r="R583" s="650">
        <v>53</v>
      </c>
      <c r="S583" s="666">
        <v>0.72602739726027399</v>
      </c>
      <c r="T583" s="731">
        <v>15</v>
      </c>
      <c r="U583" s="689">
        <v>0.7142857142857143</v>
      </c>
    </row>
    <row r="584" spans="1:21" ht="14.4" customHeight="1" x14ac:dyDescent="0.3">
      <c r="A584" s="649">
        <v>7</v>
      </c>
      <c r="B584" s="650" t="s">
        <v>2234</v>
      </c>
      <c r="C584" s="650">
        <v>89301074</v>
      </c>
      <c r="D584" s="729" t="s">
        <v>3679</v>
      </c>
      <c r="E584" s="730" t="s">
        <v>2434</v>
      </c>
      <c r="F584" s="650" t="s">
        <v>2415</v>
      </c>
      <c r="G584" s="650" t="s">
        <v>3098</v>
      </c>
      <c r="H584" s="650" t="s">
        <v>568</v>
      </c>
      <c r="I584" s="650" t="s">
        <v>3279</v>
      </c>
      <c r="J584" s="650" t="s">
        <v>3280</v>
      </c>
      <c r="K584" s="650" t="s">
        <v>3281</v>
      </c>
      <c r="L584" s="651">
        <v>305.12</v>
      </c>
      <c r="M584" s="651">
        <v>1220.48</v>
      </c>
      <c r="N584" s="650">
        <v>4</v>
      </c>
      <c r="O584" s="731">
        <v>1</v>
      </c>
      <c r="P584" s="651">
        <v>1220.48</v>
      </c>
      <c r="Q584" s="666">
        <v>1</v>
      </c>
      <c r="R584" s="650">
        <v>4</v>
      </c>
      <c r="S584" s="666">
        <v>1</v>
      </c>
      <c r="T584" s="731">
        <v>1</v>
      </c>
      <c r="U584" s="689">
        <v>1</v>
      </c>
    </row>
    <row r="585" spans="1:21" ht="14.4" customHeight="1" x14ac:dyDescent="0.3">
      <c r="A585" s="649">
        <v>7</v>
      </c>
      <c r="B585" s="650" t="s">
        <v>2234</v>
      </c>
      <c r="C585" s="650">
        <v>89301074</v>
      </c>
      <c r="D585" s="729" t="s">
        <v>3679</v>
      </c>
      <c r="E585" s="730" t="s">
        <v>2434</v>
      </c>
      <c r="F585" s="650" t="s">
        <v>2415</v>
      </c>
      <c r="G585" s="650" t="s">
        <v>3098</v>
      </c>
      <c r="H585" s="650" t="s">
        <v>568</v>
      </c>
      <c r="I585" s="650" t="s">
        <v>3453</v>
      </c>
      <c r="J585" s="650" t="s">
        <v>3280</v>
      </c>
      <c r="K585" s="650" t="s">
        <v>3454</v>
      </c>
      <c r="L585" s="651">
        <v>610.23</v>
      </c>
      <c r="M585" s="651">
        <v>2440.92</v>
      </c>
      <c r="N585" s="650">
        <v>4</v>
      </c>
      <c r="O585" s="731">
        <v>1</v>
      </c>
      <c r="P585" s="651">
        <v>2440.92</v>
      </c>
      <c r="Q585" s="666">
        <v>1</v>
      </c>
      <c r="R585" s="650">
        <v>4</v>
      </c>
      <c r="S585" s="666">
        <v>1</v>
      </c>
      <c r="T585" s="731">
        <v>1</v>
      </c>
      <c r="U585" s="689">
        <v>1</v>
      </c>
    </row>
    <row r="586" spans="1:21" ht="14.4" customHeight="1" x14ac:dyDescent="0.3">
      <c r="A586" s="649">
        <v>7</v>
      </c>
      <c r="B586" s="650" t="s">
        <v>2234</v>
      </c>
      <c r="C586" s="650">
        <v>89301074</v>
      </c>
      <c r="D586" s="729" t="s">
        <v>3679</v>
      </c>
      <c r="E586" s="730" t="s">
        <v>2434</v>
      </c>
      <c r="F586" s="650" t="s">
        <v>2415</v>
      </c>
      <c r="G586" s="650" t="s">
        <v>3098</v>
      </c>
      <c r="H586" s="650" t="s">
        <v>568</v>
      </c>
      <c r="I586" s="650" t="s">
        <v>3107</v>
      </c>
      <c r="J586" s="650" t="s">
        <v>3108</v>
      </c>
      <c r="K586" s="650" t="s">
        <v>3109</v>
      </c>
      <c r="L586" s="651">
        <v>876.77</v>
      </c>
      <c r="M586" s="651">
        <v>5260.62</v>
      </c>
      <c r="N586" s="650">
        <v>6</v>
      </c>
      <c r="O586" s="731">
        <v>1</v>
      </c>
      <c r="P586" s="651">
        <v>5260.62</v>
      </c>
      <c r="Q586" s="666">
        <v>1</v>
      </c>
      <c r="R586" s="650">
        <v>6</v>
      </c>
      <c r="S586" s="666">
        <v>1</v>
      </c>
      <c r="T586" s="731">
        <v>1</v>
      </c>
      <c r="U586" s="689">
        <v>1</v>
      </c>
    </row>
    <row r="587" spans="1:21" ht="14.4" customHeight="1" x14ac:dyDescent="0.3">
      <c r="A587" s="649">
        <v>7</v>
      </c>
      <c r="B587" s="650" t="s">
        <v>2234</v>
      </c>
      <c r="C587" s="650">
        <v>89301074</v>
      </c>
      <c r="D587" s="729" t="s">
        <v>3679</v>
      </c>
      <c r="E587" s="730" t="s">
        <v>2434</v>
      </c>
      <c r="F587" s="650" t="s">
        <v>2415</v>
      </c>
      <c r="G587" s="650" t="s">
        <v>3098</v>
      </c>
      <c r="H587" s="650" t="s">
        <v>568</v>
      </c>
      <c r="I587" s="650" t="s">
        <v>3110</v>
      </c>
      <c r="J587" s="650" t="s">
        <v>3108</v>
      </c>
      <c r="K587" s="650" t="s">
        <v>3111</v>
      </c>
      <c r="L587" s="651">
        <v>1753.54</v>
      </c>
      <c r="M587" s="651">
        <v>115733.63999999998</v>
      </c>
      <c r="N587" s="650">
        <v>66</v>
      </c>
      <c r="O587" s="731">
        <v>19</v>
      </c>
      <c r="P587" s="651">
        <v>80662.84</v>
      </c>
      <c r="Q587" s="666">
        <v>0.69696969696969702</v>
      </c>
      <c r="R587" s="650">
        <v>46</v>
      </c>
      <c r="S587" s="666">
        <v>0.69696969696969702</v>
      </c>
      <c r="T587" s="731">
        <v>12</v>
      </c>
      <c r="U587" s="689">
        <v>0.63157894736842102</v>
      </c>
    </row>
    <row r="588" spans="1:21" ht="14.4" customHeight="1" x14ac:dyDescent="0.3">
      <c r="A588" s="649">
        <v>7</v>
      </c>
      <c r="B588" s="650" t="s">
        <v>2234</v>
      </c>
      <c r="C588" s="650">
        <v>89301074</v>
      </c>
      <c r="D588" s="729" t="s">
        <v>3679</v>
      </c>
      <c r="E588" s="730" t="s">
        <v>2434</v>
      </c>
      <c r="F588" s="650" t="s">
        <v>2415</v>
      </c>
      <c r="G588" s="650" t="s">
        <v>3098</v>
      </c>
      <c r="H588" s="650" t="s">
        <v>568</v>
      </c>
      <c r="I588" s="650" t="s">
        <v>3455</v>
      </c>
      <c r="J588" s="650" t="s">
        <v>3293</v>
      </c>
      <c r="K588" s="650" t="s">
        <v>3281</v>
      </c>
      <c r="L588" s="651">
        <v>305.12</v>
      </c>
      <c r="M588" s="651">
        <v>6102.4000000000005</v>
      </c>
      <c r="N588" s="650">
        <v>20</v>
      </c>
      <c r="O588" s="731">
        <v>5</v>
      </c>
      <c r="P588" s="651">
        <v>4271.68</v>
      </c>
      <c r="Q588" s="666">
        <v>0.7</v>
      </c>
      <c r="R588" s="650">
        <v>14</v>
      </c>
      <c r="S588" s="666">
        <v>0.7</v>
      </c>
      <c r="T588" s="731">
        <v>4</v>
      </c>
      <c r="U588" s="689">
        <v>0.8</v>
      </c>
    </row>
    <row r="589" spans="1:21" ht="14.4" customHeight="1" x14ac:dyDescent="0.3">
      <c r="A589" s="649">
        <v>7</v>
      </c>
      <c r="B589" s="650" t="s">
        <v>2234</v>
      </c>
      <c r="C589" s="650">
        <v>89301074</v>
      </c>
      <c r="D589" s="729" t="s">
        <v>3679</v>
      </c>
      <c r="E589" s="730" t="s">
        <v>2434</v>
      </c>
      <c r="F589" s="650" t="s">
        <v>2415</v>
      </c>
      <c r="G589" s="650" t="s">
        <v>3098</v>
      </c>
      <c r="H589" s="650" t="s">
        <v>568</v>
      </c>
      <c r="I589" s="650" t="s">
        <v>3456</v>
      </c>
      <c r="J589" s="650" t="s">
        <v>3293</v>
      </c>
      <c r="K589" s="650" t="s">
        <v>3454</v>
      </c>
      <c r="L589" s="651">
        <v>610.23</v>
      </c>
      <c r="M589" s="651">
        <v>2440.92</v>
      </c>
      <c r="N589" s="650">
        <v>4</v>
      </c>
      <c r="O589" s="731">
        <v>1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7</v>
      </c>
      <c r="B590" s="650" t="s">
        <v>2234</v>
      </c>
      <c r="C590" s="650">
        <v>89301074</v>
      </c>
      <c r="D590" s="729" t="s">
        <v>3679</v>
      </c>
      <c r="E590" s="730" t="s">
        <v>2434</v>
      </c>
      <c r="F590" s="650" t="s">
        <v>2415</v>
      </c>
      <c r="G590" s="650" t="s">
        <v>3098</v>
      </c>
      <c r="H590" s="650" t="s">
        <v>568</v>
      </c>
      <c r="I590" s="650" t="s">
        <v>3282</v>
      </c>
      <c r="J590" s="650" t="s">
        <v>3283</v>
      </c>
      <c r="K590" s="650" t="s">
        <v>3106</v>
      </c>
      <c r="L590" s="651">
        <v>474.91</v>
      </c>
      <c r="M590" s="651">
        <v>1899.64</v>
      </c>
      <c r="N590" s="650">
        <v>4</v>
      </c>
      <c r="O590" s="731">
        <v>2</v>
      </c>
      <c r="P590" s="651">
        <v>1899.64</v>
      </c>
      <c r="Q590" s="666">
        <v>1</v>
      </c>
      <c r="R590" s="650">
        <v>4</v>
      </c>
      <c r="S590" s="666">
        <v>1</v>
      </c>
      <c r="T590" s="731">
        <v>2</v>
      </c>
      <c r="U590" s="689">
        <v>1</v>
      </c>
    </row>
    <row r="591" spans="1:21" ht="14.4" customHeight="1" x14ac:dyDescent="0.3">
      <c r="A591" s="649">
        <v>7</v>
      </c>
      <c r="B591" s="650" t="s">
        <v>2234</v>
      </c>
      <c r="C591" s="650">
        <v>89301074</v>
      </c>
      <c r="D591" s="729" t="s">
        <v>3679</v>
      </c>
      <c r="E591" s="730" t="s">
        <v>2434</v>
      </c>
      <c r="F591" s="650" t="s">
        <v>2415</v>
      </c>
      <c r="G591" s="650" t="s">
        <v>3098</v>
      </c>
      <c r="H591" s="650" t="s">
        <v>568</v>
      </c>
      <c r="I591" s="650" t="s">
        <v>3457</v>
      </c>
      <c r="J591" s="650" t="s">
        <v>3283</v>
      </c>
      <c r="K591" s="650" t="s">
        <v>3278</v>
      </c>
      <c r="L591" s="651">
        <v>949.83</v>
      </c>
      <c r="M591" s="651">
        <v>6648.81</v>
      </c>
      <c r="N591" s="650">
        <v>7</v>
      </c>
      <c r="O591" s="731">
        <v>2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7</v>
      </c>
      <c r="B592" s="650" t="s">
        <v>2234</v>
      </c>
      <c r="C592" s="650">
        <v>89301074</v>
      </c>
      <c r="D592" s="729" t="s">
        <v>3679</v>
      </c>
      <c r="E592" s="730" t="s">
        <v>2434</v>
      </c>
      <c r="F592" s="650" t="s">
        <v>2415</v>
      </c>
      <c r="G592" s="650" t="s">
        <v>3098</v>
      </c>
      <c r="H592" s="650" t="s">
        <v>568</v>
      </c>
      <c r="I592" s="650" t="s">
        <v>3458</v>
      </c>
      <c r="J592" s="650" t="s">
        <v>3105</v>
      </c>
      <c r="K592" s="650" t="s">
        <v>3459</v>
      </c>
      <c r="L592" s="651">
        <v>0</v>
      </c>
      <c r="M592" s="651">
        <v>0</v>
      </c>
      <c r="N592" s="650">
        <v>2</v>
      </c>
      <c r="O592" s="731">
        <v>1</v>
      </c>
      <c r="P592" s="651">
        <v>0</v>
      </c>
      <c r="Q592" s="666"/>
      <c r="R592" s="650">
        <v>2</v>
      </c>
      <c r="S592" s="666">
        <v>1</v>
      </c>
      <c r="T592" s="731">
        <v>1</v>
      </c>
      <c r="U592" s="689">
        <v>1</v>
      </c>
    </row>
    <row r="593" spans="1:21" ht="14.4" customHeight="1" x14ac:dyDescent="0.3">
      <c r="A593" s="649">
        <v>7</v>
      </c>
      <c r="B593" s="650" t="s">
        <v>2234</v>
      </c>
      <c r="C593" s="650">
        <v>89301074</v>
      </c>
      <c r="D593" s="729" t="s">
        <v>3679</v>
      </c>
      <c r="E593" s="730" t="s">
        <v>2434</v>
      </c>
      <c r="F593" s="650" t="s">
        <v>2415</v>
      </c>
      <c r="G593" s="650" t="s">
        <v>3098</v>
      </c>
      <c r="H593" s="650" t="s">
        <v>568</v>
      </c>
      <c r="I593" s="650" t="s">
        <v>3460</v>
      </c>
      <c r="J593" s="650" t="s">
        <v>3100</v>
      </c>
      <c r="K593" s="650" t="s">
        <v>3461</v>
      </c>
      <c r="L593" s="651">
        <v>0</v>
      </c>
      <c r="M593" s="651">
        <v>0</v>
      </c>
      <c r="N593" s="650">
        <v>3</v>
      </c>
      <c r="O593" s="731">
        <v>1</v>
      </c>
      <c r="P593" s="651">
        <v>0</v>
      </c>
      <c r="Q593" s="666"/>
      <c r="R593" s="650">
        <v>3</v>
      </c>
      <c r="S593" s="666">
        <v>1</v>
      </c>
      <c r="T593" s="731">
        <v>1</v>
      </c>
      <c r="U593" s="689">
        <v>1</v>
      </c>
    </row>
    <row r="594" spans="1:21" ht="14.4" customHeight="1" x14ac:dyDescent="0.3">
      <c r="A594" s="649">
        <v>7</v>
      </c>
      <c r="B594" s="650" t="s">
        <v>2234</v>
      </c>
      <c r="C594" s="650">
        <v>89301074</v>
      </c>
      <c r="D594" s="729" t="s">
        <v>3679</v>
      </c>
      <c r="E594" s="730" t="s">
        <v>2434</v>
      </c>
      <c r="F594" s="650" t="s">
        <v>2415</v>
      </c>
      <c r="G594" s="650" t="s">
        <v>3098</v>
      </c>
      <c r="H594" s="650" t="s">
        <v>568</v>
      </c>
      <c r="I594" s="650" t="s">
        <v>3462</v>
      </c>
      <c r="J594" s="650" t="s">
        <v>3463</v>
      </c>
      <c r="K594" s="650" t="s">
        <v>3106</v>
      </c>
      <c r="L594" s="651">
        <v>0</v>
      </c>
      <c r="M594" s="651">
        <v>0</v>
      </c>
      <c r="N594" s="650">
        <v>4</v>
      </c>
      <c r="O594" s="731">
        <v>1</v>
      </c>
      <c r="P594" s="651">
        <v>0</v>
      </c>
      <c r="Q594" s="666"/>
      <c r="R594" s="650">
        <v>4</v>
      </c>
      <c r="S594" s="666">
        <v>1</v>
      </c>
      <c r="T594" s="731">
        <v>1</v>
      </c>
      <c r="U594" s="689">
        <v>1</v>
      </c>
    </row>
    <row r="595" spans="1:21" ht="14.4" customHeight="1" x14ac:dyDescent="0.3">
      <c r="A595" s="649">
        <v>7</v>
      </c>
      <c r="B595" s="650" t="s">
        <v>2234</v>
      </c>
      <c r="C595" s="650">
        <v>89301074</v>
      </c>
      <c r="D595" s="729" t="s">
        <v>3679</v>
      </c>
      <c r="E595" s="730" t="s">
        <v>2434</v>
      </c>
      <c r="F595" s="650" t="s">
        <v>2415</v>
      </c>
      <c r="G595" s="650" t="s">
        <v>3098</v>
      </c>
      <c r="H595" s="650" t="s">
        <v>568</v>
      </c>
      <c r="I595" s="650" t="s">
        <v>3464</v>
      </c>
      <c r="J595" s="650" t="s">
        <v>3463</v>
      </c>
      <c r="K595" s="650" t="s">
        <v>3278</v>
      </c>
      <c r="L595" s="651">
        <v>949.83</v>
      </c>
      <c r="M595" s="651">
        <v>4749.1500000000005</v>
      </c>
      <c r="N595" s="650">
        <v>5</v>
      </c>
      <c r="O595" s="731">
        <v>2</v>
      </c>
      <c r="P595" s="651">
        <v>4749.1500000000005</v>
      </c>
      <c r="Q595" s="666">
        <v>1</v>
      </c>
      <c r="R595" s="650">
        <v>5</v>
      </c>
      <c r="S595" s="666">
        <v>1</v>
      </c>
      <c r="T595" s="731">
        <v>2</v>
      </c>
      <c r="U595" s="689">
        <v>1</v>
      </c>
    </row>
    <row r="596" spans="1:21" ht="14.4" customHeight="1" x14ac:dyDescent="0.3">
      <c r="A596" s="649">
        <v>7</v>
      </c>
      <c r="B596" s="650" t="s">
        <v>2234</v>
      </c>
      <c r="C596" s="650">
        <v>89301074</v>
      </c>
      <c r="D596" s="729" t="s">
        <v>3679</v>
      </c>
      <c r="E596" s="730" t="s">
        <v>2434</v>
      </c>
      <c r="F596" s="650" t="s">
        <v>2415</v>
      </c>
      <c r="G596" s="650" t="s">
        <v>3114</v>
      </c>
      <c r="H596" s="650" t="s">
        <v>568</v>
      </c>
      <c r="I596" s="650" t="s">
        <v>3115</v>
      </c>
      <c r="J596" s="650" t="s">
        <v>3295</v>
      </c>
      <c r="K596" s="650" t="s">
        <v>3117</v>
      </c>
      <c r="L596" s="651">
        <v>1163.02</v>
      </c>
      <c r="M596" s="651">
        <v>8141.1399999999994</v>
      </c>
      <c r="N596" s="650">
        <v>7</v>
      </c>
      <c r="O596" s="731">
        <v>2</v>
      </c>
      <c r="P596" s="651">
        <v>3489.06</v>
      </c>
      <c r="Q596" s="666">
        <v>0.4285714285714286</v>
      </c>
      <c r="R596" s="650">
        <v>3</v>
      </c>
      <c r="S596" s="666">
        <v>0.42857142857142855</v>
      </c>
      <c r="T596" s="731">
        <v>1</v>
      </c>
      <c r="U596" s="689">
        <v>0.5</v>
      </c>
    </row>
    <row r="597" spans="1:21" ht="14.4" customHeight="1" x14ac:dyDescent="0.3">
      <c r="A597" s="649">
        <v>7</v>
      </c>
      <c r="B597" s="650" t="s">
        <v>2234</v>
      </c>
      <c r="C597" s="650">
        <v>89301074</v>
      </c>
      <c r="D597" s="729" t="s">
        <v>3679</v>
      </c>
      <c r="E597" s="730" t="s">
        <v>2434</v>
      </c>
      <c r="F597" s="650" t="s">
        <v>2415</v>
      </c>
      <c r="G597" s="650" t="s">
        <v>3114</v>
      </c>
      <c r="H597" s="650" t="s">
        <v>568</v>
      </c>
      <c r="I597" s="650" t="s">
        <v>3121</v>
      </c>
      <c r="J597" s="650" t="s">
        <v>3122</v>
      </c>
      <c r="K597" s="650" t="s">
        <v>3123</v>
      </c>
      <c r="L597" s="651">
        <v>3858.27</v>
      </c>
      <c r="M597" s="651">
        <v>46299.24</v>
      </c>
      <c r="N597" s="650">
        <v>12</v>
      </c>
      <c r="O597" s="731">
        <v>4</v>
      </c>
      <c r="P597" s="651">
        <v>27007.89</v>
      </c>
      <c r="Q597" s="666">
        <v>0.58333333333333337</v>
      </c>
      <c r="R597" s="650">
        <v>7</v>
      </c>
      <c r="S597" s="666">
        <v>0.58333333333333337</v>
      </c>
      <c r="T597" s="731">
        <v>2</v>
      </c>
      <c r="U597" s="689">
        <v>0.5</v>
      </c>
    </row>
    <row r="598" spans="1:21" ht="14.4" customHeight="1" x14ac:dyDescent="0.3">
      <c r="A598" s="649">
        <v>7</v>
      </c>
      <c r="B598" s="650" t="s">
        <v>2234</v>
      </c>
      <c r="C598" s="650">
        <v>89301074</v>
      </c>
      <c r="D598" s="729" t="s">
        <v>3679</v>
      </c>
      <c r="E598" s="730" t="s">
        <v>2434</v>
      </c>
      <c r="F598" s="650" t="s">
        <v>2415</v>
      </c>
      <c r="G598" s="650" t="s">
        <v>3114</v>
      </c>
      <c r="H598" s="650" t="s">
        <v>568</v>
      </c>
      <c r="I598" s="650" t="s">
        <v>3121</v>
      </c>
      <c r="J598" s="650" t="s">
        <v>3127</v>
      </c>
      <c r="K598" s="650" t="s">
        <v>3123</v>
      </c>
      <c r="L598" s="651">
        <v>3858.27</v>
      </c>
      <c r="M598" s="651">
        <v>50157.51</v>
      </c>
      <c r="N598" s="650">
        <v>13</v>
      </c>
      <c r="O598" s="731">
        <v>3</v>
      </c>
      <c r="P598" s="651">
        <v>15433.08</v>
      </c>
      <c r="Q598" s="666">
        <v>0.30769230769230765</v>
      </c>
      <c r="R598" s="650">
        <v>4</v>
      </c>
      <c r="S598" s="666">
        <v>0.30769230769230771</v>
      </c>
      <c r="T598" s="731">
        <v>1</v>
      </c>
      <c r="U598" s="689">
        <v>0.33333333333333331</v>
      </c>
    </row>
    <row r="599" spans="1:21" ht="14.4" customHeight="1" x14ac:dyDescent="0.3">
      <c r="A599" s="649">
        <v>7</v>
      </c>
      <c r="B599" s="650" t="s">
        <v>2234</v>
      </c>
      <c r="C599" s="650">
        <v>89301074</v>
      </c>
      <c r="D599" s="729" t="s">
        <v>3679</v>
      </c>
      <c r="E599" s="730" t="s">
        <v>2434</v>
      </c>
      <c r="F599" s="650" t="s">
        <v>2415</v>
      </c>
      <c r="G599" s="650" t="s">
        <v>3114</v>
      </c>
      <c r="H599" s="650" t="s">
        <v>568</v>
      </c>
      <c r="I599" s="650" t="s">
        <v>3465</v>
      </c>
      <c r="J599" s="650" t="s">
        <v>3122</v>
      </c>
      <c r="K599" s="650" t="s">
        <v>3466</v>
      </c>
      <c r="L599" s="651">
        <v>0</v>
      </c>
      <c r="M599" s="651">
        <v>0</v>
      </c>
      <c r="N599" s="650">
        <v>1</v>
      </c>
      <c r="O599" s="731">
        <v>1</v>
      </c>
      <c r="P599" s="651"/>
      <c r="Q599" s="666"/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7</v>
      </c>
      <c r="B600" s="650" t="s">
        <v>2234</v>
      </c>
      <c r="C600" s="650">
        <v>89301074</v>
      </c>
      <c r="D600" s="729" t="s">
        <v>3679</v>
      </c>
      <c r="E600" s="730" t="s">
        <v>2434</v>
      </c>
      <c r="F600" s="650" t="s">
        <v>2415</v>
      </c>
      <c r="G600" s="650" t="s">
        <v>3114</v>
      </c>
      <c r="H600" s="650" t="s">
        <v>568</v>
      </c>
      <c r="I600" s="650" t="s">
        <v>3467</v>
      </c>
      <c r="J600" s="650" t="s">
        <v>3116</v>
      </c>
      <c r="K600" s="650" t="s">
        <v>3468</v>
      </c>
      <c r="L600" s="651">
        <v>0</v>
      </c>
      <c r="M600" s="651">
        <v>0</v>
      </c>
      <c r="N600" s="650">
        <v>3</v>
      </c>
      <c r="O600" s="731">
        <v>1</v>
      </c>
      <c r="P600" s="651">
        <v>0</v>
      </c>
      <c r="Q600" s="666"/>
      <c r="R600" s="650">
        <v>3</v>
      </c>
      <c r="S600" s="666">
        <v>1</v>
      </c>
      <c r="T600" s="731">
        <v>1</v>
      </c>
      <c r="U600" s="689">
        <v>1</v>
      </c>
    </row>
    <row r="601" spans="1:21" ht="14.4" customHeight="1" x14ac:dyDescent="0.3">
      <c r="A601" s="649">
        <v>7</v>
      </c>
      <c r="B601" s="650" t="s">
        <v>2234</v>
      </c>
      <c r="C601" s="650">
        <v>89301074</v>
      </c>
      <c r="D601" s="729" t="s">
        <v>3679</v>
      </c>
      <c r="E601" s="730" t="s">
        <v>2434</v>
      </c>
      <c r="F601" s="650" t="s">
        <v>2415</v>
      </c>
      <c r="G601" s="650" t="s">
        <v>3114</v>
      </c>
      <c r="H601" s="650" t="s">
        <v>568</v>
      </c>
      <c r="I601" s="650" t="s">
        <v>3469</v>
      </c>
      <c r="J601" s="650" t="s">
        <v>3122</v>
      </c>
      <c r="K601" s="650" t="s">
        <v>3470</v>
      </c>
      <c r="L601" s="651">
        <v>0</v>
      </c>
      <c r="M601" s="651">
        <v>0</v>
      </c>
      <c r="N601" s="650">
        <v>12</v>
      </c>
      <c r="O601" s="731">
        <v>2</v>
      </c>
      <c r="P601" s="651">
        <v>0</v>
      </c>
      <c r="Q601" s="666"/>
      <c r="R601" s="650">
        <v>6</v>
      </c>
      <c r="S601" s="666">
        <v>0.5</v>
      </c>
      <c r="T601" s="731">
        <v>1</v>
      </c>
      <c r="U601" s="689">
        <v>0.5</v>
      </c>
    </row>
    <row r="602" spans="1:21" ht="14.4" customHeight="1" x14ac:dyDescent="0.3">
      <c r="A602" s="649">
        <v>7</v>
      </c>
      <c r="B602" s="650" t="s">
        <v>2234</v>
      </c>
      <c r="C602" s="650">
        <v>89301074</v>
      </c>
      <c r="D602" s="729" t="s">
        <v>3679</v>
      </c>
      <c r="E602" s="730" t="s">
        <v>2434</v>
      </c>
      <c r="F602" s="650" t="s">
        <v>2415</v>
      </c>
      <c r="G602" s="650" t="s">
        <v>3114</v>
      </c>
      <c r="H602" s="650" t="s">
        <v>568</v>
      </c>
      <c r="I602" s="650" t="s">
        <v>3126</v>
      </c>
      <c r="J602" s="650" t="s">
        <v>3122</v>
      </c>
      <c r="K602" s="650" t="s">
        <v>3128</v>
      </c>
      <c r="L602" s="651">
        <v>0</v>
      </c>
      <c r="M602" s="651">
        <v>0</v>
      </c>
      <c r="N602" s="650">
        <v>2</v>
      </c>
      <c r="O602" s="731">
        <v>1</v>
      </c>
      <c r="P602" s="651"/>
      <c r="Q602" s="666"/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7</v>
      </c>
      <c r="B603" s="650" t="s">
        <v>2234</v>
      </c>
      <c r="C603" s="650">
        <v>89301074</v>
      </c>
      <c r="D603" s="729" t="s">
        <v>3679</v>
      </c>
      <c r="E603" s="730" t="s">
        <v>2434</v>
      </c>
      <c r="F603" s="650" t="s">
        <v>2415</v>
      </c>
      <c r="G603" s="650" t="s">
        <v>3114</v>
      </c>
      <c r="H603" s="650" t="s">
        <v>568</v>
      </c>
      <c r="I603" s="650" t="s">
        <v>3471</v>
      </c>
      <c r="J603" s="650" t="s">
        <v>3472</v>
      </c>
      <c r="K603" s="650" t="s">
        <v>3473</v>
      </c>
      <c r="L603" s="651">
        <v>0</v>
      </c>
      <c r="M603" s="651">
        <v>0</v>
      </c>
      <c r="N603" s="650">
        <v>6</v>
      </c>
      <c r="O603" s="731">
        <v>1</v>
      </c>
      <c r="P603" s="651">
        <v>0</v>
      </c>
      <c r="Q603" s="666"/>
      <c r="R603" s="650">
        <v>6</v>
      </c>
      <c r="S603" s="666">
        <v>1</v>
      </c>
      <c r="T603" s="731">
        <v>1</v>
      </c>
      <c r="U603" s="689">
        <v>1</v>
      </c>
    </row>
    <row r="604" spans="1:21" ht="14.4" customHeight="1" x14ac:dyDescent="0.3">
      <c r="A604" s="649">
        <v>7</v>
      </c>
      <c r="B604" s="650" t="s">
        <v>2234</v>
      </c>
      <c r="C604" s="650">
        <v>89301074</v>
      </c>
      <c r="D604" s="729" t="s">
        <v>3679</v>
      </c>
      <c r="E604" s="730" t="s">
        <v>2434</v>
      </c>
      <c r="F604" s="650" t="s">
        <v>2415</v>
      </c>
      <c r="G604" s="650" t="s">
        <v>2534</v>
      </c>
      <c r="H604" s="650" t="s">
        <v>568</v>
      </c>
      <c r="I604" s="650" t="s">
        <v>2934</v>
      </c>
      <c r="J604" s="650" t="s">
        <v>773</v>
      </c>
      <c r="K604" s="650" t="s">
        <v>2935</v>
      </c>
      <c r="L604" s="651">
        <v>113.37</v>
      </c>
      <c r="M604" s="651">
        <v>2947.62</v>
      </c>
      <c r="N604" s="650">
        <v>26</v>
      </c>
      <c r="O604" s="731">
        <v>8.5</v>
      </c>
      <c r="P604" s="651">
        <v>1473.8100000000002</v>
      </c>
      <c r="Q604" s="666">
        <v>0.50000000000000011</v>
      </c>
      <c r="R604" s="650">
        <v>13</v>
      </c>
      <c r="S604" s="666">
        <v>0.5</v>
      </c>
      <c r="T604" s="731">
        <v>4.5</v>
      </c>
      <c r="U604" s="689">
        <v>0.52941176470588236</v>
      </c>
    </row>
    <row r="605" spans="1:21" ht="14.4" customHeight="1" x14ac:dyDescent="0.3">
      <c r="A605" s="649">
        <v>7</v>
      </c>
      <c r="B605" s="650" t="s">
        <v>2234</v>
      </c>
      <c r="C605" s="650">
        <v>89301074</v>
      </c>
      <c r="D605" s="729" t="s">
        <v>3679</v>
      </c>
      <c r="E605" s="730" t="s">
        <v>2434</v>
      </c>
      <c r="F605" s="650" t="s">
        <v>2415</v>
      </c>
      <c r="G605" s="650" t="s">
        <v>2535</v>
      </c>
      <c r="H605" s="650" t="s">
        <v>568</v>
      </c>
      <c r="I605" s="650" t="s">
        <v>2536</v>
      </c>
      <c r="J605" s="650" t="s">
        <v>2537</v>
      </c>
      <c r="K605" s="650" t="s">
        <v>2538</v>
      </c>
      <c r="L605" s="651">
        <v>73.260000000000005</v>
      </c>
      <c r="M605" s="651">
        <v>219.78000000000003</v>
      </c>
      <c r="N605" s="650">
        <v>3</v>
      </c>
      <c r="O605" s="731">
        <v>1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7</v>
      </c>
      <c r="B606" s="650" t="s">
        <v>2234</v>
      </c>
      <c r="C606" s="650">
        <v>89301074</v>
      </c>
      <c r="D606" s="729" t="s">
        <v>3679</v>
      </c>
      <c r="E606" s="730" t="s">
        <v>2434</v>
      </c>
      <c r="F606" s="650" t="s">
        <v>2415</v>
      </c>
      <c r="G606" s="650" t="s">
        <v>2588</v>
      </c>
      <c r="H606" s="650" t="s">
        <v>568</v>
      </c>
      <c r="I606" s="650" t="s">
        <v>3133</v>
      </c>
      <c r="J606" s="650" t="s">
        <v>3134</v>
      </c>
      <c r="K606" s="650" t="s">
        <v>3135</v>
      </c>
      <c r="L606" s="651">
        <v>22.88</v>
      </c>
      <c r="M606" s="651">
        <v>160.16</v>
      </c>
      <c r="N606" s="650">
        <v>7</v>
      </c>
      <c r="O606" s="731">
        <v>2</v>
      </c>
      <c r="P606" s="651">
        <v>45.76</v>
      </c>
      <c r="Q606" s="666">
        <v>0.2857142857142857</v>
      </c>
      <c r="R606" s="650">
        <v>2</v>
      </c>
      <c r="S606" s="666">
        <v>0.2857142857142857</v>
      </c>
      <c r="T606" s="731">
        <v>0.5</v>
      </c>
      <c r="U606" s="689">
        <v>0.25</v>
      </c>
    </row>
    <row r="607" spans="1:21" ht="14.4" customHeight="1" x14ac:dyDescent="0.3">
      <c r="A607" s="649">
        <v>7</v>
      </c>
      <c r="B607" s="650" t="s">
        <v>2234</v>
      </c>
      <c r="C607" s="650">
        <v>89301074</v>
      </c>
      <c r="D607" s="729" t="s">
        <v>3679</v>
      </c>
      <c r="E607" s="730" t="s">
        <v>2434</v>
      </c>
      <c r="F607" s="650" t="s">
        <v>2415</v>
      </c>
      <c r="G607" s="650" t="s">
        <v>2588</v>
      </c>
      <c r="H607" s="650" t="s">
        <v>568</v>
      </c>
      <c r="I607" s="650" t="s">
        <v>1160</v>
      </c>
      <c r="J607" s="650" t="s">
        <v>2589</v>
      </c>
      <c r="K607" s="650" t="s">
        <v>2590</v>
      </c>
      <c r="L607" s="651">
        <v>91.52</v>
      </c>
      <c r="M607" s="651">
        <v>1464.3200000000002</v>
      </c>
      <c r="N607" s="650">
        <v>16</v>
      </c>
      <c r="O607" s="731">
        <v>4.5</v>
      </c>
      <c r="P607" s="651">
        <v>1006.72</v>
      </c>
      <c r="Q607" s="666">
        <v>0.68749999999999989</v>
      </c>
      <c r="R607" s="650">
        <v>11</v>
      </c>
      <c r="S607" s="666">
        <v>0.6875</v>
      </c>
      <c r="T607" s="731">
        <v>3</v>
      </c>
      <c r="U607" s="689">
        <v>0.66666666666666663</v>
      </c>
    </row>
    <row r="608" spans="1:21" ht="14.4" customHeight="1" x14ac:dyDescent="0.3">
      <c r="A608" s="649">
        <v>7</v>
      </c>
      <c r="B608" s="650" t="s">
        <v>2234</v>
      </c>
      <c r="C608" s="650">
        <v>89301074</v>
      </c>
      <c r="D608" s="729" t="s">
        <v>3679</v>
      </c>
      <c r="E608" s="730" t="s">
        <v>2434</v>
      </c>
      <c r="F608" s="650" t="s">
        <v>2415</v>
      </c>
      <c r="G608" s="650" t="s">
        <v>3136</v>
      </c>
      <c r="H608" s="650" t="s">
        <v>629</v>
      </c>
      <c r="I608" s="650" t="s">
        <v>3137</v>
      </c>
      <c r="J608" s="650" t="s">
        <v>3138</v>
      </c>
      <c r="K608" s="650" t="s">
        <v>3139</v>
      </c>
      <c r="L608" s="651">
        <v>1344.66</v>
      </c>
      <c r="M608" s="651">
        <v>14791.26</v>
      </c>
      <c r="N608" s="650">
        <v>11</v>
      </c>
      <c r="O608" s="731">
        <v>3.5</v>
      </c>
      <c r="P608" s="651">
        <v>1344.66</v>
      </c>
      <c r="Q608" s="666">
        <v>9.0909090909090912E-2</v>
      </c>
      <c r="R608" s="650">
        <v>1</v>
      </c>
      <c r="S608" s="666">
        <v>9.0909090909090912E-2</v>
      </c>
      <c r="T608" s="731">
        <v>0.5</v>
      </c>
      <c r="U608" s="689">
        <v>0.14285714285714285</v>
      </c>
    </row>
    <row r="609" spans="1:21" ht="14.4" customHeight="1" x14ac:dyDescent="0.3">
      <c r="A609" s="649">
        <v>7</v>
      </c>
      <c r="B609" s="650" t="s">
        <v>2234</v>
      </c>
      <c r="C609" s="650">
        <v>89301074</v>
      </c>
      <c r="D609" s="729" t="s">
        <v>3679</v>
      </c>
      <c r="E609" s="730" t="s">
        <v>2434</v>
      </c>
      <c r="F609" s="650" t="s">
        <v>2415</v>
      </c>
      <c r="G609" s="650" t="s">
        <v>3136</v>
      </c>
      <c r="H609" s="650" t="s">
        <v>629</v>
      </c>
      <c r="I609" s="650" t="s">
        <v>3140</v>
      </c>
      <c r="J609" s="650" t="s">
        <v>3141</v>
      </c>
      <c r="K609" s="650" t="s">
        <v>3142</v>
      </c>
      <c r="L609" s="651">
        <v>1793.46</v>
      </c>
      <c r="M609" s="651">
        <v>89673</v>
      </c>
      <c r="N609" s="650">
        <v>50</v>
      </c>
      <c r="O609" s="731">
        <v>11.5</v>
      </c>
      <c r="P609" s="651">
        <v>44836.499999999993</v>
      </c>
      <c r="Q609" s="666">
        <v>0.49999999999999994</v>
      </c>
      <c r="R609" s="650">
        <v>25</v>
      </c>
      <c r="S609" s="666">
        <v>0.5</v>
      </c>
      <c r="T609" s="731">
        <v>5.5</v>
      </c>
      <c r="U609" s="689">
        <v>0.47826086956521741</v>
      </c>
    </row>
    <row r="610" spans="1:21" ht="14.4" customHeight="1" x14ac:dyDescent="0.3">
      <c r="A610" s="649">
        <v>7</v>
      </c>
      <c r="B610" s="650" t="s">
        <v>2234</v>
      </c>
      <c r="C610" s="650">
        <v>89301074</v>
      </c>
      <c r="D610" s="729" t="s">
        <v>3679</v>
      </c>
      <c r="E610" s="730" t="s">
        <v>2434</v>
      </c>
      <c r="F610" s="650" t="s">
        <v>2415</v>
      </c>
      <c r="G610" s="650" t="s">
        <v>3136</v>
      </c>
      <c r="H610" s="650" t="s">
        <v>568</v>
      </c>
      <c r="I610" s="650" t="s">
        <v>3474</v>
      </c>
      <c r="J610" s="650" t="s">
        <v>3475</v>
      </c>
      <c r="K610" s="650" t="s">
        <v>3476</v>
      </c>
      <c r="L610" s="651">
        <v>0</v>
      </c>
      <c r="M610" s="651">
        <v>0</v>
      </c>
      <c r="N610" s="650">
        <v>2</v>
      </c>
      <c r="O610" s="731">
        <v>0.5</v>
      </c>
      <c r="P610" s="651">
        <v>0</v>
      </c>
      <c r="Q610" s="666"/>
      <c r="R610" s="650">
        <v>2</v>
      </c>
      <c r="S610" s="666">
        <v>1</v>
      </c>
      <c r="T610" s="731">
        <v>0.5</v>
      </c>
      <c r="U610" s="689">
        <v>1</v>
      </c>
    </row>
    <row r="611" spans="1:21" ht="14.4" customHeight="1" x14ac:dyDescent="0.3">
      <c r="A611" s="649">
        <v>7</v>
      </c>
      <c r="B611" s="650" t="s">
        <v>2234</v>
      </c>
      <c r="C611" s="650">
        <v>89301074</v>
      </c>
      <c r="D611" s="729" t="s">
        <v>3679</v>
      </c>
      <c r="E611" s="730" t="s">
        <v>2434</v>
      </c>
      <c r="F611" s="650" t="s">
        <v>2415</v>
      </c>
      <c r="G611" s="650" t="s">
        <v>3477</v>
      </c>
      <c r="H611" s="650" t="s">
        <v>629</v>
      </c>
      <c r="I611" s="650" t="s">
        <v>3478</v>
      </c>
      <c r="J611" s="650" t="s">
        <v>3479</v>
      </c>
      <c r="K611" s="650" t="s">
        <v>3480</v>
      </c>
      <c r="L611" s="651">
        <v>1130.43</v>
      </c>
      <c r="M611" s="651">
        <v>1130.43</v>
      </c>
      <c r="N611" s="650">
        <v>1</v>
      </c>
      <c r="O611" s="731">
        <v>0.5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7</v>
      </c>
      <c r="B612" s="650" t="s">
        <v>2234</v>
      </c>
      <c r="C612" s="650">
        <v>89301074</v>
      </c>
      <c r="D612" s="729" t="s">
        <v>3679</v>
      </c>
      <c r="E612" s="730" t="s">
        <v>2434</v>
      </c>
      <c r="F612" s="650" t="s">
        <v>2415</v>
      </c>
      <c r="G612" s="650" t="s">
        <v>2495</v>
      </c>
      <c r="H612" s="650" t="s">
        <v>568</v>
      </c>
      <c r="I612" s="650" t="s">
        <v>776</v>
      </c>
      <c r="J612" s="650" t="s">
        <v>2496</v>
      </c>
      <c r="K612" s="650" t="s">
        <v>2497</v>
      </c>
      <c r="L612" s="651">
        <v>0</v>
      </c>
      <c r="M612" s="651">
        <v>0</v>
      </c>
      <c r="N612" s="650">
        <v>36</v>
      </c>
      <c r="O612" s="731">
        <v>13.5</v>
      </c>
      <c r="P612" s="651">
        <v>0</v>
      </c>
      <c r="Q612" s="666"/>
      <c r="R612" s="650">
        <v>29</v>
      </c>
      <c r="S612" s="666">
        <v>0.80555555555555558</v>
      </c>
      <c r="T612" s="731">
        <v>10</v>
      </c>
      <c r="U612" s="689">
        <v>0.7407407407407407</v>
      </c>
    </row>
    <row r="613" spans="1:21" ht="14.4" customHeight="1" x14ac:dyDescent="0.3">
      <c r="A613" s="649">
        <v>7</v>
      </c>
      <c r="B613" s="650" t="s">
        <v>2234</v>
      </c>
      <c r="C613" s="650">
        <v>89301074</v>
      </c>
      <c r="D613" s="729" t="s">
        <v>3679</v>
      </c>
      <c r="E613" s="730" t="s">
        <v>2434</v>
      </c>
      <c r="F613" s="650" t="s">
        <v>2415</v>
      </c>
      <c r="G613" s="650" t="s">
        <v>3481</v>
      </c>
      <c r="H613" s="650" t="s">
        <v>568</v>
      </c>
      <c r="I613" s="650" t="s">
        <v>3482</v>
      </c>
      <c r="J613" s="650" t="s">
        <v>1939</v>
      </c>
      <c r="K613" s="650" t="s">
        <v>3483</v>
      </c>
      <c r="L613" s="651">
        <v>23.46</v>
      </c>
      <c r="M613" s="651">
        <v>46.92</v>
      </c>
      <c r="N613" s="650">
        <v>2</v>
      </c>
      <c r="O613" s="731">
        <v>1</v>
      </c>
      <c r="P613" s="651">
        <v>46.92</v>
      </c>
      <c r="Q613" s="666">
        <v>1</v>
      </c>
      <c r="R613" s="650">
        <v>2</v>
      </c>
      <c r="S613" s="666">
        <v>1</v>
      </c>
      <c r="T613" s="731">
        <v>1</v>
      </c>
      <c r="U613" s="689">
        <v>1</v>
      </c>
    </row>
    <row r="614" spans="1:21" ht="14.4" customHeight="1" x14ac:dyDescent="0.3">
      <c r="A614" s="649">
        <v>7</v>
      </c>
      <c r="B614" s="650" t="s">
        <v>2234</v>
      </c>
      <c r="C614" s="650">
        <v>89301074</v>
      </c>
      <c r="D614" s="729" t="s">
        <v>3679</v>
      </c>
      <c r="E614" s="730" t="s">
        <v>2434</v>
      </c>
      <c r="F614" s="650" t="s">
        <v>2415</v>
      </c>
      <c r="G614" s="650" t="s">
        <v>2595</v>
      </c>
      <c r="H614" s="650" t="s">
        <v>568</v>
      </c>
      <c r="I614" s="650" t="s">
        <v>3484</v>
      </c>
      <c r="J614" s="650" t="s">
        <v>2600</v>
      </c>
      <c r="K614" s="650" t="s">
        <v>2747</v>
      </c>
      <c r="L614" s="651">
        <v>0</v>
      </c>
      <c r="M614" s="651">
        <v>0</v>
      </c>
      <c r="N614" s="650">
        <v>2</v>
      </c>
      <c r="O614" s="731">
        <v>2</v>
      </c>
      <c r="P614" s="651">
        <v>0</v>
      </c>
      <c r="Q614" s="666"/>
      <c r="R614" s="650">
        <v>2</v>
      </c>
      <c r="S614" s="666">
        <v>1</v>
      </c>
      <c r="T614" s="731">
        <v>2</v>
      </c>
      <c r="U614" s="689">
        <v>1</v>
      </c>
    </row>
    <row r="615" spans="1:21" ht="14.4" customHeight="1" x14ac:dyDescent="0.3">
      <c r="A615" s="649">
        <v>7</v>
      </c>
      <c r="B615" s="650" t="s">
        <v>2234</v>
      </c>
      <c r="C615" s="650">
        <v>89301074</v>
      </c>
      <c r="D615" s="729" t="s">
        <v>3679</v>
      </c>
      <c r="E615" s="730" t="s">
        <v>2434</v>
      </c>
      <c r="F615" s="650" t="s">
        <v>2415</v>
      </c>
      <c r="G615" s="650" t="s">
        <v>2595</v>
      </c>
      <c r="H615" s="650" t="s">
        <v>568</v>
      </c>
      <c r="I615" s="650" t="s">
        <v>2746</v>
      </c>
      <c r="J615" s="650" t="s">
        <v>2600</v>
      </c>
      <c r="K615" s="650" t="s">
        <v>2747</v>
      </c>
      <c r="L615" s="651">
        <v>94.72</v>
      </c>
      <c r="M615" s="651">
        <v>94.72</v>
      </c>
      <c r="N615" s="650">
        <v>1</v>
      </c>
      <c r="O615" s="731">
        <v>1</v>
      </c>
      <c r="P615" s="651">
        <v>94.72</v>
      </c>
      <c r="Q615" s="666">
        <v>1</v>
      </c>
      <c r="R615" s="650">
        <v>1</v>
      </c>
      <c r="S615" s="666">
        <v>1</v>
      </c>
      <c r="T615" s="731">
        <v>1</v>
      </c>
      <c r="U615" s="689">
        <v>1</v>
      </c>
    </row>
    <row r="616" spans="1:21" ht="14.4" customHeight="1" x14ac:dyDescent="0.3">
      <c r="A616" s="649">
        <v>7</v>
      </c>
      <c r="B616" s="650" t="s">
        <v>2234</v>
      </c>
      <c r="C616" s="650">
        <v>89301074</v>
      </c>
      <c r="D616" s="729" t="s">
        <v>3679</v>
      </c>
      <c r="E616" s="730" t="s">
        <v>2434</v>
      </c>
      <c r="F616" s="650" t="s">
        <v>2415</v>
      </c>
      <c r="G616" s="650" t="s">
        <v>2595</v>
      </c>
      <c r="H616" s="650" t="s">
        <v>568</v>
      </c>
      <c r="I616" s="650" t="s">
        <v>3485</v>
      </c>
      <c r="J616" s="650" t="s">
        <v>3486</v>
      </c>
      <c r="K616" s="650" t="s">
        <v>3487</v>
      </c>
      <c r="L616" s="651">
        <v>0</v>
      </c>
      <c r="M616" s="651">
        <v>0</v>
      </c>
      <c r="N616" s="650">
        <v>3</v>
      </c>
      <c r="O616" s="731">
        <v>0.5</v>
      </c>
      <c r="P616" s="651"/>
      <c r="Q616" s="666"/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7</v>
      </c>
      <c r="B617" s="650" t="s">
        <v>2234</v>
      </c>
      <c r="C617" s="650">
        <v>89301074</v>
      </c>
      <c r="D617" s="729" t="s">
        <v>3679</v>
      </c>
      <c r="E617" s="730" t="s">
        <v>2434</v>
      </c>
      <c r="F617" s="650" t="s">
        <v>2415</v>
      </c>
      <c r="G617" s="650" t="s">
        <v>2595</v>
      </c>
      <c r="H617" s="650" t="s">
        <v>568</v>
      </c>
      <c r="I617" s="650" t="s">
        <v>3485</v>
      </c>
      <c r="J617" s="650" t="s">
        <v>3486</v>
      </c>
      <c r="K617" s="650" t="s">
        <v>3487</v>
      </c>
      <c r="L617" s="651">
        <v>126.26</v>
      </c>
      <c r="M617" s="651">
        <v>126.26</v>
      </c>
      <c r="N617" s="650">
        <v>1</v>
      </c>
      <c r="O617" s="731">
        <v>0.5</v>
      </c>
      <c r="P617" s="651">
        <v>126.26</v>
      </c>
      <c r="Q617" s="666">
        <v>1</v>
      </c>
      <c r="R617" s="650">
        <v>1</v>
      </c>
      <c r="S617" s="666">
        <v>1</v>
      </c>
      <c r="T617" s="731">
        <v>0.5</v>
      </c>
      <c r="U617" s="689">
        <v>1</v>
      </c>
    </row>
    <row r="618" spans="1:21" ht="14.4" customHeight="1" x14ac:dyDescent="0.3">
      <c r="A618" s="649">
        <v>7</v>
      </c>
      <c r="B618" s="650" t="s">
        <v>2234</v>
      </c>
      <c r="C618" s="650">
        <v>89301074</v>
      </c>
      <c r="D618" s="729" t="s">
        <v>3679</v>
      </c>
      <c r="E618" s="730" t="s">
        <v>2434</v>
      </c>
      <c r="F618" s="650" t="s">
        <v>2415</v>
      </c>
      <c r="G618" s="650" t="s">
        <v>2803</v>
      </c>
      <c r="H618" s="650" t="s">
        <v>568</v>
      </c>
      <c r="I618" s="650" t="s">
        <v>3488</v>
      </c>
      <c r="J618" s="650" t="s">
        <v>3489</v>
      </c>
      <c r="K618" s="650" t="s">
        <v>3490</v>
      </c>
      <c r="L618" s="651">
        <v>949.83</v>
      </c>
      <c r="M618" s="651">
        <v>949.83</v>
      </c>
      <c r="N618" s="650">
        <v>1</v>
      </c>
      <c r="O618" s="731">
        <v>1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7</v>
      </c>
      <c r="B619" s="650" t="s">
        <v>2234</v>
      </c>
      <c r="C619" s="650">
        <v>89301074</v>
      </c>
      <c r="D619" s="729" t="s">
        <v>3679</v>
      </c>
      <c r="E619" s="730" t="s">
        <v>2434</v>
      </c>
      <c r="F619" s="650" t="s">
        <v>2415</v>
      </c>
      <c r="G619" s="650" t="s">
        <v>2803</v>
      </c>
      <c r="H619" s="650" t="s">
        <v>568</v>
      </c>
      <c r="I619" s="650" t="s">
        <v>3303</v>
      </c>
      <c r="J619" s="650" t="s">
        <v>3152</v>
      </c>
      <c r="K619" s="650" t="s">
        <v>3304</v>
      </c>
      <c r="L619" s="651">
        <v>1315.15</v>
      </c>
      <c r="M619" s="651">
        <v>13151.500000000002</v>
      </c>
      <c r="N619" s="650">
        <v>10</v>
      </c>
      <c r="O619" s="731">
        <v>4</v>
      </c>
      <c r="P619" s="651">
        <v>3945.4500000000003</v>
      </c>
      <c r="Q619" s="666">
        <v>0.3</v>
      </c>
      <c r="R619" s="650">
        <v>3</v>
      </c>
      <c r="S619" s="666">
        <v>0.3</v>
      </c>
      <c r="T619" s="731">
        <v>1</v>
      </c>
      <c r="U619" s="689">
        <v>0.25</v>
      </c>
    </row>
    <row r="620" spans="1:21" ht="14.4" customHeight="1" x14ac:dyDescent="0.3">
      <c r="A620" s="649">
        <v>7</v>
      </c>
      <c r="B620" s="650" t="s">
        <v>2234</v>
      </c>
      <c r="C620" s="650">
        <v>89301074</v>
      </c>
      <c r="D620" s="729" t="s">
        <v>3679</v>
      </c>
      <c r="E620" s="730" t="s">
        <v>2434</v>
      </c>
      <c r="F620" s="650" t="s">
        <v>2415</v>
      </c>
      <c r="G620" s="650" t="s">
        <v>2803</v>
      </c>
      <c r="H620" s="650" t="s">
        <v>568</v>
      </c>
      <c r="I620" s="650" t="s">
        <v>2804</v>
      </c>
      <c r="J620" s="650" t="s">
        <v>2805</v>
      </c>
      <c r="K620" s="650" t="s">
        <v>2806</v>
      </c>
      <c r="L620" s="651">
        <v>1753.54</v>
      </c>
      <c r="M620" s="651">
        <v>15781.86</v>
      </c>
      <c r="N620" s="650">
        <v>9</v>
      </c>
      <c r="O620" s="731">
        <v>3</v>
      </c>
      <c r="P620" s="651">
        <v>15781.86</v>
      </c>
      <c r="Q620" s="666">
        <v>1</v>
      </c>
      <c r="R620" s="650">
        <v>9</v>
      </c>
      <c r="S620" s="666">
        <v>1</v>
      </c>
      <c r="T620" s="731">
        <v>3</v>
      </c>
      <c r="U620" s="689">
        <v>1</v>
      </c>
    </row>
    <row r="621" spans="1:21" ht="14.4" customHeight="1" x14ac:dyDescent="0.3">
      <c r="A621" s="649">
        <v>7</v>
      </c>
      <c r="B621" s="650" t="s">
        <v>2234</v>
      </c>
      <c r="C621" s="650">
        <v>89301074</v>
      </c>
      <c r="D621" s="729" t="s">
        <v>3679</v>
      </c>
      <c r="E621" s="730" t="s">
        <v>2434</v>
      </c>
      <c r="F621" s="650" t="s">
        <v>2415</v>
      </c>
      <c r="G621" s="650" t="s">
        <v>2803</v>
      </c>
      <c r="H621" s="650" t="s">
        <v>568</v>
      </c>
      <c r="I621" s="650" t="s">
        <v>3491</v>
      </c>
      <c r="J621" s="650" t="s">
        <v>3492</v>
      </c>
      <c r="K621" s="650" t="s">
        <v>3493</v>
      </c>
      <c r="L621" s="651">
        <v>610.23</v>
      </c>
      <c r="M621" s="651">
        <v>4271.6100000000006</v>
      </c>
      <c r="N621" s="650">
        <v>7</v>
      </c>
      <c r="O621" s="731">
        <v>5</v>
      </c>
      <c r="P621" s="651">
        <v>3661.38</v>
      </c>
      <c r="Q621" s="666">
        <v>0.8571428571428571</v>
      </c>
      <c r="R621" s="650">
        <v>6</v>
      </c>
      <c r="S621" s="666">
        <v>0.8571428571428571</v>
      </c>
      <c r="T621" s="731">
        <v>4</v>
      </c>
      <c r="U621" s="689">
        <v>0.8</v>
      </c>
    </row>
    <row r="622" spans="1:21" ht="14.4" customHeight="1" x14ac:dyDescent="0.3">
      <c r="A622" s="649">
        <v>7</v>
      </c>
      <c r="B622" s="650" t="s">
        <v>2234</v>
      </c>
      <c r="C622" s="650">
        <v>89301074</v>
      </c>
      <c r="D622" s="729" t="s">
        <v>3679</v>
      </c>
      <c r="E622" s="730" t="s">
        <v>2434</v>
      </c>
      <c r="F622" s="650" t="s">
        <v>2415</v>
      </c>
      <c r="G622" s="650" t="s">
        <v>2803</v>
      </c>
      <c r="H622" s="650" t="s">
        <v>568</v>
      </c>
      <c r="I622" s="650" t="s">
        <v>3494</v>
      </c>
      <c r="J622" s="650" t="s">
        <v>3489</v>
      </c>
      <c r="K622" s="650" t="s">
        <v>3490</v>
      </c>
      <c r="L622" s="651">
        <v>949.83</v>
      </c>
      <c r="M622" s="651">
        <v>6648.81</v>
      </c>
      <c r="N622" s="650">
        <v>7</v>
      </c>
      <c r="O622" s="731">
        <v>4</v>
      </c>
      <c r="P622" s="651">
        <v>6648.81</v>
      </c>
      <c r="Q622" s="666">
        <v>1</v>
      </c>
      <c r="R622" s="650">
        <v>7</v>
      </c>
      <c r="S622" s="666">
        <v>1</v>
      </c>
      <c r="T622" s="731">
        <v>4</v>
      </c>
      <c r="U622" s="689">
        <v>1</v>
      </c>
    </row>
    <row r="623" spans="1:21" ht="14.4" customHeight="1" x14ac:dyDescent="0.3">
      <c r="A623" s="649">
        <v>7</v>
      </c>
      <c r="B623" s="650" t="s">
        <v>2234</v>
      </c>
      <c r="C623" s="650">
        <v>89301074</v>
      </c>
      <c r="D623" s="729" t="s">
        <v>3679</v>
      </c>
      <c r="E623" s="730" t="s">
        <v>2434</v>
      </c>
      <c r="F623" s="650" t="s">
        <v>2415</v>
      </c>
      <c r="G623" s="650" t="s">
        <v>2803</v>
      </c>
      <c r="H623" s="650" t="s">
        <v>568</v>
      </c>
      <c r="I623" s="650" t="s">
        <v>3495</v>
      </c>
      <c r="J623" s="650" t="s">
        <v>2805</v>
      </c>
      <c r="K623" s="650" t="s">
        <v>2806</v>
      </c>
      <c r="L623" s="651">
        <v>1753.54</v>
      </c>
      <c r="M623" s="651">
        <v>12274.780000000002</v>
      </c>
      <c r="N623" s="650">
        <v>7</v>
      </c>
      <c r="O623" s="731">
        <v>4</v>
      </c>
      <c r="P623" s="651">
        <v>10521.240000000002</v>
      </c>
      <c r="Q623" s="666">
        <v>0.8571428571428571</v>
      </c>
      <c r="R623" s="650">
        <v>6</v>
      </c>
      <c r="S623" s="666">
        <v>0.8571428571428571</v>
      </c>
      <c r="T623" s="731">
        <v>3</v>
      </c>
      <c r="U623" s="689">
        <v>0.75</v>
      </c>
    </row>
    <row r="624" spans="1:21" ht="14.4" customHeight="1" x14ac:dyDescent="0.3">
      <c r="A624" s="649">
        <v>7</v>
      </c>
      <c r="B624" s="650" t="s">
        <v>2234</v>
      </c>
      <c r="C624" s="650">
        <v>89301074</v>
      </c>
      <c r="D624" s="729" t="s">
        <v>3679</v>
      </c>
      <c r="E624" s="730" t="s">
        <v>2434</v>
      </c>
      <c r="F624" s="650" t="s">
        <v>2415</v>
      </c>
      <c r="G624" s="650" t="s">
        <v>2803</v>
      </c>
      <c r="H624" s="650" t="s">
        <v>568</v>
      </c>
      <c r="I624" s="650" t="s">
        <v>3146</v>
      </c>
      <c r="J624" s="650" t="s">
        <v>3147</v>
      </c>
      <c r="K624" s="650" t="s">
        <v>2977</v>
      </c>
      <c r="L624" s="651">
        <v>0</v>
      </c>
      <c r="M624" s="651">
        <v>0</v>
      </c>
      <c r="N624" s="650">
        <v>2</v>
      </c>
      <c r="O624" s="731">
        <v>2</v>
      </c>
      <c r="P624" s="651">
        <v>0</v>
      </c>
      <c r="Q624" s="666"/>
      <c r="R624" s="650">
        <v>1</v>
      </c>
      <c r="S624" s="666">
        <v>0.5</v>
      </c>
      <c r="T624" s="731">
        <v>1</v>
      </c>
      <c r="U624" s="689">
        <v>0.5</v>
      </c>
    </row>
    <row r="625" spans="1:21" ht="14.4" customHeight="1" x14ac:dyDescent="0.3">
      <c r="A625" s="649">
        <v>7</v>
      </c>
      <c r="B625" s="650" t="s">
        <v>2234</v>
      </c>
      <c r="C625" s="650">
        <v>89301074</v>
      </c>
      <c r="D625" s="729" t="s">
        <v>3679</v>
      </c>
      <c r="E625" s="730" t="s">
        <v>2434</v>
      </c>
      <c r="F625" s="650" t="s">
        <v>2415</v>
      </c>
      <c r="G625" s="650" t="s">
        <v>2803</v>
      </c>
      <c r="H625" s="650" t="s">
        <v>568</v>
      </c>
      <c r="I625" s="650" t="s">
        <v>3496</v>
      </c>
      <c r="J625" s="650" t="s">
        <v>2805</v>
      </c>
      <c r="K625" s="650" t="s">
        <v>3497</v>
      </c>
      <c r="L625" s="651">
        <v>0</v>
      </c>
      <c r="M625" s="651">
        <v>0</v>
      </c>
      <c r="N625" s="650">
        <v>1</v>
      </c>
      <c r="O625" s="731">
        <v>1</v>
      </c>
      <c r="P625" s="651"/>
      <c r="Q625" s="666"/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7</v>
      </c>
      <c r="B626" s="650" t="s">
        <v>2234</v>
      </c>
      <c r="C626" s="650">
        <v>89301074</v>
      </c>
      <c r="D626" s="729" t="s">
        <v>3679</v>
      </c>
      <c r="E626" s="730" t="s">
        <v>2434</v>
      </c>
      <c r="F626" s="650" t="s">
        <v>2415</v>
      </c>
      <c r="G626" s="650" t="s">
        <v>2803</v>
      </c>
      <c r="H626" s="650" t="s">
        <v>568</v>
      </c>
      <c r="I626" s="650" t="s">
        <v>3148</v>
      </c>
      <c r="J626" s="650" t="s">
        <v>3149</v>
      </c>
      <c r="K626" s="650" t="s">
        <v>3150</v>
      </c>
      <c r="L626" s="651">
        <v>0</v>
      </c>
      <c r="M626" s="651">
        <v>0</v>
      </c>
      <c r="N626" s="650">
        <v>1</v>
      </c>
      <c r="O626" s="731">
        <v>1</v>
      </c>
      <c r="P626" s="651">
        <v>0</v>
      </c>
      <c r="Q626" s="666"/>
      <c r="R626" s="650">
        <v>1</v>
      </c>
      <c r="S626" s="666">
        <v>1</v>
      </c>
      <c r="T626" s="731">
        <v>1</v>
      </c>
      <c r="U626" s="689">
        <v>1</v>
      </c>
    </row>
    <row r="627" spans="1:21" ht="14.4" customHeight="1" x14ac:dyDescent="0.3">
      <c r="A627" s="649">
        <v>7</v>
      </c>
      <c r="B627" s="650" t="s">
        <v>2234</v>
      </c>
      <c r="C627" s="650">
        <v>89301074</v>
      </c>
      <c r="D627" s="729" t="s">
        <v>3679</v>
      </c>
      <c r="E627" s="730" t="s">
        <v>2434</v>
      </c>
      <c r="F627" s="650" t="s">
        <v>2415</v>
      </c>
      <c r="G627" s="650" t="s">
        <v>2803</v>
      </c>
      <c r="H627" s="650" t="s">
        <v>568</v>
      </c>
      <c r="I627" s="650" t="s">
        <v>3305</v>
      </c>
      <c r="J627" s="650" t="s">
        <v>3152</v>
      </c>
      <c r="K627" s="650" t="s">
        <v>2604</v>
      </c>
      <c r="L627" s="651">
        <v>657.58</v>
      </c>
      <c r="M627" s="651">
        <v>1315.16</v>
      </c>
      <c r="N627" s="650">
        <v>2</v>
      </c>
      <c r="O627" s="731">
        <v>1</v>
      </c>
      <c r="P627" s="651">
        <v>1315.16</v>
      </c>
      <c r="Q627" s="666">
        <v>1</v>
      </c>
      <c r="R627" s="650">
        <v>2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7</v>
      </c>
      <c r="B628" s="650" t="s">
        <v>2234</v>
      </c>
      <c r="C628" s="650">
        <v>89301074</v>
      </c>
      <c r="D628" s="729" t="s">
        <v>3679</v>
      </c>
      <c r="E628" s="730" t="s">
        <v>2434</v>
      </c>
      <c r="F628" s="650" t="s">
        <v>2415</v>
      </c>
      <c r="G628" s="650" t="s">
        <v>2803</v>
      </c>
      <c r="H628" s="650" t="s">
        <v>568</v>
      </c>
      <c r="I628" s="650" t="s">
        <v>3498</v>
      </c>
      <c r="J628" s="650" t="s">
        <v>2805</v>
      </c>
      <c r="K628" s="650" t="s">
        <v>3499</v>
      </c>
      <c r="L628" s="651">
        <v>0</v>
      </c>
      <c r="M628" s="651">
        <v>0</v>
      </c>
      <c r="N628" s="650">
        <v>2</v>
      </c>
      <c r="O628" s="731">
        <v>1</v>
      </c>
      <c r="P628" s="651">
        <v>0</v>
      </c>
      <c r="Q628" s="666"/>
      <c r="R628" s="650">
        <v>2</v>
      </c>
      <c r="S628" s="666">
        <v>1</v>
      </c>
      <c r="T628" s="731">
        <v>1</v>
      </c>
      <c r="U628" s="689">
        <v>1</v>
      </c>
    </row>
    <row r="629" spans="1:21" ht="14.4" customHeight="1" x14ac:dyDescent="0.3">
      <c r="A629" s="649">
        <v>7</v>
      </c>
      <c r="B629" s="650" t="s">
        <v>2234</v>
      </c>
      <c r="C629" s="650">
        <v>89301074</v>
      </c>
      <c r="D629" s="729" t="s">
        <v>3679</v>
      </c>
      <c r="E629" s="730" t="s">
        <v>2434</v>
      </c>
      <c r="F629" s="650" t="s">
        <v>2415</v>
      </c>
      <c r="G629" s="650" t="s">
        <v>2803</v>
      </c>
      <c r="H629" s="650" t="s">
        <v>568</v>
      </c>
      <c r="I629" s="650" t="s">
        <v>3500</v>
      </c>
      <c r="J629" s="650" t="s">
        <v>3152</v>
      </c>
      <c r="K629" s="650" t="s">
        <v>3304</v>
      </c>
      <c r="L629" s="651">
        <v>1315.15</v>
      </c>
      <c r="M629" s="651">
        <v>2630.3</v>
      </c>
      <c r="N629" s="650">
        <v>2</v>
      </c>
      <c r="O629" s="731">
        <v>1</v>
      </c>
      <c r="P629" s="651">
        <v>2630.3</v>
      </c>
      <c r="Q629" s="666">
        <v>1</v>
      </c>
      <c r="R629" s="650">
        <v>2</v>
      </c>
      <c r="S629" s="666">
        <v>1</v>
      </c>
      <c r="T629" s="731">
        <v>1</v>
      </c>
      <c r="U629" s="689">
        <v>1</v>
      </c>
    </row>
    <row r="630" spans="1:21" ht="14.4" customHeight="1" x14ac:dyDescent="0.3">
      <c r="A630" s="649">
        <v>7</v>
      </c>
      <c r="B630" s="650" t="s">
        <v>2234</v>
      </c>
      <c r="C630" s="650">
        <v>89301074</v>
      </c>
      <c r="D630" s="729" t="s">
        <v>3679</v>
      </c>
      <c r="E630" s="730" t="s">
        <v>2434</v>
      </c>
      <c r="F630" s="650" t="s">
        <v>2415</v>
      </c>
      <c r="G630" s="650" t="s">
        <v>2803</v>
      </c>
      <c r="H630" s="650" t="s">
        <v>568</v>
      </c>
      <c r="I630" s="650" t="s">
        <v>3501</v>
      </c>
      <c r="J630" s="650" t="s">
        <v>3149</v>
      </c>
      <c r="K630" s="650" t="s">
        <v>3502</v>
      </c>
      <c r="L630" s="651">
        <v>158.31</v>
      </c>
      <c r="M630" s="651">
        <v>316.62</v>
      </c>
      <c r="N630" s="650">
        <v>2</v>
      </c>
      <c r="O630" s="731">
        <v>1</v>
      </c>
      <c r="P630" s="651">
        <v>316.62</v>
      </c>
      <c r="Q630" s="666">
        <v>1</v>
      </c>
      <c r="R630" s="650">
        <v>2</v>
      </c>
      <c r="S630" s="666">
        <v>1</v>
      </c>
      <c r="T630" s="731">
        <v>1</v>
      </c>
      <c r="U630" s="689">
        <v>1</v>
      </c>
    </row>
    <row r="631" spans="1:21" ht="14.4" customHeight="1" x14ac:dyDescent="0.3">
      <c r="A631" s="649">
        <v>7</v>
      </c>
      <c r="B631" s="650" t="s">
        <v>2234</v>
      </c>
      <c r="C631" s="650">
        <v>89301074</v>
      </c>
      <c r="D631" s="729" t="s">
        <v>3679</v>
      </c>
      <c r="E631" s="730" t="s">
        <v>2434</v>
      </c>
      <c r="F631" s="650" t="s">
        <v>2415</v>
      </c>
      <c r="G631" s="650" t="s">
        <v>2803</v>
      </c>
      <c r="H631" s="650" t="s">
        <v>568</v>
      </c>
      <c r="I631" s="650" t="s">
        <v>3503</v>
      </c>
      <c r="J631" s="650" t="s">
        <v>3149</v>
      </c>
      <c r="K631" s="650" t="s">
        <v>3502</v>
      </c>
      <c r="L631" s="651">
        <v>158.31</v>
      </c>
      <c r="M631" s="651">
        <v>949.8599999999999</v>
      </c>
      <c r="N631" s="650">
        <v>6</v>
      </c>
      <c r="O631" s="731">
        <v>3</v>
      </c>
      <c r="P631" s="651">
        <v>949.8599999999999</v>
      </c>
      <c r="Q631" s="666">
        <v>1</v>
      </c>
      <c r="R631" s="650">
        <v>6</v>
      </c>
      <c r="S631" s="666">
        <v>1</v>
      </c>
      <c r="T631" s="731">
        <v>3</v>
      </c>
      <c r="U631" s="689">
        <v>1</v>
      </c>
    </row>
    <row r="632" spans="1:21" ht="14.4" customHeight="1" x14ac:dyDescent="0.3">
      <c r="A632" s="649">
        <v>7</v>
      </c>
      <c r="B632" s="650" t="s">
        <v>2234</v>
      </c>
      <c r="C632" s="650">
        <v>89301074</v>
      </c>
      <c r="D632" s="729" t="s">
        <v>3679</v>
      </c>
      <c r="E632" s="730" t="s">
        <v>2434</v>
      </c>
      <c r="F632" s="650" t="s">
        <v>2415</v>
      </c>
      <c r="G632" s="650" t="s">
        <v>2803</v>
      </c>
      <c r="H632" s="650" t="s">
        <v>568</v>
      </c>
      <c r="I632" s="650" t="s">
        <v>3504</v>
      </c>
      <c r="J632" s="650" t="s">
        <v>3505</v>
      </c>
      <c r="K632" s="650" t="s">
        <v>3506</v>
      </c>
      <c r="L632" s="651">
        <v>219.19</v>
      </c>
      <c r="M632" s="651">
        <v>657.56999999999994</v>
      </c>
      <c r="N632" s="650">
        <v>3</v>
      </c>
      <c r="O632" s="731">
        <v>1</v>
      </c>
      <c r="P632" s="651">
        <v>657.56999999999994</v>
      </c>
      <c r="Q632" s="666">
        <v>1</v>
      </c>
      <c r="R632" s="650">
        <v>3</v>
      </c>
      <c r="S632" s="666">
        <v>1</v>
      </c>
      <c r="T632" s="731">
        <v>1</v>
      </c>
      <c r="U632" s="689">
        <v>1</v>
      </c>
    </row>
    <row r="633" spans="1:21" ht="14.4" customHeight="1" x14ac:dyDescent="0.3">
      <c r="A633" s="649">
        <v>7</v>
      </c>
      <c r="B633" s="650" t="s">
        <v>2234</v>
      </c>
      <c r="C633" s="650">
        <v>89301074</v>
      </c>
      <c r="D633" s="729" t="s">
        <v>3679</v>
      </c>
      <c r="E633" s="730" t="s">
        <v>2434</v>
      </c>
      <c r="F633" s="650" t="s">
        <v>2415</v>
      </c>
      <c r="G633" s="650" t="s">
        <v>2803</v>
      </c>
      <c r="H633" s="650" t="s">
        <v>568</v>
      </c>
      <c r="I633" s="650" t="s">
        <v>3507</v>
      </c>
      <c r="J633" s="650" t="s">
        <v>3147</v>
      </c>
      <c r="K633" s="650" t="s">
        <v>3508</v>
      </c>
      <c r="L633" s="651">
        <v>409.16</v>
      </c>
      <c r="M633" s="651">
        <v>409.16</v>
      </c>
      <c r="N633" s="650">
        <v>1</v>
      </c>
      <c r="O633" s="731">
        <v>1</v>
      </c>
      <c r="P633" s="651">
        <v>409.16</v>
      </c>
      <c r="Q633" s="666">
        <v>1</v>
      </c>
      <c r="R633" s="650">
        <v>1</v>
      </c>
      <c r="S633" s="666">
        <v>1</v>
      </c>
      <c r="T633" s="731">
        <v>1</v>
      </c>
      <c r="U633" s="689">
        <v>1</v>
      </c>
    </row>
    <row r="634" spans="1:21" ht="14.4" customHeight="1" x14ac:dyDescent="0.3">
      <c r="A634" s="649">
        <v>7</v>
      </c>
      <c r="B634" s="650" t="s">
        <v>2234</v>
      </c>
      <c r="C634" s="650">
        <v>89301074</v>
      </c>
      <c r="D634" s="729" t="s">
        <v>3679</v>
      </c>
      <c r="E634" s="730" t="s">
        <v>2434</v>
      </c>
      <c r="F634" s="650" t="s">
        <v>2415</v>
      </c>
      <c r="G634" s="650" t="s">
        <v>2498</v>
      </c>
      <c r="H634" s="650" t="s">
        <v>568</v>
      </c>
      <c r="I634" s="650" t="s">
        <v>3306</v>
      </c>
      <c r="J634" s="650" t="s">
        <v>3307</v>
      </c>
      <c r="K634" s="650" t="s">
        <v>3308</v>
      </c>
      <c r="L634" s="651">
        <v>327.44</v>
      </c>
      <c r="M634" s="651">
        <v>327.44</v>
      </c>
      <c r="N634" s="650">
        <v>1</v>
      </c>
      <c r="O634" s="731">
        <v>0.5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7</v>
      </c>
      <c r="B635" s="650" t="s">
        <v>2234</v>
      </c>
      <c r="C635" s="650">
        <v>89301074</v>
      </c>
      <c r="D635" s="729" t="s">
        <v>3679</v>
      </c>
      <c r="E635" s="730" t="s">
        <v>2434</v>
      </c>
      <c r="F635" s="650" t="s">
        <v>2415</v>
      </c>
      <c r="G635" s="650" t="s">
        <v>2498</v>
      </c>
      <c r="H635" s="650" t="s">
        <v>629</v>
      </c>
      <c r="I635" s="650" t="s">
        <v>3166</v>
      </c>
      <c r="J635" s="650" t="s">
        <v>3167</v>
      </c>
      <c r="K635" s="650" t="s">
        <v>2604</v>
      </c>
      <c r="L635" s="651">
        <v>147.36000000000001</v>
      </c>
      <c r="M635" s="651">
        <v>5304.9600000000009</v>
      </c>
      <c r="N635" s="650">
        <v>36</v>
      </c>
      <c r="O635" s="731">
        <v>6.5</v>
      </c>
      <c r="P635" s="651">
        <v>3389.2800000000007</v>
      </c>
      <c r="Q635" s="666">
        <v>0.63888888888888895</v>
      </c>
      <c r="R635" s="650">
        <v>23</v>
      </c>
      <c r="S635" s="666">
        <v>0.63888888888888884</v>
      </c>
      <c r="T635" s="731">
        <v>3.5</v>
      </c>
      <c r="U635" s="689">
        <v>0.53846153846153844</v>
      </c>
    </row>
    <row r="636" spans="1:21" ht="14.4" customHeight="1" x14ac:dyDescent="0.3">
      <c r="A636" s="649">
        <v>7</v>
      </c>
      <c r="B636" s="650" t="s">
        <v>2234</v>
      </c>
      <c r="C636" s="650">
        <v>89301074</v>
      </c>
      <c r="D636" s="729" t="s">
        <v>3679</v>
      </c>
      <c r="E636" s="730" t="s">
        <v>2434</v>
      </c>
      <c r="F636" s="650" t="s">
        <v>2415</v>
      </c>
      <c r="G636" s="650" t="s">
        <v>2498</v>
      </c>
      <c r="H636" s="650" t="s">
        <v>629</v>
      </c>
      <c r="I636" s="650" t="s">
        <v>2809</v>
      </c>
      <c r="J636" s="650" t="s">
        <v>2810</v>
      </c>
      <c r="K636" s="650" t="s">
        <v>2793</v>
      </c>
      <c r="L636" s="651">
        <v>196.46</v>
      </c>
      <c r="M636" s="651">
        <v>4715.04</v>
      </c>
      <c r="N636" s="650">
        <v>24</v>
      </c>
      <c r="O636" s="731">
        <v>2.5</v>
      </c>
      <c r="P636" s="651">
        <v>2357.52</v>
      </c>
      <c r="Q636" s="666">
        <v>0.5</v>
      </c>
      <c r="R636" s="650">
        <v>12</v>
      </c>
      <c r="S636" s="666">
        <v>0.5</v>
      </c>
      <c r="T636" s="731">
        <v>1</v>
      </c>
      <c r="U636" s="689">
        <v>0.4</v>
      </c>
    </row>
    <row r="637" spans="1:21" ht="14.4" customHeight="1" x14ac:dyDescent="0.3">
      <c r="A637" s="649">
        <v>7</v>
      </c>
      <c r="B637" s="650" t="s">
        <v>2234</v>
      </c>
      <c r="C637" s="650">
        <v>89301074</v>
      </c>
      <c r="D637" s="729" t="s">
        <v>3679</v>
      </c>
      <c r="E637" s="730" t="s">
        <v>2434</v>
      </c>
      <c r="F637" s="650" t="s">
        <v>2415</v>
      </c>
      <c r="G637" s="650" t="s">
        <v>2498</v>
      </c>
      <c r="H637" s="650" t="s">
        <v>568</v>
      </c>
      <c r="I637" s="650" t="s">
        <v>3509</v>
      </c>
      <c r="J637" s="650" t="s">
        <v>2810</v>
      </c>
      <c r="K637" s="650" t="s">
        <v>3510</v>
      </c>
      <c r="L637" s="651">
        <v>0</v>
      </c>
      <c r="M637" s="651">
        <v>0</v>
      </c>
      <c r="N637" s="650">
        <v>3</v>
      </c>
      <c r="O637" s="731">
        <v>0.5</v>
      </c>
      <c r="P637" s="651">
        <v>0</v>
      </c>
      <c r="Q637" s="666"/>
      <c r="R637" s="650">
        <v>3</v>
      </c>
      <c r="S637" s="666">
        <v>1</v>
      </c>
      <c r="T637" s="731">
        <v>0.5</v>
      </c>
      <c r="U637" s="689">
        <v>1</v>
      </c>
    </row>
    <row r="638" spans="1:21" ht="14.4" customHeight="1" x14ac:dyDescent="0.3">
      <c r="A638" s="649">
        <v>7</v>
      </c>
      <c r="B638" s="650" t="s">
        <v>2234</v>
      </c>
      <c r="C638" s="650">
        <v>89301074</v>
      </c>
      <c r="D638" s="729" t="s">
        <v>3679</v>
      </c>
      <c r="E638" s="730" t="s">
        <v>2434</v>
      </c>
      <c r="F638" s="650" t="s">
        <v>2415</v>
      </c>
      <c r="G638" s="650" t="s">
        <v>2498</v>
      </c>
      <c r="H638" s="650" t="s">
        <v>629</v>
      </c>
      <c r="I638" s="650" t="s">
        <v>3168</v>
      </c>
      <c r="J638" s="650" t="s">
        <v>2500</v>
      </c>
      <c r="K638" s="650" t="s">
        <v>2802</v>
      </c>
      <c r="L638" s="651">
        <v>98.23</v>
      </c>
      <c r="M638" s="651">
        <v>785.84</v>
      </c>
      <c r="N638" s="650">
        <v>8</v>
      </c>
      <c r="O638" s="731">
        <v>1.5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7</v>
      </c>
      <c r="B639" s="650" t="s">
        <v>2234</v>
      </c>
      <c r="C639" s="650">
        <v>89301074</v>
      </c>
      <c r="D639" s="729" t="s">
        <v>3679</v>
      </c>
      <c r="E639" s="730" t="s">
        <v>2434</v>
      </c>
      <c r="F639" s="650" t="s">
        <v>2415</v>
      </c>
      <c r="G639" s="650" t="s">
        <v>2498</v>
      </c>
      <c r="H639" s="650" t="s">
        <v>629</v>
      </c>
      <c r="I639" s="650" t="s">
        <v>2499</v>
      </c>
      <c r="J639" s="650" t="s">
        <v>2500</v>
      </c>
      <c r="K639" s="650" t="s">
        <v>2501</v>
      </c>
      <c r="L639" s="651">
        <v>163.72999999999999</v>
      </c>
      <c r="M639" s="651">
        <v>4911.8999999999996</v>
      </c>
      <c r="N639" s="650">
        <v>30</v>
      </c>
      <c r="O639" s="731">
        <v>8</v>
      </c>
      <c r="P639" s="651">
        <v>818.64999999999986</v>
      </c>
      <c r="Q639" s="666">
        <v>0.16666666666666666</v>
      </c>
      <c r="R639" s="650">
        <v>5</v>
      </c>
      <c r="S639" s="666">
        <v>0.16666666666666666</v>
      </c>
      <c r="T639" s="731">
        <v>1.5</v>
      </c>
      <c r="U639" s="689">
        <v>0.1875</v>
      </c>
    </row>
    <row r="640" spans="1:21" ht="14.4" customHeight="1" x14ac:dyDescent="0.3">
      <c r="A640" s="649">
        <v>7</v>
      </c>
      <c r="B640" s="650" t="s">
        <v>2234</v>
      </c>
      <c r="C640" s="650">
        <v>89301074</v>
      </c>
      <c r="D640" s="729" t="s">
        <v>3679</v>
      </c>
      <c r="E640" s="730" t="s">
        <v>2434</v>
      </c>
      <c r="F640" s="650" t="s">
        <v>2415</v>
      </c>
      <c r="G640" s="650" t="s">
        <v>2498</v>
      </c>
      <c r="H640" s="650" t="s">
        <v>629</v>
      </c>
      <c r="I640" s="650" t="s">
        <v>3169</v>
      </c>
      <c r="J640" s="650" t="s">
        <v>3164</v>
      </c>
      <c r="K640" s="650" t="s">
        <v>3170</v>
      </c>
      <c r="L640" s="651">
        <v>314.33999999999997</v>
      </c>
      <c r="M640" s="651">
        <v>5972.46</v>
      </c>
      <c r="N640" s="650">
        <v>19</v>
      </c>
      <c r="O640" s="731">
        <v>8</v>
      </c>
      <c r="P640" s="651">
        <v>4400.76</v>
      </c>
      <c r="Q640" s="666">
        <v>0.73684210526315796</v>
      </c>
      <c r="R640" s="650">
        <v>14</v>
      </c>
      <c r="S640" s="666">
        <v>0.73684210526315785</v>
      </c>
      <c r="T640" s="731">
        <v>5</v>
      </c>
      <c r="U640" s="689">
        <v>0.625</v>
      </c>
    </row>
    <row r="641" spans="1:21" ht="14.4" customHeight="1" x14ac:dyDescent="0.3">
      <c r="A641" s="649">
        <v>7</v>
      </c>
      <c r="B641" s="650" t="s">
        <v>2234</v>
      </c>
      <c r="C641" s="650">
        <v>89301074</v>
      </c>
      <c r="D641" s="729" t="s">
        <v>3679</v>
      </c>
      <c r="E641" s="730" t="s">
        <v>2434</v>
      </c>
      <c r="F641" s="650" t="s">
        <v>2415</v>
      </c>
      <c r="G641" s="650" t="s">
        <v>2498</v>
      </c>
      <c r="H641" s="650" t="s">
        <v>568</v>
      </c>
      <c r="I641" s="650" t="s">
        <v>3511</v>
      </c>
      <c r="J641" s="650" t="s">
        <v>3512</v>
      </c>
      <c r="K641" s="650" t="s">
        <v>3513</v>
      </c>
      <c r="L641" s="651">
        <v>65.489999999999995</v>
      </c>
      <c r="M641" s="651">
        <v>196.46999999999997</v>
      </c>
      <c r="N641" s="650">
        <v>3</v>
      </c>
      <c r="O641" s="731">
        <v>1</v>
      </c>
      <c r="P641" s="651"/>
      <c r="Q641" s="666">
        <v>0</v>
      </c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7</v>
      </c>
      <c r="B642" s="650" t="s">
        <v>2234</v>
      </c>
      <c r="C642" s="650">
        <v>89301074</v>
      </c>
      <c r="D642" s="729" t="s">
        <v>3679</v>
      </c>
      <c r="E642" s="730" t="s">
        <v>2434</v>
      </c>
      <c r="F642" s="650" t="s">
        <v>2415</v>
      </c>
      <c r="G642" s="650" t="s">
        <v>2498</v>
      </c>
      <c r="H642" s="650" t="s">
        <v>568</v>
      </c>
      <c r="I642" s="650" t="s">
        <v>3514</v>
      </c>
      <c r="J642" s="650" t="s">
        <v>3512</v>
      </c>
      <c r="K642" s="650" t="s">
        <v>2501</v>
      </c>
      <c r="L642" s="651">
        <v>163.72999999999999</v>
      </c>
      <c r="M642" s="651">
        <v>327.45999999999998</v>
      </c>
      <c r="N642" s="650">
        <v>2</v>
      </c>
      <c r="O642" s="731">
        <v>1.5</v>
      </c>
      <c r="P642" s="651">
        <v>163.72999999999999</v>
      </c>
      <c r="Q642" s="666">
        <v>0.5</v>
      </c>
      <c r="R642" s="650">
        <v>1</v>
      </c>
      <c r="S642" s="666">
        <v>0.5</v>
      </c>
      <c r="T642" s="731">
        <v>1</v>
      </c>
      <c r="U642" s="689">
        <v>0.66666666666666663</v>
      </c>
    </row>
    <row r="643" spans="1:21" ht="14.4" customHeight="1" x14ac:dyDescent="0.3">
      <c r="A643" s="649">
        <v>7</v>
      </c>
      <c r="B643" s="650" t="s">
        <v>2234</v>
      </c>
      <c r="C643" s="650">
        <v>89301074</v>
      </c>
      <c r="D643" s="729" t="s">
        <v>3679</v>
      </c>
      <c r="E643" s="730" t="s">
        <v>2434</v>
      </c>
      <c r="F643" s="650" t="s">
        <v>2415</v>
      </c>
      <c r="G643" s="650" t="s">
        <v>2605</v>
      </c>
      <c r="H643" s="650" t="s">
        <v>568</v>
      </c>
      <c r="I643" s="650" t="s">
        <v>2811</v>
      </c>
      <c r="J643" s="650" t="s">
        <v>2812</v>
      </c>
      <c r="K643" s="650" t="s">
        <v>2813</v>
      </c>
      <c r="L643" s="651">
        <v>0</v>
      </c>
      <c r="M643" s="651">
        <v>0</v>
      </c>
      <c r="N643" s="650">
        <v>12</v>
      </c>
      <c r="O643" s="731">
        <v>3</v>
      </c>
      <c r="P643" s="651">
        <v>0</v>
      </c>
      <c r="Q643" s="666"/>
      <c r="R643" s="650">
        <v>9</v>
      </c>
      <c r="S643" s="666">
        <v>0.75</v>
      </c>
      <c r="T643" s="731">
        <v>2.5</v>
      </c>
      <c r="U643" s="689">
        <v>0.83333333333333337</v>
      </c>
    </row>
    <row r="644" spans="1:21" ht="14.4" customHeight="1" x14ac:dyDescent="0.3">
      <c r="A644" s="649">
        <v>7</v>
      </c>
      <c r="B644" s="650" t="s">
        <v>2234</v>
      </c>
      <c r="C644" s="650">
        <v>89301074</v>
      </c>
      <c r="D644" s="729" t="s">
        <v>3679</v>
      </c>
      <c r="E644" s="730" t="s">
        <v>2434</v>
      </c>
      <c r="F644" s="650" t="s">
        <v>2415</v>
      </c>
      <c r="G644" s="650" t="s">
        <v>2605</v>
      </c>
      <c r="H644" s="650" t="s">
        <v>568</v>
      </c>
      <c r="I644" s="650" t="s">
        <v>2606</v>
      </c>
      <c r="J644" s="650" t="s">
        <v>2607</v>
      </c>
      <c r="K644" s="650" t="s">
        <v>888</v>
      </c>
      <c r="L644" s="651">
        <v>154.33000000000001</v>
      </c>
      <c r="M644" s="651">
        <v>41977.759999999995</v>
      </c>
      <c r="N644" s="650">
        <v>272</v>
      </c>
      <c r="O644" s="731">
        <v>77</v>
      </c>
      <c r="P644" s="651">
        <v>22686.510000000002</v>
      </c>
      <c r="Q644" s="666">
        <v>0.54044117647058831</v>
      </c>
      <c r="R644" s="650">
        <v>147</v>
      </c>
      <c r="S644" s="666">
        <v>0.5404411764705882</v>
      </c>
      <c r="T644" s="731">
        <v>40.5</v>
      </c>
      <c r="U644" s="689">
        <v>0.52597402597402598</v>
      </c>
    </row>
    <row r="645" spans="1:21" ht="14.4" customHeight="1" x14ac:dyDescent="0.3">
      <c r="A645" s="649">
        <v>7</v>
      </c>
      <c r="B645" s="650" t="s">
        <v>2234</v>
      </c>
      <c r="C645" s="650">
        <v>89301074</v>
      </c>
      <c r="D645" s="729" t="s">
        <v>3679</v>
      </c>
      <c r="E645" s="730" t="s">
        <v>2434</v>
      </c>
      <c r="F645" s="650" t="s">
        <v>2415</v>
      </c>
      <c r="G645" s="650" t="s">
        <v>2605</v>
      </c>
      <c r="H645" s="650" t="s">
        <v>568</v>
      </c>
      <c r="I645" s="650" t="s">
        <v>3171</v>
      </c>
      <c r="J645" s="650" t="s">
        <v>3172</v>
      </c>
      <c r="K645" s="650" t="s">
        <v>888</v>
      </c>
      <c r="L645" s="651">
        <v>60.97</v>
      </c>
      <c r="M645" s="651">
        <v>2012.0100000000002</v>
      </c>
      <c r="N645" s="650">
        <v>33</v>
      </c>
      <c r="O645" s="731">
        <v>5</v>
      </c>
      <c r="P645" s="651">
        <v>1219.4000000000001</v>
      </c>
      <c r="Q645" s="666">
        <v>0.60606060606060608</v>
      </c>
      <c r="R645" s="650">
        <v>20</v>
      </c>
      <c r="S645" s="666">
        <v>0.60606060606060608</v>
      </c>
      <c r="T645" s="731">
        <v>3.5</v>
      </c>
      <c r="U645" s="689">
        <v>0.7</v>
      </c>
    </row>
    <row r="646" spans="1:21" ht="14.4" customHeight="1" x14ac:dyDescent="0.3">
      <c r="A646" s="649">
        <v>7</v>
      </c>
      <c r="B646" s="650" t="s">
        <v>2234</v>
      </c>
      <c r="C646" s="650">
        <v>89301074</v>
      </c>
      <c r="D646" s="729" t="s">
        <v>3679</v>
      </c>
      <c r="E646" s="730" t="s">
        <v>2434</v>
      </c>
      <c r="F646" s="650" t="s">
        <v>2415</v>
      </c>
      <c r="G646" s="650" t="s">
        <v>2605</v>
      </c>
      <c r="H646" s="650" t="s">
        <v>568</v>
      </c>
      <c r="I646" s="650" t="s">
        <v>3515</v>
      </c>
      <c r="J646" s="650" t="s">
        <v>2607</v>
      </c>
      <c r="K646" s="650" t="s">
        <v>3516</v>
      </c>
      <c r="L646" s="651">
        <v>0</v>
      </c>
      <c r="M646" s="651">
        <v>0</v>
      </c>
      <c r="N646" s="650">
        <v>1</v>
      </c>
      <c r="O646" s="731">
        <v>0.5</v>
      </c>
      <c r="P646" s="651">
        <v>0</v>
      </c>
      <c r="Q646" s="666"/>
      <c r="R646" s="650">
        <v>1</v>
      </c>
      <c r="S646" s="666">
        <v>1</v>
      </c>
      <c r="T646" s="731">
        <v>0.5</v>
      </c>
      <c r="U646" s="689">
        <v>1</v>
      </c>
    </row>
    <row r="647" spans="1:21" ht="14.4" customHeight="1" x14ac:dyDescent="0.3">
      <c r="A647" s="649">
        <v>7</v>
      </c>
      <c r="B647" s="650" t="s">
        <v>2234</v>
      </c>
      <c r="C647" s="650">
        <v>89301074</v>
      </c>
      <c r="D647" s="729" t="s">
        <v>3679</v>
      </c>
      <c r="E647" s="730" t="s">
        <v>2434</v>
      </c>
      <c r="F647" s="650" t="s">
        <v>2415</v>
      </c>
      <c r="G647" s="650" t="s">
        <v>2605</v>
      </c>
      <c r="H647" s="650" t="s">
        <v>568</v>
      </c>
      <c r="I647" s="650" t="s">
        <v>3517</v>
      </c>
      <c r="J647" s="650" t="s">
        <v>2812</v>
      </c>
      <c r="K647" s="650" t="s">
        <v>3518</v>
      </c>
      <c r="L647" s="651">
        <v>0</v>
      </c>
      <c r="M647" s="651">
        <v>0</v>
      </c>
      <c r="N647" s="650">
        <v>2</v>
      </c>
      <c r="O647" s="731">
        <v>1</v>
      </c>
      <c r="P647" s="651"/>
      <c r="Q647" s="666"/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7</v>
      </c>
      <c r="B648" s="650" t="s">
        <v>2234</v>
      </c>
      <c r="C648" s="650">
        <v>89301074</v>
      </c>
      <c r="D648" s="729" t="s">
        <v>3679</v>
      </c>
      <c r="E648" s="730" t="s">
        <v>2434</v>
      </c>
      <c r="F648" s="650" t="s">
        <v>2415</v>
      </c>
      <c r="G648" s="650" t="s">
        <v>2605</v>
      </c>
      <c r="H648" s="650" t="s">
        <v>568</v>
      </c>
      <c r="I648" s="650" t="s">
        <v>3519</v>
      </c>
      <c r="J648" s="650" t="s">
        <v>2812</v>
      </c>
      <c r="K648" s="650" t="s">
        <v>3518</v>
      </c>
      <c r="L648" s="651">
        <v>0</v>
      </c>
      <c r="M648" s="651">
        <v>0</v>
      </c>
      <c r="N648" s="650">
        <v>7</v>
      </c>
      <c r="O648" s="731">
        <v>2.5</v>
      </c>
      <c r="P648" s="651">
        <v>0</v>
      </c>
      <c r="Q648" s="666"/>
      <c r="R648" s="650">
        <v>2</v>
      </c>
      <c r="S648" s="666">
        <v>0.2857142857142857</v>
      </c>
      <c r="T648" s="731">
        <v>1</v>
      </c>
      <c r="U648" s="689">
        <v>0.4</v>
      </c>
    </row>
    <row r="649" spans="1:21" ht="14.4" customHeight="1" x14ac:dyDescent="0.3">
      <c r="A649" s="649">
        <v>7</v>
      </c>
      <c r="B649" s="650" t="s">
        <v>2234</v>
      </c>
      <c r="C649" s="650">
        <v>89301074</v>
      </c>
      <c r="D649" s="729" t="s">
        <v>3679</v>
      </c>
      <c r="E649" s="730" t="s">
        <v>2434</v>
      </c>
      <c r="F649" s="650" t="s">
        <v>2415</v>
      </c>
      <c r="G649" s="650" t="s">
        <v>3173</v>
      </c>
      <c r="H649" s="650" t="s">
        <v>568</v>
      </c>
      <c r="I649" s="650" t="s">
        <v>1262</v>
      </c>
      <c r="J649" s="650" t="s">
        <v>1263</v>
      </c>
      <c r="K649" s="650" t="s">
        <v>3520</v>
      </c>
      <c r="L649" s="651">
        <v>432.32</v>
      </c>
      <c r="M649" s="651">
        <v>2161.6</v>
      </c>
      <c r="N649" s="650">
        <v>5</v>
      </c>
      <c r="O649" s="731">
        <v>1.5</v>
      </c>
      <c r="P649" s="651">
        <v>2161.6</v>
      </c>
      <c r="Q649" s="666">
        <v>1</v>
      </c>
      <c r="R649" s="650">
        <v>5</v>
      </c>
      <c r="S649" s="666">
        <v>1</v>
      </c>
      <c r="T649" s="731">
        <v>1.5</v>
      </c>
      <c r="U649" s="689">
        <v>1</v>
      </c>
    </row>
    <row r="650" spans="1:21" ht="14.4" customHeight="1" x14ac:dyDescent="0.3">
      <c r="A650" s="649">
        <v>7</v>
      </c>
      <c r="B650" s="650" t="s">
        <v>2234</v>
      </c>
      <c r="C650" s="650">
        <v>89301074</v>
      </c>
      <c r="D650" s="729" t="s">
        <v>3679</v>
      </c>
      <c r="E650" s="730" t="s">
        <v>2434</v>
      </c>
      <c r="F650" s="650" t="s">
        <v>2415</v>
      </c>
      <c r="G650" s="650" t="s">
        <v>3173</v>
      </c>
      <c r="H650" s="650" t="s">
        <v>568</v>
      </c>
      <c r="I650" s="650" t="s">
        <v>3174</v>
      </c>
      <c r="J650" s="650" t="s">
        <v>3175</v>
      </c>
      <c r="K650" s="650" t="s">
        <v>3176</v>
      </c>
      <c r="L650" s="651">
        <v>162.13</v>
      </c>
      <c r="M650" s="651">
        <v>1783.4299999999998</v>
      </c>
      <c r="N650" s="650">
        <v>11</v>
      </c>
      <c r="O650" s="731">
        <v>2</v>
      </c>
      <c r="P650" s="651">
        <v>1297.04</v>
      </c>
      <c r="Q650" s="666">
        <v>0.72727272727272729</v>
      </c>
      <c r="R650" s="650">
        <v>8</v>
      </c>
      <c r="S650" s="666">
        <v>0.72727272727272729</v>
      </c>
      <c r="T650" s="731">
        <v>1.5</v>
      </c>
      <c r="U650" s="689">
        <v>0.75</v>
      </c>
    </row>
    <row r="651" spans="1:21" ht="14.4" customHeight="1" x14ac:dyDescent="0.3">
      <c r="A651" s="649">
        <v>7</v>
      </c>
      <c r="B651" s="650" t="s">
        <v>2234</v>
      </c>
      <c r="C651" s="650">
        <v>89301074</v>
      </c>
      <c r="D651" s="729" t="s">
        <v>3679</v>
      </c>
      <c r="E651" s="730" t="s">
        <v>2434</v>
      </c>
      <c r="F651" s="650" t="s">
        <v>2415</v>
      </c>
      <c r="G651" s="650" t="s">
        <v>3316</v>
      </c>
      <c r="H651" s="650" t="s">
        <v>568</v>
      </c>
      <c r="I651" s="650" t="s">
        <v>3521</v>
      </c>
      <c r="J651" s="650" t="s">
        <v>3318</v>
      </c>
      <c r="K651" s="650" t="s">
        <v>3522</v>
      </c>
      <c r="L651" s="651">
        <v>464.86</v>
      </c>
      <c r="M651" s="651">
        <v>464.86</v>
      </c>
      <c r="N651" s="650">
        <v>1</v>
      </c>
      <c r="O651" s="731">
        <v>0.5</v>
      </c>
      <c r="P651" s="651"/>
      <c r="Q651" s="666">
        <v>0</v>
      </c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7</v>
      </c>
      <c r="B652" s="650" t="s">
        <v>2234</v>
      </c>
      <c r="C652" s="650">
        <v>89301074</v>
      </c>
      <c r="D652" s="729" t="s">
        <v>3679</v>
      </c>
      <c r="E652" s="730" t="s">
        <v>2434</v>
      </c>
      <c r="F652" s="650" t="s">
        <v>2415</v>
      </c>
      <c r="G652" s="650" t="s">
        <v>3316</v>
      </c>
      <c r="H652" s="650" t="s">
        <v>568</v>
      </c>
      <c r="I652" s="650" t="s">
        <v>3523</v>
      </c>
      <c r="J652" s="650" t="s">
        <v>3524</v>
      </c>
      <c r="K652" s="650" t="s">
        <v>3525</v>
      </c>
      <c r="L652" s="651">
        <v>619.66</v>
      </c>
      <c r="M652" s="651">
        <v>619.66</v>
      </c>
      <c r="N652" s="650">
        <v>1</v>
      </c>
      <c r="O652" s="731">
        <v>0.5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7</v>
      </c>
      <c r="B653" s="650" t="s">
        <v>2234</v>
      </c>
      <c r="C653" s="650">
        <v>89301074</v>
      </c>
      <c r="D653" s="729" t="s">
        <v>3679</v>
      </c>
      <c r="E653" s="730" t="s">
        <v>2434</v>
      </c>
      <c r="F653" s="650" t="s">
        <v>2415</v>
      </c>
      <c r="G653" s="650" t="s">
        <v>2487</v>
      </c>
      <c r="H653" s="650" t="s">
        <v>568</v>
      </c>
      <c r="I653" s="650" t="s">
        <v>3526</v>
      </c>
      <c r="J653" s="650" t="s">
        <v>2751</v>
      </c>
      <c r="K653" s="650" t="s">
        <v>2620</v>
      </c>
      <c r="L653" s="651">
        <v>0</v>
      </c>
      <c r="M653" s="651">
        <v>0</v>
      </c>
      <c r="N653" s="650">
        <v>2</v>
      </c>
      <c r="O653" s="731">
        <v>1</v>
      </c>
      <c r="P653" s="651">
        <v>0</v>
      </c>
      <c r="Q653" s="666"/>
      <c r="R653" s="650">
        <v>2</v>
      </c>
      <c r="S653" s="666">
        <v>1</v>
      </c>
      <c r="T653" s="731">
        <v>1</v>
      </c>
      <c r="U653" s="689">
        <v>1</v>
      </c>
    </row>
    <row r="654" spans="1:21" ht="14.4" customHeight="1" x14ac:dyDescent="0.3">
      <c r="A654" s="649">
        <v>7</v>
      </c>
      <c r="B654" s="650" t="s">
        <v>2234</v>
      </c>
      <c r="C654" s="650">
        <v>89301074</v>
      </c>
      <c r="D654" s="729" t="s">
        <v>3679</v>
      </c>
      <c r="E654" s="730" t="s">
        <v>2434</v>
      </c>
      <c r="F654" s="650" t="s">
        <v>2415</v>
      </c>
      <c r="G654" s="650" t="s">
        <v>2487</v>
      </c>
      <c r="H654" s="650" t="s">
        <v>568</v>
      </c>
      <c r="I654" s="650" t="s">
        <v>3527</v>
      </c>
      <c r="J654" s="650" t="s">
        <v>2751</v>
      </c>
      <c r="K654" s="650" t="s">
        <v>2752</v>
      </c>
      <c r="L654" s="651">
        <v>0</v>
      </c>
      <c r="M654" s="651">
        <v>0</v>
      </c>
      <c r="N654" s="650">
        <v>3</v>
      </c>
      <c r="O654" s="731">
        <v>1</v>
      </c>
      <c r="P654" s="651">
        <v>0</v>
      </c>
      <c r="Q654" s="666"/>
      <c r="R654" s="650">
        <v>3</v>
      </c>
      <c r="S654" s="666">
        <v>1</v>
      </c>
      <c r="T654" s="731">
        <v>1</v>
      </c>
      <c r="U654" s="689">
        <v>1</v>
      </c>
    </row>
    <row r="655" spans="1:21" ht="14.4" customHeight="1" x14ac:dyDescent="0.3">
      <c r="A655" s="649">
        <v>7</v>
      </c>
      <c r="B655" s="650" t="s">
        <v>2234</v>
      </c>
      <c r="C655" s="650">
        <v>89301074</v>
      </c>
      <c r="D655" s="729" t="s">
        <v>3679</v>
      </c>
      <c r="E655" s="730" t="s">
        <v>2434</v>
      </c>
      <c r="F655" s="650" t="s">
        <v>2415</v>
      </c>
      <c r="G655" s="650" t="s">
        <v>2487</v>
      </c>
      <c r="H655" s="650" t="s">
        <v>568</v>
      </c>
      <c r="I655" s="650" t="s">
        <v>3528</v>
      </c>
      <c r="J655" s="650" t="s">
        <v>2749</v>
      </c>
      <c r="K655" s="650" t="s">
        <v>2888</v>
      </c>
      <c r="L655" s="651">
        <v>0</v>
      </c>
      <c r="M655" s="651">
        <v>0</v>
      </c>
      <c r="N655" s="650">
        <v>2</v>
      </c>
      <c r="O655" s="731">
        <v>0.5</v>
      </c>
      <c r="P655" s="651">
        <v>0</v>
      </c>
      <c r="Q655" s="666"/>
      <c r="R655" s="650">
        <v>2</v>
      </c>
      <c r="S655" s="666">
        <v>1</v>
      </c>
      <c r="T655" s="731">
        <v>0.5</v>
      </c>
      <c r="U655" s="689">
        <v>1</v>
      </c>
    </row>
    <row r="656" spans="1:21" ht="14.4" customHeight="1" x14ac:dyDescent="0.3">
      <c r="A656" s="649">
        <v>7</v>
      </c>
      <c r="B656" s="650" t="s">
        <v>2234</v>
      </c>
      <c r="C656" s="650">
        <v>89301074</v>
      </c>
      <c r="D656" s="729" t="s">
        <v>3679</v>
      </c>
      <c r="E656" s="730" t="s">
        <v>2434</v>
      </c>
      <c r="F656" s="650" t="s">
        <v>2415</v>
      </c>
      <c r="G656" s="650" t="s">
        <v>2487</v>
      </c>
      <c r="H656" s="650" t="s">
        <v>568</v>
      </c>
      <c r="I656" s="650" t="s">
        <v>2619</v>
      </c>
      <c r="J656" s="650" t="s">
        <v>2489</v>
      </c>
      <c r="K656" s="650" t="s">
        <v>2620</v>
      </c>
      <c r="L656" s="651">
        <v>0</v>
      </c>
      <c r="M656" s="651">
        <v>0</v>
      </c>
      <c r="N656" s="650">
        <v>5</v>
      </c>
      <c r="O656" s="731">
        <v>1</v>
      </c>
      <c r="P656" s="651">
        <v>0</v>
      </c>
      <c r="Q656" s="666"/>
      <c r="R656" s="650">
        <v>5</v>
      </c>
      <c r="S656" s="666">
        <v>1</v>
      </c>
      <c r="T656" s="731">
        <v>1</v>
      </c>
      <c r="U656" s="689">
        <v>1</v>
      </c>
    </row>
    <row r="657" spans="1:21" ht="14.4" customHeight="1" x14ac:dyDescent="0.3">
      <c r="A657" s="649">
        <v>7</v>
      </c>
      <c r="B657" s="650" t="s">
        <v>2234</v>
      </c>
      <c r="C657" s="650">
        <v>89301074</v>
      </c>
      <c r="D657" s="729" t="s">
        <v>3679</v>
      </c>
      <c r="E657" s="730" t="s">
        <v>2434</v>
      </c>
      <c r="F657" s="650" t="s">
        <v>2415</v>
      </c>
      <c r="G657" s="650" t="s">
        <v>2487</v>
      </c>
      <c r="H657" s="650" t="s">
        <v>568</v>
      </c>
      <c r="I657" s="650" t="s">
        <v>3179</v>
      </c>
      <c r="J657" s="650" t="s">
        <v>2910</v>
      </c>
      <c r="K657" s="650" t="s">
        <v>2816</v>
      </c>
      <c r="L657" s="651">
        <v>0</v>
      </c>
      <c r="M657" s="651">
        <v>0</v>
      </c>
      <c r="N657" s="650">
        <v>1</v>
      </c>
      <c r="O657" s="731">
        <v>1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7</v>
      </c>
      <c r="B658" s="650" t="s">
        <v>2234</v>
      </c>
      <c r="C658" s="650">
        <v>89301074</v>
      </c>
      <c r="D658" s="729" t="s">
        <v>3679</v>
      </c>
      <c r="E658" s="730" t="s">
        <v>2434</v>
      </c>
      <c r="F658" s="650" t="s">
        <v>2415</v>
      </c>
      <c r="G658" s="650" t="s">
        <v>2487</v>
      </c>
      <c r="H658" s="650" t="s">
        <v>568</v>
      </c>
      <c r="I658" s="650" t="s">
        <v>3529</v>
      </c>
      <c r="J658" s="650" t="s">
        <v>2844</v>
      </c>
      <c r="K658" s="650" t="s">
        <v>2620</v>
      </c>
      <c r="L658" s="651">
        <v>0</v>
      </c>
      <c r="M658" s="651">
        <v>0</v>
      </c>
      <c r="N658" s="650">
        <v>1</v>
      </c>
      <c r="O658" s="731">
        <v>0.5</v>
      </c>
      <c r="P658" s="651">
        <v>0</v>
      </c>
      <c r="Q658" s="666"/>
      <c r="R658" s="650">
        <v>1</v>
      </c>
      <c r="S658" s="666">
        <v>1</v>
      </c>
      <c r="T658" s="731">
        <v>0.5</v>
      </c>
      <c r="U658" s="689">
        <v>1</v>
      </c>
    </row>
    <row r="659" spans="1:21" ht="14.4" customHeight="1" x14ac:dyDescent="0.3">
      <c r="A659" s="649">
        <v>7</v>
      </c>
      <c r="B659" s="650" t="s">
        <v>2234</v>
      </c>
      <c r="C659" s="650">
        <v>89301074</v>
      </c>
      <c r="D659" s="729" t="s">
        <v>3679</v>
      </c>
      <c r="E659" s="730" t="s">
        <v>2434</v>
      </c>
      <c r="F659" s="650" t="s">
        <v>2415</v>
      </c>
      <c r="G659" s="650" t="s">
        <v>2487</v>
      </c>
      <c r="H659" s="650" t="s">
        <v>568</v>
      </c>
      <c r="I659" s="650" t="s">
        <v>2621</v>
      </c>
      <c r="J659" s="650" t="s">
        <v>2489</v>
      </c>
      <c r="K659" s="650" t="s">
        <v>2620</v>
      </c>
      <c r="L659" s="651">
        <v>0</v>
      </c>
      <c r="M659" s="651">
        <v>0</v>
      </c>
      <c r="N659" s="650">
        <v>6</v>
      </c>
      <c r="O659" s="731">
        <v>3</v>
      </c>
      <c r="P659" s="651">
        <v>0</v>
      </c>
      <c r="Q659" s="666"/>
      <c r="R659" s="650">
        <v>4</v>
      </c>
      <c r="S659" s="666">
        <v>0.66666666666666663</v>
      </c>
      <c r="T659" s="731">
        <v>2</v>
      </c>
      <c r="U659" s="689">
        <v>0.66666666666666663</v>
      </c>
    </row>
    <row r="660" spans="1:21" ht="14.4" customHeight="1" x14ac:dyDescent="0.3">
      <c r="A660" s="649">
        <v>7</v>
      </c>
      <c r="B660" s="650" t="s">
        <v>2234</v>
      </c>
      <c r="C660" s="650">
        <v>89301074</v>
      </c>
      <c r="D660" s="729" t="s">
        <v>3679</v>
      </c>
      <c r="E660" s="730" t="s">
        <v>2434</v>
      </c>
      <c r="F660" s="650" t="s">
        <v>2415</v>
      </c>
      <c r="G660" s="650" t="s">
        <v>2487</v>
      </c>
      <c r="H660" s="650" t="s">
        <v>568</v>
      </c>
      <c r="I660" s="650" t="s">
        <v>3530</v>
      </c>
      <c r="J660" s="650" t="s">
        <v>2489</v>
      </c>
      <c r="K660" s="650" t="s">
        <v>2620</v>
      </c>
      <c r="L660" s="651">
        <v>0</v>
      </c>
      <c r="M660" s="651">
        <v>0</v>
      </c>
      <c r="N660" s="650">
        <v>2</v>
      </c>
      <c r="O660" s="731">
        <v>1</v>
      </c>
      <c r="P660" s="651"/>
      <c r="Q660" s="666"/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7</v>
      </c>
      <c r="B661" s="650" t="s">
        <v>2234</v>
      </c>
      <c r="C661" s="650">
        <v>89301074</v>
      </c>
      <c r="D661" s="729" t="s">
        <v>3679</v>
      </c>
      <c r="E661" s="730" t="s">
        <v>2434</v>
      </c>
      <c r="F661" s="650" t="s">
        <v>2415</v>
      </c>
      <c r="G661" s="650" t="s">
        <v>2487</v>
      </c>
      <c r="H661" s="650" t="s">
        <v>568</v>
      </c>
      <c r="I661" s="650" t="s">
        <v>3531</v>
      </c>
      <c r="J661" s="650" t="s">
        <v>3532</v>
      </c>
      <c r="K661" s="650" t="s">
        <v>2490</v>
      </c>
      <c r="L661" s="651">
        <v>0</v>
      </c>
      <c r="M661" s="651">
        <v>0</v>
      </c>
      <c r="N661" s="650">
        <v>1</v>
      </c>
      <c r="O661" s="731">
        <v>0.5</v>
      </c>
      <c r="P661" s="651">
        <v>0</v>
      </c>
      <c r="Q661" s="666"/>
      <c r="R661" s="650">
        <v>1</v>
      </c>
      <c r="S661" s="666">
        <v>1</v>
      </c>
      <c r="T661" s="731">
        <v>0.5</v>
      </c>
      <c r="U661" s="689">
        <v>1</v>
      </c>
    </row>
    <row r="662" spans="1:21" ht="14.4" customHeight="1" x14ac:dyDescent="0.3">
      <c r="A662" s="649">
        <v>7</v>
      </c>
      <c r="B662" s="650" t="s">
        <v>2234</v>
      </c>
      <c r="C662" s="650">
        <v>89301074</v>
      </c>
      <c r="D662" s="729" t="s">
        <v>3679</v>
      </c>
      <c r="E662" s="730" t="s">
        <v>2437</v>
      </c>
      <c r="F662" s="650" t="s">
        <v>2415</v>
      </c>
      <c r="G662" s="650" t="s">
        <v>2972</v>
      </c>
      <c r="H662" s="650" t="s">
        <v>568</v>
      </c>
      <c r="I662" s="650" t="s">
        <v>2976</v>
      </c>
      <c r="J662" s="650" t="s">
        <v>2974</v>
      </c>
      <c r="K662" s="650" t="s">
        <v>2977</v>
      </c>
      <c r="L662" s="651">
        <v>106.23</v>
      </c>
      <c r="M662" s="651">
        <v>106.23</v>
      </c>
      <c r="N662" s="650">
        <v>1</v>
      </c>
      <c r="O662" s="731">
        <v>1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7</v>
      </c>
      <c r="B663" s="650" t="s">
        <v>2234</v>
      </c>
      <c r="C663" s="650">
        <v>89301074</v>
      </c>
      <c r="D663" s="729" t="s">
        <v>3679</v>
      </c>
      <c r="E663" s="730" t="s">
        <v>2437</v>
      </c>
      <c r="F663" s="650" t="s">
        <v>2415</v>
      </c>
      <c r="G663" s="650" t="s">
        <v>2972</v>
      </c>
      <c r="H663" s="650" t="s">
        <v>568</v>
      </c>
      <c r="I663" s="650" t="s">
        <v>2978</v>
      </c>
      <c r="J663" s="650" t="s">
        <v>2974</v>
      </c>
      <c r="K663" s="650" t="s">
        <v>2977</v>
      </c>
      <c r="L663" s="651">
        <v>106.23</v>
      </c>
      <c r="M663" s="651">
        <v>106.23</v>
      </c>
      <c r="N663" s="650">
        <v>1</v>
      </c>
      <c r="O663" s="731">
        <v>1</v>
      </c>
      <c r="P663" s="651"/>
      <c r="Q663" s="666">
        <v>0</v>
      </c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7</v>
      </c>
      <c r="B664" s="650" t="s">
        <v>2234</v>
      </c>
      <c r="C664" s="650">
        <v>89301074</v>
      </c>
      <c r="D664" s="729" t="s">
        <v>3679</v>
      </c>
      <c r="E664" s="730" t="s">
        <v>2437</v>
      </c>
      <c r="F664" s="650" t="s">
        <v>2415</v>
      </c>
      <c r="G664" s="650" t="s">
        <v>2778</v>
      </c>
      <c r="H664" s="650" t="s">
        <v>568</v>
      </c>
      <c r="I664" s="650" t="s">
        <v>3184</v>
      </c>
      <c r="J664" s="650" t="s">
        <v>2780</v>
      </c>
      <c r="K664" s="650" t="s">
        <v>3185</v>
      </c>
      <c r="L664" s="651">
        <v>0</v>
      </c>
      <c r="M664" s="651">
        <v>0</v>
      </c>
      <c r="N664" s="650">
        <v>1</v>
      </c>
      <c r="O664" s="731">
        <v>0.5</v>
      </c>
      <c r="P664" s="651"/>
      <c r="Q664" s="666"/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7</v>
      </c>
      <c r="B665" s="650" t="s">
        <v>2234</v>
      </c>
      <c r="C665" s="650">
        <v>89301074</v>
      </c>
      <c r="D665" s="729" t="s">
        <v>3679</v>
      </c>
      <c r="E665" s="730" t="s">
        <v>2437</v>
      </c>
      <c r="F665" s="650" t="s">
        <v>2415</v>
      </c>
      <c r="G665" s="650" t="s">
        <v>2987</v>
      </c>
      <c r="H665" s="650" t="s">
        <v>629</v>
      </c>
      <c r="I665" s="650" t="s">
        <v>2988</v>
      </c>
      <c r="J665" s="650" t="s">
        <v>2989</v>
      </c>
      <c r="K665" s="650" t="s">
        <v>2990</v>
      </c>
      <c r="L665" s="651">
        <v>1027.5999999999999</v>
      </c>
      <c r="M665" s="651">
        <v>6165.5999999999995</v>
      </c>
      <c r="N665" s="650">
        <v>6</v>
      </c>
      <c r="O665" s="731">
        <v>1</v>
      </c>
      <c r="P665" s="651">
        <v>6165.5999999999995</v>
      </c>
      <c r="Q665" s="666">
        <v>1</v>
      </c>
      <c r="R665" s="650">
        <v>6</v>
      </c>
      <c r="S665" s="666">
        <v>1</v>
      </c>
      <c r="T665" s="731">
        <v>1</v>
      </c>
      <c r="U665" s="689">
        <v>1</v>
      </c>
    </row>
    <row r="666" spans="1:21" ht="14.4" customHeight="1" x14ac:dyDescent="0.3">
      <c r="A666" s="649">
        <v>7</v>
      </c>
      <c r="B666" s="650" t="s">
        <v>2234</v>
      </c>
      <c r="C666" s="650">
        <v>89301074</v>
      </c>
      <c r="D666" s="729" t="s">
        <v>3679</v>
      </c>
      <c r="E666" s="730" t="s">
        <v>2437</v>
      </c>
      <c r="F666" s="650" t="s">
        <v>2415</v>
      </c>
      <c r="G666" s="650" t="s">
        <v>2987</v>
      </c>
      <c r="H666" s="650" t="s">
        <v>629</v>
      </c>
      <c r="I666" s="650" t="s">
        <v>2988</v>
      </c>
      <c r="J666" s="650" t="s">
        <v>2989</v>
      </c>
      <c r="K666" s="650" t="s">
        <v>2990</v>
      </c>
      <c r="L666" s="651">
        <v>801.23</v>
      </c>
      <c r="M666" s="651">
        <v>5608.6100000000006</v>
      </c>
      <c r="N666" s="650">
        <v>7</v>
      </c>
      <c r="O666" s="731">
        <v>3</v>
      </c>
      <c r="P666" s="651">
        <v>4807.38</v>
      </c>
      <c r="Q666" s="666">
        <v>0.8571428571428571</v>
      </c>
      <c r="R666" s="650">
        <v>6</v>
      </c>
      <c r="S666" s="666">
        <v>0.8571428571428571</v>
      </c>
      <c r="T666" s="731">
        <v>2</v>
      </c>
      <c r="U666" s="689">
        <v>0.66666666666666663</v>
      </c>
    </row>
    <row r="667" spans="1:21" ht="14.4" customHeight="1" x14ac:dyDescent="0.3">
      <c r="A667" s="649">
        <v>7</v>
      </c>
      <c r="B667" s="650" t="s">
        <v>2234</v>
      </c>
      <c r="C667" s="650">
        <v>89301074</v>
      </c>
      <c r="D667" s="729" t="s">
        <v>3679</v>
      </c>
      <c r="E667" s="730" t="s">
        <v>2437</v>
      </c>
      <c r="F667" s="650" t="s">
        <v>2415</v>
      </c>
      <c r="G667" s="650" t="s">
        <v>2987</v>
      </c>
      <c r="H667" s="650" t="s">
        <v>629</v>
      </c>
      <c r="I667" s="650" t="s">
        <v>2988</v>
      </c>
      <c r="J667" s="650" t="s">
        <v>2989</v>
      </c>
      <c r="K667" s="650" t="s">
        <v>2990</v>
      </c>
      <c r="L667" s="651">
        <v>788.32</v>
      </c>
      <c r="M667" s="651">
        <v>2364.96</v>
      </c>
      <c r="N667" s="650">
        <v>3</v>
      </c>
      <c r="O667" s="731">
        <v>1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7</v>
      </c>
      <c r="B668" s="650" t="s">
        <v>2234</v>
      </c>
      <c r="C668" s="650">
        <v>89301074</v>
      </c>
      <c r="D668" s="729" t="s">
        <v>3679</v>
      </c>
      <c r="E668" s="730" t="s">
        <v>2437</v>
      </c>
      <c r="F668" s="650" t="s">
        <v>2415</v>
      </c>
      <c r="G668" s="650" t="s">
        <v>2987</v>
      </c>
      <c r="H668" s="650" t="s">
        <v>629</v>
      </c>
      <c r="I668" s="650" t="s">
        <v>3186</v>
      </c>
      <c r="J668" s="650" t="s">
        <v>3187</v>
      </c>
      <c r="K668" s="650" t="s">
        <v>3188</v>
      </c>
      <c r="L668" s="651">
        <v>1509.4</v>
      </c>
      <c r="M668" s="651">
        <v>27169.200000000004</v>
      </c>
      <c r="N668" s="650">
        <v>18</v>
      </c>
      <c r="O668" s="731">
        <v>4</v>
      </c>
      <c r="P668" s="651">
        <v>18112.800000000003</v>
      </c>
      <c r="Q668" s="666">
        <v>0.66666666666666663</v>
      </c>
      <c r="R668" s="650">
        <v>12</v>
      </c>
      <c r="S668" s="666">
        <v>0.66666666666666663</v>
      </c>
      <c r="T668" s="731">
        <v>3</v>
      </c>
      <c r="U668" s="689">
        <v>0.75</v>
      </c>
    </row>
    <row r="669" spans="1:21" ht="14.4" customHeight="1" x14ac:dyDescent="0.3">
      <c r="A669" s="649">
        <v>7</v>
      </c>
      <c r="B669" s="650" t="s">
        <v>2234</v>
      </c>
      <c r="C669" s="650">
        <v>89301074</v>
      </c>
      <c r="D669" s="729" t="s">
        <v>3679</v>
      </c>
      <c r="E669" s="730" t="s">
        <v>2437</v>
      </c>
      <c r="F669" s="650" t="s">
        <v>2415</v>
      </c>
      <c r="G669" s="650" t="s">
        <v>2987</v>
      </c>
      <c r="H669" s="650" t="s">
        <v>629</v>
      </c>
      <c r="I669" s="650" t="s">
        <v>3186</v>
      </c>
      <c r="J669" s="650" t="s">
        <v>3187</v>
      </c>
      <c r="K669" s="650" t="s">
        <v>3188</v>
      </c>
      <c r="L669" s="651">
        <v>1201.8399999999999</v>
      </c>
      <c r="M669" s="651">
        <v>14422.079999999998</v>
      </c>
      <c r="N669" s="650">
        <v>12</v>
      </c>
      <c r="O669" s="731">
        <v>2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7</v>
      </c>
      <c r="B670" s="650" t="s">
        <v>2234</v>
      </c>
      <c r="C670" s="650">
        <v>89301074</v>
      </c>
      <c r="D670" s="729" t="s">
        <v>3679</v>
      </c>
      <c r="E670" s="730" t="s">
        <v>2437</v>
      </c>
      <c r="F670" s="650" t="s">
        <v>2415</v>
      </c>
      <c r="G670" s="650" t="s">
        <v>2509</v>
      </c>
      <c r="H670" s="650" t="s">
        <v>568</v>
      </c>
      <c r="I670" s="650" t="s">
        <v>3533</v>
      </c>
      <c r="J670" s="650" t="s">
        <v>2511</v>
      </c>
      <c r="K670" s="650" t="s">
        <v>3534</v>
      </c>
      <c r="L670" s="651">
        <v>0</v>
      </c>
      <c r="M670" s="651">
        <v>0</v>
      </c>
      <c r="N670" s="650">
        <v>9</v>
      </c>
      <c r="O670" s="731">
        <v>1</v>
      </c>
      <c r="P670" s="651">
        <v>0</v>
      </c>
      <c r="Q670" s="666"/>
      <c r="R670" s="650">
        <v>9</v>
      </c>
      <c r="S670" s="666">
        <v>1</v>
      </c>
      <c r="T670" s="731">
        <v>1</v>
      </c>
      <c r="U670" s="689">
        <v>1</v>
      </c>
    </row>
    <row r="671" spans="1:21" ht="14.4" customHeight="1" x14ac:dyDescent="0.3">
      <c r="A671" s="649">
        <v>7</v>
      </c>
      <c r="B671" s="650" t="s">
        <v>2234</v>
      </c>
      <c r="C671" s="650">
        <v>89301074</v>
      </c>
      <c r="D671" s="729" t="s">
        <v>3679</v>
      </c>
      <c r="E671" s="730" t="s">
        <v>2437</v>
      </c>
      <c r="F671" s="650" t="s">
        <v>2415</v>
      </c>
      <c r="G671" s="650" t="s">
        <v>2509</v>
      </c>
      <c r="H671" s="650" t="s">
        <v>568</v>
      </c>
      <c r="I671" s="650" t="s">
        <v>3535</v>
      </c>
      <c r="J671" s="650" t="s">
        <v>2511</v>
      </c>
      <c r="K671" s="650" t="s">
        <v>3536</v>
      </c>
      <c r="L671" s="651">
        <v>0</v>
      </c>
      <c r="M671" s="651">
        <v>0</v>
      </c>
      <c r="N671" s="650">
        <v>2</v>
      </c>
      <c r="O671" s="731">
        <v>0.5</v>
      </c>
      <c r="P671" s="651">
        <v>0</v>
      </c>
      <c r="Q671" s="666"/>
      <c r="R671" s="650">
        <v>2</v>
      </c>
      <c r="S671" s="666">
        <v>1</v>
      </c>
      <c r="T671" s="731">
        <v>0.5</v>
      </c>
      <c r="U671" s="689">
        <v>1</v>
      </c>
    </row>
    <row r="672" spans="1:21" ht="14.4" customHeight="1" x14ac:dyDescent="0.3">
      <c r="A672" s="649">
        <v>7</v>
      </c>
      <c r="B672" s="650" t="s">
        <v>2234</v>
      </c>
      <c r="C672" s="650">
        <v>89301074</v>
      </c>
      <c r="D672" s="729" t="s">
        <v>3679</v>
      </c>
      <c r="E672" s="730" t="s">
        <v>2437</v>
      </c>
      <c r="F672" s="650" t="s">
        <v>2415</v>
      </c>
      <c r="G672" s="650" t="s">
        <v>2551</v>
      </c>
      <c r="H672" s="650" t="s">
        <v>629</v>
      </c>
      <c r="I672" s="650" t="s">
        <v>2835</v>
      </c>
      <c r="J672" s="650" t="s">
        <v>2836</v>
      </c>
      <c r="K672" s="650" t="s">
        <v>884</v>
      </c>
      <c r="L672" s="651">
        <v>216.16</v>
      </c>
      <c r="M672" s="651">
        <v>648.48</v>
      </c>
      <c r="N672" s="650">
        <v>3</v>
      </c>
      <c r="O672" s="731">
        <v>1</v>
      </c>
      <c r="P672" s="651">
        <v>648.48</v>
      </c>
      <c r="Q672" s="666">
        <v>1</v>
      </c>
      <c r="R672" s="650">
        <v>3</v>
      </c>
      <c r="S672" s="666">
        <v>1</v>
      </c>
      <c r="T672" s="731">
        <v>1</v>
      </c>
      <c r="U672" s="689">
        <v>1</v>
      </c>
    </row>
    <row r="673" spans="1:21" ht="14.4" customHeight="1" x14ac:dyDescent="0.3">
      <c r="A673" s="649">
        <v>7</v>
      </c>
      <c r="B673" s="650" t="s">
        <v>2234</v>
      </c>
      <c r="C673" s="650">
        <v>89301074</v>
      </c>
      <c r="D673" s="729" t="s">
        <v>3679</v>
      </c>
      <c r="E673" s="730" t="s">
        <v>2437</v>
      </c>
      <c r="F673" s="650" t="s">
        <v>2415</v>
      </c>
      <c r="G673" s="650" t="s">
        <v>2551</v>
      </c>
      <c r="H673" s="650" t="s">
        <v>629</v>
      </c>
      <c r="I673" s="650" t="s">
        <v>3537</v>
      </c>
      <c r="J673" s="650" t="s">
        <v>2836</v>
      </c>
      <c r="K673" s="650" t="s">
        <v>3538</v>
      </c>
      <c r="L673" s="651">
        <v>432.32</v>
      </c>
      <c r="M673" s="651">
        <v>864.64</v>
      </c>
      <c r="N673" s="650">
        <v>2</v>
      </c>
      <c r="O673" s="731">
        <v>1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7</v>
      </c>
      <c r="B674" s="650" t="s">
        <v>2234</v>
      </c>
      <c r="C674" s="650">
        <v>89301074</v>
      </c>
      <c r="D674" s="729" t="s">
        <v>3679</v>
      </c>
      <c r="E674" s="730" t="s">
        <v>2437</v>
      </c>
      <c r="F674" s="650" t="s">
        <v>2415</v>
      </c>
      <c r="G674" s="650" t="s">
        <v>2551</v>
      </c>
      <c r="H674" s="650" t="s">
        <v>629</v>
      </c>
      <c r="I674" s="650" t="s">
        <v>2991</v>
      </c>
      <c r="J674" s="650" t="s">
        <v>2836</v>
      </c>
      <c r="K674" s="650" t="s">
        <v>2992</v>
      </c>
      <c r="L674" s="651">
        <v>216.16</v>
      </c>
      <c r="M674" s="651">
        <v>1296.96</v>
      </c>
      <c r="N674" s="650">
        <v>6</v>
      </c>
      <c r="O674" s="731">
        <v>1.5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7</v>
      </c>
      <c r="B675" s="650" t="s">
        <v>2234</v>
      </c>
      <c r="C675" s="650">
        <v>89301074</v>
      </c>
      <c r="D675" s="729" t="s">
        <v>3679</v>
      </c>
      <c r="E675" s="730" t="s">
        <v>2437</v>
      </c>
      <c r="F675" s="650" t="s">
        <v>2415</v>
      </c>
      <c r="G675" s="650" t="s">
        <v>2698</v>
      </c>
      <c r="H675" s="650" t="s">
        <v>568</v>
      </c>
      <c r="I675" s="650" t="s">
        <v>2699</v>
      </c>
      <c r="J675" s="650" t="s">
        <v>2700</v>
      </c>
      <c r="K675" s="650" t="s">
        <v>2701</v>
      </c>
      <c r="L675" s="651">
        <v>0</v>
      </c>
      <c r="M675" s="651">
        <v>0</v>
      </c>
      <c r="N675" s="650">
        <v>2</v>
      </c>
      <c r="O675" s="731">
        <v>0.5</v>
      </c>
      <c r="P675" s="651">
        <v>0</v>
      </c>
      <c r="Q675" s="666"/>
      <c r="R675" s="650">
        <v>2</v>
      </c>
      <c r="S675" s="666">
        <v>1</v>
      </c>
      <c r="T675" s="731">
        <v>0.5</v>
      </c>
      <c r="U675" s="689">
        <v>1</v>
      </c>
    </row>
    <row r="676" spans="1:21" ht="14.4" customHeight="1" x14ac:dyDescent="0.3">
      <c r="A676" s="649">
        <v>7</v>
      </c>
      <c r="B676" s="650" t="s">
        <v>2234</v>
      </c>
      <c r="C676" s="650">
        <v>89301074</v>
      </c>
      <c r="D676" s="729" t="s">
        <v>3679</v>
      </c>
      <c r="E676" s="730" t="s">
        <v>2437</v>
      </c>
      <c r="F676" s="650" t="s">
        <v>2415</v>
      </c>
      <c r="G676" s="650" t="s">
        <v>2698</v>
      </c>
      <c r="H676" s="650" t="s">
        <v>568</v>
      </c>
      <c r="I676" s="650" t="s">
        <v>3539</v>
      </c>
      <c r="J676" s="650" t="s">
        <v>2700</v>
      </c>
      <c r="K676" s="650" t="s">
        <v>3540</v>
      </c>
      <c r="L676" s="651">
        <v>0</v>
      </c>
      <c r="M676" s="651">
        <v>0</v>
      </c>
      <c r="N676" s="650">
        <v>1</v>
      </c>
      <c r="O676" s="731">
        <v>0.5</v>
      </c>
      <c r="P676" s="651">
        <v>0</v>
      </c>
      <c r="Q676" s="666"/>
      <c r="R676" s="650">
        <v>1</v>
      </c>
      <c r="S676" s="666">
        <v>1</v>
      </c>
      <c r="T676" s="731">
        <v>0.5</v>
      </c>
      <c r="U676" s="689">
        <v>1</v>
      </c>
    </row>
    <row r="677" spans="1:21" ht="14.4" customHeight="1" x14ac:dyDescent="0.3">
      <c r="A677" s="649">
        <v>7</v>
      </c>
      <c r="B677" s="650" t="s">
        <v>2234</v>
      </c>
      <c r="C677" s="650">
        <v>89301074</v>
      </c>
      <c r="D677" s="729" t="s">
        <v>3679</v>
      </c>
      <c r="E677" s="730" t="s">
        <v>2437</v>
      </c>
      <c r="F677" s="650" t="s">
        <v>2415</v>
      </c>
      <c r="G677" s="650" t="s">
        <v>2698</v>
      </c>
      <c r="H677" s="650" t="s">
        <v>568</v>
      </c>
      <c r="I677" s="650" t="s">
        <v>2702</v>
      </c>
      <c r="J677" s="650" t="s">
        <v>2700</v>
      </c>
      <c r="K677" s="650" t="s">
        <v>2703</v>
      </c>
      <c r="L677" s="651">
        <v>294.7</v>
      </c>
      <c r="M677" s="651">
        <v>884.09999999999991</v>
      </c>
      <c r="N677" s="650">
        <v>3</v>
      </c>
      <c r="O677" s="731">
        <v>0.5</v>
      </c>
      <c r="P677" s="651">
        <v>884.09999999999991</v>
      </c>
      <c r="Q677" s="666">
        <v>1</v>
      </c>
      <c r="R677" s="650">
        <v>3</v>
      </c>
      <c r="S677" s="666">
        <v>1</v>
      </c>
      <c r="T677" s="731">
        <v>0.5</v>
      </c>
      <c r="U677" s="689">
        <v>1</v>
      </c>
    </row>
    <row r="678" spans="1:21" ht="14.4" customHeight="1" x14ac:dyDescent="0.3">
      <c r="A678" s="649">
        <v>7</v>
      </c>
      <c r="B678" s="650" t="s">
        <v>2234</v>
      </c>
      <c r="C678" s="650">
        <v>89301074</v>
      </c>
      <c r="D678" s="729" t="s">
        <v>3679</v>
      </c>
      <c r="E678" s="730" t="s">
        <v>2437</v>
      </c>
      <c r="F678" s="650" t="s">
        <v>2415</v>
      </c>
      <c r="G678" s="650" t="s">
        <v>2559</v>
      </c>
      <c r="H678" s="650" t="s">
        <v>568</v>
      </c>
      <c r="I678" s="650" t="s">
        <v>2560</v>
      </c>
      <c r="J678" s="650" t="s">
        <v>2561</v>
      </c>
      <c r="K678" s="650" t="s">
        <v>2562</v>
      </c>
      <c r="L678" s="651">
        <v>25.8</v>
      </c>
      <c r="M678" s="651">
        <v>541.79999999999995</v>
      </c>
      <c r="N678" s="650">
        <v>21</v>
      </c>
      <c r="O678" s="731">
        <v>6.5</v>
      </c>
      <c r="P678" s="651">
        <v>258</v>
      </c>
      <c r="Q678" s="666">
        <v>0.47619047619047622</v>
      </c>
      <c r="R678" s="650">
        <v>10</v>
      </c>
      <c r="S678" s="666">
        <v>0.47619047619047616</v>
      </c>
      <c r="T678" s="731">
        <v>3.5</v>
      </c>
      <c r="U678" s="689">
        <v>0.53846153846153844</v>
      </c>
    </row>
    <row r="679" spans="1:21" ht="14.4" customHeight="1" x14ac:dyDescent="0.3">
      <c r="A679" s="649">
        <v>7</v>
      </c>
      <c r="B679" s="650" t="s">
        <v>2234</v>
      </c>
      <c r="C679" s="650">
        <v>89301074</v>
      </c>
      <c r="D679" s="729" t="s">
        <v>3679</v>
      </c>
      <c r="E679" s="730" t="s">
        <v>2437</v>
      </c>
      <c r="F679" s="650" t="s">
        <v>2415</v>
      </c>
      <c r="G679" s="650" t="s">
        <v>2559</v>
      </c>
      <c r="H679" s="650" t="s">
        <v>568</v>
      </c>
      <c r="I679" s="650" t="s">
        <v>2996</v>
      </c>
      <c r="J679" s="650" t="s">
        <v>2997</v>
      </c>
      <c r="K679" s="650" t="s">
        <v>2998</v>
      </c>
      <c r="L679" s="651">
        <v>77.42</v>
      </c>
      <c r="M679" s="651">
        <v>154.84</v>
      </c>
      <c r="N679" s="650">
        <v>2</v>
      </c>
      <c r="O679" s="731">
        <v>0.5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7</v>
      </c>
      <c r="B680" s="650" t="s">
        <v>2234</v>
      </c>
      <c r="C680" s="650">
        <v>89301074</v>
      </c>
      <c r="D680" s="729" t="s">
        <v>3679</v>
      </c>
      <c r="E680" s="730" t="s">
        <v>2437</v>
      </c>
      <c r="F680" s="650" t="s">
        <v>2415</v>
      </c>
      <c r="G680" s="650" t="s">
        <v>2999</v>
      </c>
      <c r="H680" s="650" t="s">
        <v>568</v>
      </c>
      <c r="I680" s="650" t="s">
        <v>844</v>
      </c>
      <c r="J680" s="650" t="s">
        <v>3000</v>
      </c>
      <c r="K680" s="650" t="s">
        <v>3001</v>
      </c>
      <c r="L680" s="651">
        <v>51.88</v>
      </c>
      <c r="M680" s="651">
        <v>51.88</v>
      </c>
      <c r="N680" s="650">
        <v>1</v>
      </c>
      <c r="O680" s="731">
        <v>0.5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7</v>
      </c>
      <c r="B681" s="650" t="s">
        <v>2234</v>
      </c>
      <c r="C681" s="650">
        <v>89301074</v>
      </c>
      <c r="D681" s="729" t="s">
        <v>3679</v>
      </c>
      <c r="E681" s="730" t="s">
        <v>2437</v>
      </c>
      <c r="F681" s="650" t="s">
        <v>2415</v>
      </c>
      <c r="G681" s="650" t="s">
        <v>2786</v>
      </c>
      <c r="H681" s="650" t="s">
        <v>568</v>
      </c>
      <c r="I681" s="650" t="s">
        <v>3006</v>
      </c>
      <c r="J681" s="650" t="s">
        <v>3007</v>
      </c>
      <c r="K681" s="650" t="s">
        <v>3008</v>
      </c>
      <c r="L681" s="651">
        <v>629.07000000000005</v>
      </c>
      <c r="M681" s="651">
        <v>20130.239999999998</v>
      </c>
      <c r="N681" s="650">
        <v>32</v>
      </c>
      <c r="O681" s="731">
        <v>6</v>
      </c>
      <c r="P681" s="651">
        <v>12581.4</v>
      </c>
      <c r="Q681" s="666">
        <v>0.625</v>
      </c>
      <c r="R681" s="650">
        <v>20</v>
      </c>
      <c r="S681" s="666">
        <v>0.625</v>
      </c>
      <c r="T681" s="731">
        <v>4</v>
      </c>
      <c r="U681" s="689">
        <v>0.66666666666666663</v>
      </c>
    </row>
    <row r="682" spans="1:21" ht="14.4" customHeight="1" x14ac:dyDescent="0.3">
      <c r="A682" s="649">
        <v>7</v>
      </c>
      <c r="B682" s="650" t="s">
        <v>2234</v>
      </c>
      <c r="C682" s="650">
        <v>89301074</v>
      </c>
      <c r="D682" s="729" t="s">
        <v>3679</v>
      </c>
      <c r="E682" s="730" t="s">
        <v>2437</v>
      </c>
      <c r="F682" s="650" t="s">
        <v>2415</v>
      </c>
      <c r="G682" s="650" t="s">
        <v>2786</v>
      </c>
      <c r="H682" s="650" t="s">
        <v>568</v>
      </c>
      <c r="I682" s="650" t="s">
        <v>3006</v>
      </c>
      <c r="J682" s="650" t="s">
        <v>3007</v>
      </c>
      <c r="K682" s="650" t="s">
        <v>3008</v>
      </c>
      <c r="L682" s="651">
        <v>247.24</v>
      </c>
      <c r="M682" s="651">
        <v>2472.4</v>
      </c>
      <c r="N682" s="650">
        <v>10</v>
      </c>
      <c r="O682" s="731">
        <v>2</v>
      </c>
      <c r="P682" s="651">
        <v>2472.4</v>
      </c>
      <c r="Q682" s="666">
        <v>1</v>
      </c>
      <c r="R682" s="650">
        <v>10</v>
      </c>
      <c r="S682" s="666">
        <v>1</v>
      </c>
      <c r="T682" s="731">
        <v>2</v>
      </c>
      <c r="U682" s="689">
        <v>1</v>
      </c>
    </row>
    <row r="683" spans="1:21" ht="14.4" customHeight="1" x14ac:dyDescent="0.3">
      <c r="A683" s="649">
        <v>7</v>
      </c>
      <c r="B683" s="650" t="s">
        <v>2234</v>
      </c>
      <c r="C683" s="650">
        <v>89301074</v>
      </c>
      <c r="D683" s="729" t="s">
        <v>3679</v>
      </c>
      <c r="E683" s="730" t="s">
        <v>2437</v>
      </c>
      <c r="F683" s="650" t="s">
        <v>2415</v>
      </c>
      <c r="G683" s="650" t="s">
        <v>2786</v>
      </c>
      <c r="H683" s="650" t="s">
        <v>568</v>
      </c>
      <c r="I683" s="650" t="s">
        <v>3012</v>
      </c>
      <c r="J683" s="650" t="s">
        <v>3013</v>
      </c>
      <c r="K683" s="650" t="s">
        <v>3014</v>
      </c>
      <c r="L683" s="651">
        <v>2060.3000000000002</v>
      </c>
      <c r="M683" s="651">
        <v>12361.800000000001</v>
      </c>
      <c r="N683" s="650">
        <v>6</v>
      </c>
      <c r="O683" s="731">
        <v>1</v>
      </c>
      <c r="P683" s="651">
        <v>12361.800000000001</v>
      </c>
      <c r="Q683" s="666">
        <v>1</v>
      </c>
      <c r="R683" s="650">
        <v>6</v>
      </c>
      <c r="S683" s="666">
        <v>1</v>
      </c>
      <c r="T683" s="731">
        <v>1</v>
      </c>
      <c r="U683" s="689">
        <v>1</v>
      </c>
    </row>
    <row r="684" spans="1:21" ht="14.4" customHeight="1" x14ac:dyDescent="0.3">
      <c r="A684" s="649">
        <v>7</v>
      </c>
      <c r="B684" s="650" t="s">
        <v>2234</v>
      </c>
      <c r="C684" s="650">
        <v>89301074</v>
      </c>
      <c r="D684" s="729" t="s">
        <v>3679</v>
      </c>
      <c r="E684" s="730" t="s">
        <v>2437</v>
      </c>
      <c r="F684" s="650" t="s">
        <v>2415</v>
      </c>
      <c r="G684" s="650" t="s">
        <v>2786</v>
      </c>
      <c r="H684" s="650" t="s">
        <v>568</v>
      </c>
      <c r="I684" s="650" t="s">
        <v>3362</v>
      </c>
      <c r="J684" s="650" t="s">
        <v>3363</v>
      </c>
      <c r="K684" s="650" t="s">
        <v>3017</v>
      </c>
      <c r="L684" s="651">
        <v>5891.32</v>
      </c>
      <c r="M684" s="651">
        <v>11782.64</v>
      </c>
      <c r="N684" s="650">
        <v>2</v>
      </c>
      <c r="O684" s="731">
        <v>1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7</v>
      </c>
      <c r="B685" s="650" t="s">
        <v>2234</v>
      </c>
      <c r="C685" s="650">
        <v>89301074</v>
      </c>
      <c r="D685" s="729" t="s">
        <v>3679</v>
      </c>
      <c r="E685" s="730" t="s">
        <v>2437</v>
      </c>
      <c r="F685" s="650" t="s">
        <v>2415</v>
      </c>
      <c r="G685" s="650" t="s">
        <v>2786</v>
      </c>
      <c r="H685" s="650" t="s">
        <v>568</v>
      </c>
      <c r="I685" s="650" t="s">
        <v>3018</v>
      </c>
      <c r="J685" s="650" t="s">
        <v>3019</v>
      </c>
      <c r="K685" s="650" t="s">
        <v>3020</v>
      </c>
      <c r="L685" s="651">
        <v>1030.1500000000001</v>
      </c>
      <c r="M685" s="651">
        <v>6180.9000000000005</v>
      </c>
      <c r="N685" s="650">
        <v>6</v>
      </c>
      <c r="O685" s="731">
        <v>1</v>
      </c>
      <c r="P685" s="651">
        <v>6180.9000000000005</v>
      </c>
      <c r="Q685" s="666">
        <v>1</v>
      </c>
      <c r="R685" s="650">
        <v>6</v>
      </c>
      <c r="S685" s="666">
        <v>1</v>
      </c>
      <c r="T685" s="731">
        <v>1</v>
      </c>
      <c r="U685" s="689">
        <v>1</v>
      </c>
    </row>
    <row r="686" spans="1:21" ht="14.4" customHeight="1" x14ac:dyDescent="0.3">
      <c r="A686" s="649">
        <v>7</v>
      </c>
      <c r="B686" s="650" t="s">
        <v>2234</v>
      </c>
      <c r="C686" s="650">
        <v>89301074</v>
      </c>
      <c r="D686" s="729" t="s">
        <v>3679</v>
      </c>
      <c r="E686" s="730" t="s">
        <v>2437</v>
      </c>
      <c r="F686" s="650" t="s">
        <v>2415</v>
      </c>
      <c r="G686" s="650" t="s">
        <v>2786</v>
      </c>
      <c r="H686" s="650" t="s">
        <v>568</v>
      </c>
      <c r="I686" s="650" t="s">
        <v>3018</v>
      </c>
      <c r="J686" s="650" t="s">
        <v>3019</v>
      </c>
      <c r="K686" s="650" t="s">
        <v>3020</v>
      </c>
      <c r="L686" s="651">
        <v>1013.55</v>
      </c>
      <c r="M686" s="651">
        <v>6081.2999999999993</v>
      </c>
      <c r="N686" s="650">
        <v>6</v>
      </c>
      <c r="O686" s="731">
        <v>1</v>
      </c>
      <c r="P686" s="651">
        <v>6081.2999999999993</v>
      </c>
      <c r="Q686" s="666">
        <v>1</v>
      </c>
      <c r="R686" s="650">
        <v>6</v>
      </c>
      <c r="S686" s="666">
        <v>1</v>
      </c>
      <c r="T686" s="731">
        <v>1</v>
      </c>
      <c r="U686" s="689">
        <v>1</v>
      </c>
    </row>
    <row r="687" spans="1:21" ht="14.4" customHeight="1" x14ac:dyDescent="0.3">
      <c r="A687" s="649">
        <v>7</v>
      </c>
      <c r="B687" s="650" t="s">
        <v>2234</v>
      </c>
      <c r="C687" s="650">
        <v>89301074</v>
      </c>
      <c r="D687" s="729" t="s">
        <v>3679</v>
      </c>
      <c r="E687" s="730" t="s">
        <v>2437</v>
      </c>
      <c r="F687" s="650" t="s">
        <v>2415</v>
      </c>
      <c r="G687" s="650" t="s">
        <v>2786</v>
      </c>
      <c r="H687" s="650" t="s">
        <v>568</v>
      </c>
      <c r="I687" s="650" t="s">
        <v>3024</v>
      </c>
      <c r="J687" s="650" t="s">
        <v>3025</v>
      </c>
      <c r="K687" s="650" t="s">
        <v>3026</v>
      </c>
      <c r="L687" s="651">
        <v>2787.72</v>
      </c>
      <c r="M687" s="651">
        <v>11150.88</v>
      </c>
      <c r="N687" s="650">
        <v>4</v>
      </c>
      <c r="O687" s="731">
        <v>1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7</v>
      </c>
      <c r="B688" s="650" t="s">
        <v>2234</v>
      </c>
      <c r="C688" s="650">
        <v>89301074</v>
      </c>
      <c r="D688" s="729" t="s">
        <v>3679</v>
      </c>
      <c r="E688" s="730" t="s">
        <v>2437</v>
      </c>
      <c r="F688" s="650" t="s">
        <v>2415</v>
      </c>
      <c r="G688" s="650" t="s">
        <v>2786</v>
      </c>
      <c r="H688" s="650" t="s">
        <v>568</v>
      </c>
      <c r="I688" s="650" t="s">
        <v>3027</v>
      </c>
      <c r="J688" s="650" t="s">
        <v>3028</v>
      </c>
      <c r="K688" s="650" t="s">
        <v>3029</v>
      </c>
      <c r="L688" s="651">
        <v>1545.22</v>
      </c>
      <c r="M688" s="651">
        <v>13906.98</v>
      </c>
      <c r="N688" s="650">
        <v>9</v>
      </c>
      <c r="O688" s="731">
        <v>3</v>
      </c>
      <c r="P688" s="651">
        <v>12361.76</v>
      </c>
      <c r="Q688" s="666">
        <v>0.88888888888888895</v>
      </c>
      <c r="R688" s="650">
        <v>8</v>
      </c>
      <c r="S688" s="666">
        <v>0.88888888888888884</v>
      </c>
      <c r="T688" s="731">
        <v>2</v>
      </c>
      <c r="U688" s="689">
        <v>0.66666666666666663</v>
      </c>
    </row>
    <row r="689" spans="1:21" ht="14.4" customHeight="1" x14ac:dyDescent="0.3">
      <c r="A689" s="649">
        <v>7</v>
      </c>
      <c r="B689" s="650" t="s">
        <v>2234</v>
      </c>
      <c r="C689" s="650">
        <v>89301074</v>
      </c>
      <c r="D689" s="729" t="s">
        <v>3679</v>
      </c>
      <c r="E689" s="730" t="s">
        <v>2437</v>
      </c>
      <c r="F689" s="650" t="s">
        <v>2415</v>
      </c>
      <c r="G689" s="650" t="s">
        <v>2786</v>
      </c>
      <c r="H689" s="650" t="s">
        <v>568</v>
      </c>
      <c r="I689" s="650" t="s">
        <v>3027</v>
      </c>
      <c r="J689" s="650" t="s">
        <v>3028</v>
      </c>
      <c r="K689" s="650" t="s">
        <v>3029</v>
      </c>
      <c r="L689" s="651">
        <v>2332.38</v>
      </c>
      <c r="M689" s="651">
        <v>9329.52</v>
      </c>
      <c r="N689" s="650">
        <v>4</v>
      </c>
      <c r="O689" s="731">
        <v>1</v>
      </c>
      <c r="P689" s="651">
        <v>9329.52</v>
      </c>
      <c r="Q689" s="666">
        <v>1</v>
      </c>
      <c r="R689" s="650">
        <v>4</v>
      </c>
      <c r="S689" s="666">
        <v>1</v>
      </c>
      <c r="T689" s="731">
        <v>1</v>
      </c>
      <c r="U689" s="689">
        <v>1</v>
      </c>
    </row>
    <row r="690" spans="1:21" ht="14.4" customHeight="1" x14ac:dyDescent="0.3">
      <c r="A690" s="649">
        <v>7</v>
      </c>
      <c r="B690" s="650" t="s">
        <v>2234</v>
      </c>
      <c r="C690" s="650">
        <v>89301074</v>
      </c>
      <c r="D690" s="729" t="s">
        <v>3679</v>
      </c>
      <c r="E690" s="730" t="s">
        <v>2437</v>
      </c>
      <c r="F690" s="650" t="s">
        <v>2415</v>
      </c>
      <c r="G690" s="650" t="s">
        <v>2786</v>
      </c>
      <c r="H690" s="650" t="s">
        <v>568</v>
      </c>
      <c r="I690" s="650" t="s">
        <v>3030</v>
      </c>
      <c r="J690" s="650" t="s">
        <v>3031</v>
      </c>
      <c r="K690" s="650" t="s">
        <v>3032</v>
      </c>
      <c r="L690" s="651">
        <v>880.88</v>
      </c>
      <c r="M690" s="651">
        <v>14094.079999999998</v>
      </c>
      <c r="N690" s="650">
        <v>16</v>
      </c>
      <c r="O690" s="731">
        <v>3</v>
      </c>
      <c r="P690" s="651">
        <v>8808.7999999999993</v>
      </c>
      <c r="Q690" s="666">
        <v>0.625</v>
      </c>
      <c r="R690" s="650">
        <v>10</v>
      </c>
      <c r="S690" s="666">
        <v>0.625</v>
      </c>
      <c r="T690" s="731">
        <v>2</v>
      </c>
      <c r="U690" s="689">
        <v>0.66666666666666663</v>
      </c>
    </row>
    <row r="691" spans="1:21" ht="14.4" customHeight="1" x14ac:dyDescent="0.3">
      <c r="A691" s="649">
        <v>7</v>
      </c>
      <c r="B691" s="650" t="s">
        <v>2234</v>
      </c>
      <c r="C691" s="650">
        <v>89301074</v>
      </c>
      <c r="D691" s="729" t="s">
        <v>3679</v>
      </c>
      <c r="E691" s="730" t="s">
        <v>2437</v>
      </c>
      <c r="F691" s="650" t="s">
        <v>2415</v>
      </c>
      <c r="G691" s="650" t="s">
        <v>2786</v>
      </c>
      <c r="H691" s="650" t="s">
        <v>568</v>
      </c>
      <c r="I691" s="650" t="s">
        <v>3030</v>
      </c>
      <c r="J691" s="650" t="s">
        <v>3031</v>
      </c>
      <c r="K691" s="650" t="s">
        <v>3032</v>
      </c>
      <c r="L691" s="651">
        <v>515.07000000000005</v>
      </c>
      <c r="M691" s="651">
        <v>3090.42</v>
      </c>
      <c r="N691" s="650">
        <v>6</v>
      </c>
      <c r="O691" s="731">
        <v>1</v>
      </c>
      <c r="P691" s="651">
        <v>3090.42</v>
      </c>
      <c r="Q691" s="666">
        <v>1</v>
      </c>
      <c r="R691" s="650">
        <v>6</v>
      </c>
      <c r="S691" s="666">
        <v>1</v>
      </c>
      <c r="T691" s="731">
        <v>1</v>
      </c>
      <c r="U691" s="689">
        <v>1</v>
      </c>
    </row>
    <row r="692" spans="1:21" ht="14.4" customHeight="1" x14ac:dyDescent="0.3">
      <c r="A692" s="649">
        <v>7</v>
      </c>
      <c r="B692" s="650" t="s">
        <v>2234</v>
      </c>
      <c r="C692" s="650">
        <v>89301074</v>
      </c>
      <c r="D692" s="729" t="s">
        <v>3679</v>
      </c>
      <c r="E692" s="730" t="s">
        <v>2437</v>
      </c>
      <c r="F692" s="650" t="s">
        <v>2415</v>
      </c>
      <c r="G692" s="650" t="s">
        <v>2786</v>
      </c>
      <c r="H692" s="650" t="s">
        <v>568</v>
      </c>
      <c r="I692" s="650" t="s">
        <v>3033</v>
      </c>
      <c r="J692" s="650" t="s">
        <v>3034</v>
      </c>
      <c r="K692" s="650" t="s">
        <v>3035</v>
      </c>
      <c r="L692" s="651">
        <v>1629.03</v>
      </c>
      <c r="M692" s="651">
        <v>14661.27</v>
      </c>
      <c r="N692" s="650">
        <v>9</v>
      </c>
      <c r="O692" s="731">
        <v>3</v>
      </c>
      <c r="P692" s="651">
        <v>1629.03</v>
      </c>
      <c r="Q692" s="666">
        <v>0.1111111111111111</v>
      </c>
      <c r="R692" s="650">
        <v>1</v>
      </c>
      <c r="S692" s="666">
        <v>0.1111111111111111</v>
      </c>
      <c r="T692" s="731">
        <v>1</v>
      </c>
      <c r="U692" s="689">
        <v>0.33333333333333331</v>
      </c>
    </row>
    <row r="693" spans="1:21" ht="14.4" customHeight="1" x14ac:dyDescent="0.3">
      <c r="A693" s="649">
        <v>7</v>
      </c>
      <c r="B693" s="650" t="s">
        <v>2234</v>
      </c>
      <c r="C693" s="650">
        <v>89301074</v>
      </c>
      <c r="D693" s="729" t="s">
        <v>3679</v>
      </c>
      <c r="E693" s="730" t="s">
        <v>2437</v>
      </c>
      <c r="F693" s="650" t="s">
        <v>2415</v>
      </c>
      <c r="G693" s="650" t="s">
        <v>2786</v>
      </c>
      <c r="H693" s="650" t="s">
        <v>568</v>
      </c>
      <c r="I693" s="650" t="s">
        <v>3033</v>
      </c>
      <c r="J693" s="650" t="s">
        <v>3034</v>
      </c>
      <c r="K693" s="650" t="s">
        <v>3035</v>
      </c>
      <c r="L693" s="651">
        <v>1013.55</v>
      </c>
      <c r="M693" s="651">
        <v>4054.2</v>
      </c>
      <c r="N693" s="650">
        <v>4</v>
      </c>
      <c r="O693" s="731">
        <v>1</v>
      </c>
      <c r="P693" s="651">
        <v>4054.2</v>
      </c>
      <c r="Q693" s="666">
        <v>1</v>
      </c>
      <c r="R693" s="650">
        <v>4</v>
      </c>
      <c r="S693" s="666">
        <v>1</v>
      </c>
      <c r="T693" s="731">
        <v>1</v>
      </c>
      <c r="U693" s="689">
        <v>1</v>
      </c>
    </row>
    <row r="694" spans="1:21" ht="14.4" customHeight="1" x14ac:dyDescent="0.3">
      <c r="A694" s="649">
        <v>7</v>
      </c>
      <c r="B694" s="650" t="s">
        <v>2234</v>
      </c>
      <c r="C694" s="650">
        <v>89301074</v>
      </c>
      <c r="D694" s="729" t="s">
        <v>3679</v>
      </c>
      <c r="E694" s="730" t="s">
        <v>2437</v>
      </c>
      <c r="F694" s="650" t="s">
        <v>2415</v>
      </c>
      <c r="G694" s="650" t="s">
        <v>2786</v>
      </c>
      <c r="H694" s="650" t="s">
        <v>568</v>
      </c>
      <c r="I694" s="650" t="s">
        <v>3372</v>
      </c>
      <c r="J694" s="650" t="s">
        <v>3373</v>
      </c>
      <c r="K694" s="650" t="s">
        <v>3371</v>
      </c>
      <c r="L694" s="651">
        <v>2060.3000000000002</v>
      </c>
      <c r="M694" s="651">
        <v>12361.800000000001</v>
      </c>
      <c r="N694" s="650">
        <v>6</v>
      </c>
      <c r="O694" s="731">
        <v>1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7</v>
      </c>
      <c r="B695" s="650" t="s">
        <v>2234</v>
      </c>
      <c r="C695" s="650">
        <v>89301074</v>
      </c>
      <c r="D695" s="729" t="s">
        <v>3679</v>
      </c>
      <c r="E695" s="730" t="s">
        <v>2437</v>
      </c>
      <c r="F695" s="650" t="s">
        <v>2415</v>
      </c>
      <c r="G695" s="650" t="s">
        <v>2786</v>
      </c>
      <c r="H695" s="650" t="s">
        <v>568</v>
      </c>
      <c r="I695" s="650" t="s">
        <v>3384</v>
      </c>
      <c r="J695" s="650" t="s">
        <v>3385</v>
      </c>
      <c r="K695" s="650" t="s">
        <v>3386</v>
      </c>
      <c r="L695" s="651">
        <v>1416.77</v>
      </c>
      <c r="M695" s="651">
        <v>8500.619999999999</v>
      </c>
      <c r="N695" s="650">
        <v>6</v>
      </c>
      <c r="O695" s="731">
        <v>1</v>
      </c>
      <c r="P695" s="651"/>
      <c r="Q695" s="666">
        <v>0</v>
      </c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7</v>
      </c>
      <c r="B696" s="650" t="s">
        <v>2234</v>
      </c>
      <c r="C696" s="650">
        <v>89301074</v>
      </c>
      <c r="D696" s="729" t="s">
        <v>3679</v>
      </c>
      <c r="E696" s="730" t="s">
        <v>2437</v>
      </c>
      <c r="F696" s="650" t="s">
        <v>2415</v>
      </c>
      <c r="G696" s="650" t="s">
        <v>2786</v>
      </c>
      <c r="H696" s="650" t="s">
        <v>568</v>
      </c>
      <c r="I696" s="650" t="s">
        <v>3387</v>
      </c>
      <c r="J696" s="650" t="s">
        <v>3388</v>
      </c>
      <c r="K696" s="650" t="s">
        <v>3017</v>
      </c>
      <c r="L696" s="651">
        <v>5888.74</v>
      </c>
      <c r="M696" s="651">
        <v>5888.74</v>
      </c>
      <c r="N696" s="650">
        <v>1</v>
      </c>
      <c r="O696" s="731">
        <v>1</v>
      </c>
      <c r="P696" s="651"/>
      <c r="Q696" s="666">
        <v>0</v>
      </c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7</v>
      </c>
      <c r="B697" s="650" t="s">
        <v>2234</v>
      </c>
      <c r="C697" s="650">
        <v>89301074</v>
      </c>
      <c r="D697" s="729" t="s">
        <v>3679</v>
      </c>
      <c r="E697" s="730" t="s">
        <v>2437</v>
      </c>
      <c r="F697" s="650" t="s">
        <v>2415</v>
      </c>
      <c r="G697" s="650" t="s">
        <v>3048</v>
      </c>
      <c r="H697" s="650" t="s">
        <v>629</v>
      </c>
      <c r="I697" s="650" t="s">
        <v>3238</v>
      </c>
      <c r="J697" s="650" t="s">
        <v>3239</v>
      </c>
      <c r="K697" s="650" t="s">
        <v>3240</v>
      </c>
      <c r="L697" s="651">
        <v>561.54</v>
      </c>
      <c r="M697" s="651">
        <v>2246.16</v>
      </c>
      <c r="N697" s="650">
        <v>4</v>
      </c>
      <c r="O697" s="731">
        <v>3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7</v>
      </c>
      <c r="B698" s="650" t="s">
        <v>2234</v>
      </c>
      <c r="C698" s="650">
        <v>89301074</v>
      </c>
      <c r="D698" s="729" t="s">
        <v>3679</v>
      </c>
      <c r="E698" s="730" t="s">
        <v>2437</v>
      </c>
      <c r="F698" s="650" t="s">
        <v>2415</v>
      </c>
      <c r="G698" s="650" t="s">
        <v>3048</v>
      </c>
      <c r="H698" s="650" t="s">
        <v>629</v>
      </c>
      <c r="I698" s="650" t="s">
        <v>3055</v>
      </c>
      <c r="J698" s="650" t="s">
        <v>3053</v>
      </c>
      <c r="K698" s="650" t="s">
        <v>3056</v>
      </c>
      <c r="L698" s="651">
        <v>887.05</v>
      </c>
      <c r="M698" s="651">
        <v>12418.7</v>
      </c>
      <c r="N698" s="650">
        <v>14</v>
      </c>
      <c r="O698" s="731">
        <v>4.5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7</v>
      </c>
      <c r="B699" s="650" t="s">
        <v>2234</v>
      </c>
      <c r="C699" s="650">
        <v>89301074</v>
      </c>
      <c r="D699" s="729" t="s">
        <v>3679</v>
      </c>
      <c r="E699" s="730" t="s">
        <v>2437</v>
      </c>
      <c r="F699" s="650" t="s">
        <v>2415</v>
      </c>
      <c r="G699" s="650" t="s">
        <v>3241</v>
      </c>
      <c r="H699" s="650" t="s">
        <v>568</v>
      </c>
      <c r="I699" s="650" t="s">
        <v>3242</v>
      </c>
      <c r="J699" s="650" t="s">
        <v>3243</v>
      </c>
      <c r="K699" s="650" t="s">
        <v>774</v>
      </c>
      <c r="L699" s="651">
        <v>33.36</v>
      </c>
      <c r="M699" s="651">
        <v>33.36</v>
      </c>
      <c r="N699" s="650">
        <v>1</v>
      </c>
      <c r="O699" s="731">
        <v>0.5</v>
      </c>
      <c r="P699" s="651">
        <v>33.36</v>
      </c>
      <c r="Q699" s="666">
        <v>1</v>
      </c>
      <c r="R699" s="650">
        <v>1</v>
      </c>
      <c r="S699" s="666">
        <v>1</v>
      </c>
      <c r="T699" s="731">
        <v>0.5</v>
      </c>
      <c r="U699" s="689">
        <v>1</v>
      </c>
    </row>
    <row r="700" spans="1:21" ht="14.4" customHeight="1" x14ac:dyDescent="0.3">
      <c r="A700" s="649">
        <v>7</v>
      </c>
      <c r="B700" s="650" t="s">
        <v>2234</v>
      </c>
      <c r="C700" s="650">
        <v>89301074</v>
      </c>
      <c r="D700" s="729" t="s">
        <v>3679</v>
      </c>
      <c r="E700" s="730" t="s">
        <v>2437</v>
      </c>
      <c r="F700" s="650" t="s">
        <v>2415</v>
      </c>
      <c r="G700" s="650" t="s">
        <v>3060</v>
      </c>
      <c r="H700" s="650" t="s">
        <v>568</v>
      </c>
      <c r="I700" s="650" t="s">
        <v>3252</v>
      </c>
      <c r="J700" s="650" t="s">
        <v>3253</v>
      </c>
      <c r="K700" s="650" t="s">
        <v>3254</v>
      </c>
      <c r="L700" s="651">
        <v>474.91</v>
      </c>
      <c r="M700" s="651">
        <v>474.91</v>
      </c>
      <c r="N700" s="650">
        <v>1</v>
      </c>
      <c r="O700" s="731">
        <v>1</v>
      </c>
      <c r="P700" s="651">
        <v>474.91</v>
      </c>
      <c r="Q700" s="666">
        <v>1</v>
      </c>
      <c r="R700" s="650">
        <v>1</v>
      </c>
      <c r="S700" s="666">
        <v>1</v>
      </c>
      <c r="T700" s="731">
        <v>1</v>
      </c>
      <c r="U700" s="689">
        <v>1</v>
      </c>
    </row>
    <row r="701" spans="1:21" ht="14.4" customHeight="1" x14ac:dyDescent="0.3">
      <c r="A701" s="649">
        <v>7</v>
      </c>
      <c r="B701" s="650" t="s">
        <v>2234</v>
      </c>
      <c r="C701" s="650">
        <v>89301074</v>
      </c>
      <c r="D701" s="729" t="s">
        <v>3679</v>
      </c>
      <c r="E701" s="730" t="s">
        <v>2437</v>
      </c>
      <c r="F701" s="650" t="s">
        <v>2415</v>
      </c>
      <c r="G701" s="650" t="s">
        <v>3060</v>
      </c>
      <c r="H701" s="650" t="s">
        <v>568</v>
      </c>
      <c r="I701" s="650" t="s">
        <v>3403</v>
      </c>
      <c r="J701" s="650" t="s">
        <v>3062</v>
      </c>
      <c r="K701" s="650" t="s">
        <v>3404</v>
      </c>
      <c r="L701" s="651">
        <v>1753.54</v>
      </c>
      <c r="M701" s="651">
        <v>3507.08</v>
      </c>
      <c r="N701" s="650">
        <v>2</v>
      </c>
      <c r="O701" s="731">
        <v>1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7</v>
      </c>
      <c r="B702" s="650" t="s">
        <v>2234</v>
      </c>
      <c r="C702" s="650">
        <v>89301074</v>
      </c>
      <c r="D702" s="729" t="s">
        <v>3679</v>
      </c>
      <c r="E702" s="730" t="s">
        <v>2437</v>
      </c>
      <c r="F702" s="650" t="s">
        <v>2415</v>
      </c>
      <c r="G702" s="650" t="s">
        <v>3411</v>
      </c>
      <c r="H702" s="650" t="s">
        <v>568</v>
      </c>
      <c r="I702" s="650" t="s">
        <v>3412</v>
      </c>
      <c r="J702" s="650" t="s">
        <v>883</v>
      </c>
      <c r="K702" s="650" t="s">
        <v>2583</v>
      </c>
      <c r="L702" s="651">
        <v>0</v>
      </c>
      <c r="M702" s="651">
        <v>0</v>
      </c>
      <c r="N702" s="650">
        <v>1</v>
      </c>
      <c r="O702" s="731">
        <v>0.5</v>
      </c>
      <c r="P702" s="651">
        <v>0</v>
      </c>
      <c r="Q702" s="666"/>
      <c r="R702" s="650">
        <v>1</v>
      </c>
      <c r="S702" s="666">
        <v>1</v>
      </c>
      <c r="T702" s="731">
        <v>0.5</v>
      </c>
      <c r="U702" s="689">
        <v>1</v>
      </c>
    </row>
    <row r="703" spans="1:21" ht="14.4" customHeight="1" x14ac:dyDescent="0.3">
      <c r="A703" s="649">
        <v>7</v>
      </c>
      <c r="B703" s="650" t="s">
        <v>2234</v>
      </c>
      <c r="C703" s="650">
        <v>89301074</v>
      </c>
      <c r="D703" s="729" t="s">
        <v>3679</v>
      </c>
      <c r="E703" s="730" t="s">
        <v>2437</v>
      </c>
      <c r="F703" s="650" t="s">
        <v>2415</v>
      </c>
      <c r="G703" s="650" t="s">
        <v>3064</v>
      </c>
      <c r="H703" s="650" t="s">
        <v>568</v>
      </c>
      <c r="I703" s="650" t="s">
        <v>3065</v>
      </c>
      <c r="J703" s="650" t="s">
        <v>3066</v>
      </c>
      <c r="K703" s="650" t="s">
        <v>3067</v>
      </c>
      <c r="L703" s="651">
        <v>144.01</v>
      </c>
      <c r="M703" s="651">
        <v>432.03</v>
      </c>
      <c r="N703" s="650">
        <v>3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7</v>
      </c>
      <c r="B704" s="650" t="s">
        <v>2234</v>
      </c>
      <c r="C704" s="650">
        <v>89301074</v>
      </c>
      <c r="D704" s="729" t="s">
        <v>3679</v>
      </c>
      <c r="E704" s="730" t="s">
        <v>2437</v>
      </c>
      <c r="F704" s="650" t="s">
        <v>2415</v>
      </c>
      <c r="G704" s="650" t="s">
        <v>3064</v>
      </c>
      <c r="H704" s="650" t="s">
        <v>568</v>
      </c>
      <c r="I704" s="650" t="s">
        <v>3068</v>
      </c>
      <c r="J704" s="650" t="s">
        <v>3066</v>
      </c>
      <c r="K704" s="650" t="s">
        <v>3067</v>
      </c>
      <c r="L704" s="651">
        <v>144.01</v>
      </c>
      <c r="M704" s="651">
        <v>720.05</v>
      </c>
      <c r="N704" s="650">
        <v>5</v>
      </c>
      <c r="O704" s="731">
        <v>1.5</v>
      </c>
      <c r="P704" s="651">
        <v>288.02</v>
      </c>
      <c r="Q704" s="666">
        <v>0.4</v>
      </c>
      <c r="R704" s="650">
        <v>2</v>
      </c>
      <c r="S704" s="666">
        <v>0.4</v>
      </c>
      <c r="T704" s="731">
        <v>1</v>
      </c>
      <c r="U704" s="689">
        <v>0.66666666666666663</v>
      </c>
    </row>
    <row r="705" spans="1:21" ht="14.4" customHeight="1" x14ac:dyDescent="0.3">
      <c r="A705" s="649">
        <v>7</v>
      </c>
      <c r="B705" s="650" t="s">
        <v>2234</v>
      </c>
      <c r="C705" s="650">
        <v>89301074</v>
      </c>
      <c r="D705" s="729" t="s">
        <v>3679</v>
      </c>
      <c r="E705" s="730" t="s">
        <v>2437</v>
      </c>
      <c r="F705" s="650" t="s">
        <v>2415</v>
      </c>
      <c r="G705" s="650" t="s">
        <v>3069</v>
      </c>
      <c r="H705" s="650" t="s">
        <v>568</v>
      </c>
      <c r="I705" s="650" t="s">
        <v>3264</v>
      </c>
      <c r="J705" s="650" t="s">
        <v>3265</v>
      </c>
      <c r="K705" s="650" t="s">
        <v>3266</v>
      </c>
      <c r="L705" s="651">
        <v>55.71</v>
      </c>
      <c r="M705" s="651">
        <v>222.84</v>
      </c>
      <c r="N705" s="650">
        <v>4</v>
      </c>
      <c r="O705" s="731">
        <v>1.5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7</v>
      </c>
      <c r="B706" s="650" t="s">
        <v>2234</v>
      </c>
      <c r="C706" s="650">
        <v>89301074</v>
      </c>
      <c r="D706" s="729" t="s">
        <v>3679</v>
      </c>
      <c r="E706" s="730" t="s">
        <v>2437</v>
      </c>
      <c r="F706" s="650" t="s">
        <v>2415</v>
      </c>
      <c r="G706" s="650" t="s">
        <v>3421</v>
      </c>
      <c r="H706" s="650" t="s">
        <v>568</v>
      </c>
      <c r="I706" s="650" t="s">
        <v>3422</v>
      </c>
      <c r="J706" s="650" t="s">
        <v>3423</v>
      </c>
      <c r="K706" s="650" t="s">
        <v>1119</v>
      </c>
      <c r="L706" s="651">
        <v>0</v>
      </c>
      <c r="M706" s="651">
        <v>0</v>
      </c>
      <c r="N706" s="650">
        <v>14</v>
      </c>
      <c r="O706" s="731">
        <v>5</v>
      </c>
      <c r="P706" s="651">
        <v>0</v>
      </c>
      <c r="Q706" s="666"/>
      <c r="R706" s="650">
        <v>7</v>
      </c>
      <c r="S706" s="666">
        <v>0.5</v>
      </c>
      <c r="T706" s="731">
        <v>2</v>
      </c>
      <c r="U706" s="689">
        <v>0.4</v>
      </c>
    </row>
    <row r="707" spans="1:21" ht="14.4" customHeight="1" x14ac:dyDescent="0.3">
      <c r="A707" s="649">
        <v>7</v>
      </c>
      <c r="B707" s="650" t="s">
        <v>2234</v>
      </c>
      <c r="C707" s="650">
        <v>89301074</v>
      </c>
      <c r="D707" s="729" t="s">
        <v>3679</v>
      </c>
      <c r="E707" s="730" t="s">
        <v>2437</v>
      </c>
      <c r="F707" s="650" t="s">
        <v>2415</v>
      </c>
      <c r="G707" s="650" t="s">
        <v>3421</v>
      </c>
      <c r="H707" s="650" t="s">
        <v>568</v>
      </c>
      <c r="I707" s="650" t="s">
        <v>3541</v>
      </c>
      <c r="J707" s="650" t="s">
        <v>3423</v>
      </c>
      <c r="K707" s="650" t="s">
        <v>2824</v>
      </c>
      <c r="L707" s="651">
        <v>0</v>
      </c>
      <c r="M707" s="651">
        <v>0</v>
      </c>
      <c r="N707" s="650">
        <v>5</v>
      </c>
      <c r="O707" s="731">
        <v>2</v>
      </c>
      <c r="P707" s="651"/>
      <c r="Q707" s="666"/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7</v>
      </c>
      <c r="B708" s="650" t="s">
        <v>2234</v>
      </c>
      <c r="C708" s="650">
        <v>89301074</v>
      </c>
      <c r="D708" s="729" t="s">
        <v>3679</v>
      </c>
      <c r="E708" s="730" t="s">
        <v>2437</v>
      </c>
      <c r="F708" s="650" t="s">
        <v>2415</v>
      </c>
      <c r="G708" s="650" t="s">
        <v>3421</v>
      </c>
      <c r="H708" s="650" t="s">
        <v>568</v>
      </c>
      <c r="I708" s="650" t="s">
        <v>3542</v>
      </c>
      <c r="J708" s="650" t="s">
        <v>3423</v>
      </c>
      <c r="K708" s="650" t="s">
        <v>3543</v>
      </c>
      <c r="L708" s="651">
        <v>0</v>
      </c>
      <c r="M708" s="651">
        <v>0</v>
      </c>
      <c r="N708" s="650">
        <v>2</v>
      </c>
      <c r="O708" s="731">
        <v>1</v>
      </c>
      <c r="P708" s="651">
        <v>0</v>
      </c>
      <c r="Q708" s="666"/>
      <c r="R708" s="650">
        <v>2</v>
      </c>
      <c r="S708" s="666">
        <v>1</v>
      </c>
      <c r="T708" s="731">
        <v>1</v>
      </c>
      <c r="U708" s="689">
        <v>1</v>
      </c>
    </row>
    <row r="709" spans="1:21" ht="14.4" customHeight="1" x14ac:dyDescent="0.3">
      <c r="A709" s="649">
        <v>7</v>
      </c>
      <c r="B709" s="650" t="s">
        <v>2234</v>
      </c>
      <c r="C709" s="650">
        <v>89301074</v>
      </c>
      <c r="D709" s="729" t="s">
        <v>3679</v>
      </c>
      <c r="E709" s="730" t="s">
        <v>2437</v>
      </c>
      <c r="F709" s="650" t="s">
        <v>2415</v>
      </c>
      <c r="G709" s="650" t="s">
        <v>3544</v>
      </c>
      <c r="H709" s="650" t="s">
        <v>568</v>
      </c>
      <c r="I709" s="650" t="s">
        <v>3545</v>
      </c>
      <c r="J709" s="650" t="s">
        <v>1549</v>
      </c>
      <c r="K709" s="650" t="s">
        <v>3546</v>
      </c>
      <c r="L709" s="651">
        <v>913.5</v>
      </c>
      <c r="M709" s="651">
        <v>913.5</v>
      </c>
      <c r="N709" s="650">
        <v>1</v>
      </c>
      <c r="O709" s="731">
        <v>0.5</v>
      </c>
      <c r="P709" s="651">
        <v>913.5</v>
      </c>
      <c r="Q709" s="666">
        <v>1</v>
      </c>
      <c r="R709" s="650">
        <v>1</v>
      </c>
      <c r="S709" s="666">
        <v>1</v>
      </c>
      <c r="T709" s="731">
        <v>0.5</v>
      </c>
      <c r="U709" s="689">
        <v>1</v>
      </c>
    </row>
    <row r="710" spans="1:21" ht="14.4" customHeight="1" x14ac:dyDescent="0.3">
      <c r="A710" s="649">
        <v>7</v>
      </c>
      <c r="B710" s="650" t="s">
        <v>2234</v>
      </c>
      <c r="C710" s="650">
        <v>89301074</v>
      </c>
      <c r="D710" s="729" t="s">
        <v>3679</v>
      </c>
      <c r="E710" s="730" t="s">
        <v>2437</v>
      </c>
      <c r="F710" s="650" t="s">
        <v>2415</v>
      </c>
      <c r="G710" s="650" t="s">
        <v>2649</v>
      </c>
      <c r="H710" s="650" t="s">
        <v>629</v>
      </c>
      <c r="I710" s="650" t="s">
        <v>3427</v>
      </c>
      <c r="J710" s="650" t="s">
        <v>3428</v>
      </c>
      <c r="K710" s="650" t="s">
        <v>1600</v>
      </c>
      <c r="L710" s="651">
        <v>137.74</v>
      </c>
      <c r="M710" s="651">
        <v>275.48</v>
      </c>
      <c r="N710" s="650">
        <v>2</v>
      </c>
      <c r="O710" s="731">
        <v>0.5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7</v>
      </c>
      <c r="B711" s="650" t="s">
        <v>2234</v>
      </c>
      <c r="C711" s="650">
        <v>89301074</v>
      </c>
      <c r="D711" s="729" t="s">
        <v>3679</v>
      </c>
      <c r="E711" s="730" t="s">
        <v>2437</v>
      </c>
      <c r="F711" s="650" t="s">
        <v>2415</v>
      </c>
      <c r="G711" s="650" t="s">
        <v>2649</v>
      </c>
      <c r="H711" s="650" t="s">
        <v>629</v>
      </c>
      <c r="I711" s="650" t="s">
        <v>3547</v>
      </c>
      <c r="J711" s="650" t="s">
        <v>3428</v>
      </c>
      <c r="K711" s="650" t="s">
        <v>2918</v>
      </c>
      <c r="L711" s="651">
        <v>356.47</v>
      </c>
      <c r="M711" s="651">
        <v>356.47</v>
      </c>
      <c r="N711" s="650">
        <v>1</v>
      </c>
      <c r="O711" s="731">
        <v>0.5</v>
      </c>
      <c r="P711" s="651"/>
      <c r="Q711" s="666">
        <v>0</v>
      </c>
      <c r="R711" s="650"/>
      <c r="S711" s="666">
        <v>0</v>
      </c>
      <c r="T711" s="731"/>
      <c r="U711" s="689">
        <v>0</v>
      </c>
    </row>
    <row r="712" spans="1:21" ht="14.4" customHeight="1" x14ac:dyDescent="0.3">
      <c r="A712" s="649">
        <v>7</v>
      </c>
      <c r="B712" s="650" t="s">
        <v>2234</v>
      </c>
      <c r="C712" s="650">
        <v>89301074</v>
      </c>
      <c r="D712" s="729" t="s">
        <v>3679</v>
      </c>
      <c r="E712" s="730" t="s">
        <v>2437</v>
      </c>
      <c r="F712" s="650" t="s">
        <v>2415</v>
      </c>
      <c r="G712" s="650" t="s">
        <v>3429</v>
      </c>
      <c r="H712" s="650" t="s">
        <v>568</v>
      </c>
      <c r="I712" s="650" t="s">
        <v>1066</v>
      </c>
      <c r="J712" s="650" t="s">
        <v>3430</v>
      </c>
      <c r="K712" s="650" t="s">
        <v>3431</v>
      </c>
      <c r="L712" s="651">
        <v>1638.59</v>
      </c>
      <c r="M712" s="651">
        <v>4915.7699999999995</v>
      </c>
      <c r="N712" s="650">
        <v>3</v>
      </c>
      <c r="O712" s="731">
        <v>0.5</v>
      </c>
      <c r="P712" s="651"/>
      <c r="Q712" s="666">
        <v>0</v>
      </c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7</v>
      </c>
      <c r="B713" s="650" t="s">
        <v>2234</v>
      </c>
      <c r="C713" s="650">
        <v>89301074</v>
      </c>
      <c r="D713" s="729" t="s">
        <v>3679</v>
      </c>
      <c r="E713" s="730" t="s">
        <v>2437</v>
      </c>
      <c r="F713" s="650" t="s">
        <v>2415</v>
      </c>
      <c r="G713" s="650" t="s">
        <v>3433</v>
      </c>
      <c r="H713" s="650" t="s">
        <v>568</v>
      </c>
      <c r="I713" s="650" t="s">
        <v>3548</v>
      </c>
      <c r="J713" s="650" t="s">
        <v>3435</v>
      </c>
      <c r="K713" s="650" t="s">
        <v>3549</v>
      </c>
      <c r="L713" s="651">
        <v>0</v>
      </c>
      <c r="M713" s="651">
        <v>0</v>
      </c>
      <c r="N713" s="650">
        <v>5</v>
      </c>
      <c r="O713" s="731">
        <v>1</v>
      </c>
      <c r="P713" s="651"/>
      <c r="Q713" s="666"/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7</v>
      </c>
      <c r="B714" s="650" t="s">
        <v>2234</v>
      </c>
      <c r="C714" s="650">
        <v>89301074</v>
      </c>
      <c r="D714" s="729" t="s">
        <v>3679</v>
      </c>
      <c r="E714" s="730" t="s">
        <v>2437</v>
      </c>
      <c r="F714" s="650" t="s">
        <v>2415</v>
      </c>
      <c r="G714" s="650" t="s">
        <v>2790</v>
      </c>
      <c r="H714" s="650" t="s">
        <v>568</v>
      </c>
      <c r="I714" s="650" t="s">
        <v>3268</v>
      </c>
      <c r="J714" s="650" t="s">
        <v>2801</v>
      </c>
      <c r="K714" s="650" t="s">
        <v>2802</v>
      </c>
      <c r="L714" s="651">
        <v>407.64</v>
      </c>
      <c r="M714" s="651">
        <v>2445.84</v>
      </c>
      <c r="N714" s="650">
        <v>6</v>
      </c>
      <c r="O714" s="731">
        <v>1</v>
      </c>
      <c r="P714" s="651">
        <v>2445.84</v>
      </c>
      <c r="Q714" s="666">
        <v>1</v>
      </c>
      <c r="R714" s="650">
        <v>6</v>
      </c>
      <c r="S714" s="666">
        <v>1</v>
      </c>
      <c r="T714" s="731">
        <v>1</v>
      </c>
      <c r="U714" s="689">
        <v>1</v>
      </c>
    </row>
    <row r="715" spans="1:21" ht="14.4" customHeight="1" x14ac:dyDescent="0.3">
      <c r="A715" s="649">
        <v>7</v>
      </c>
      <c r="B715" s="650" t="s">
        <v>2234</v>
      </c>
      <c r="C715" s="650">
        <v>89301074</v>
      </c>
      <c r="D715" s="729" t="s">
        <v>3679</v>
      </c>
      <c r="E715" s="730" t="s">
        <v>2437</v>
      </c>
      <c r="F715" s="650" t="s">
        <v>2415</v>
      </c>
      <c r="G715" s="650" t="s">
        <v>2790</v>
      </c>
      <c r="H715" s="650" t="s">
        <v>568</v>
      </c>
      <c r="I715" s="650" t="s">
        <v>3088</v>
      </c>
      <c r="J715" s="650" t="s">
        <v>3089</v>
      </c>
      <c r="K715" s="650" t="s">
        <v>2752</v>
      </c>
      <c r="L715" s="651">
        <v>57.48</v>
      </c>
      <c r="M715" s="651">
        <v>114.96</v>
      </c>
      <c r="N715" s="650">
        <v>2</v>
      </c>
      <c r="O715" s="731">
        <v>2</v>
      </c>
      <c r="P715" s="651">
        <v>57.48</v>
      </c>
      <c r="Q715" s="666">
        <v>0.5</v>
      </c>
      <c r="R715" s="650">
        <v>1</v>
      </c>
      <c r="S715" s="666">
        <v>0.5</v>
      </c>
      <c r="T715" s="731">
        <v>1</v>
      </c>
      <c r="U715" s="689">
        <v>0.5</v>
      </c>
    </row>
    <row r="716" spans="1:21" ht="14.4" customHeight="1" x14ac:dyDescent="0.3">
      <c r="A716" s="649">
        <v>7</v>
      </c>
      <c r="B716" s="650" t="s">
        <v>2234</v>
      </c>
      <c r="C716" s="650">
        <v>89301074</v>
      </c>
      <c r="D716" s="729" t="s">
        <v>3679</v>
      </c>
      <c r="E716" s="730" t="s">
        <v>2437</v>
      </c>
      <c r="F716" s="650" t="s">
        <v>2415</v>
      </c>
      <c r="G716" s="650" t="s">
        <v>2790</v>
      </c>
      <c r="H716" s="650" t="s">
        <v>568</v>
      </c>
      <c r="I716" s="650" t="s">
        <v>3550</v>
      </c>
      <c r="J716" s="650" t="s">
        <v>3089</v>
      </c>
      <c r="K716" s="650" t="s">
        <v>2394</v>
      </c>
      <c r="L716" s="651">
        <v>0</v>
      </c>
      <c r="M716" s="651">
        <v>0</v>
      </c>
      <c r="N716" s="650">
        <v>2</v>
      </c>
      <c r="O716" s="731">
        <v>2</v>
      </c>
      <c r="P716" s="651"/>
      <c r="Q716" s="666"/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7</v>
      </c>
      <c r="B717" s="650" t="s">
        <v>2234</v>
      </c>
      <c r="C717" s="650">
        <v>89301074</v>
      </c>
      <c r="D717" s="729" t="s">
        <v>3679</v>
      </c>
      <c r="E717" s="730" t="s">
        <v>2437</v>
      </c>
      <c r="F717" s="650" t="s">
        <v>2415</v>
      </c>
      <c r="G717" s="650" t="s">
        <v>2790</v>
      </c>
      <c r="H717" s="650" t="s">
        <v>568</v>
      </c>
      <c r="I717" s="650" t="s">
        <v>3090</v>
      </c>
      <c r="J717" s="650" t="s">
        <v>3091</v>
      </c>
      <c r="K717" s="650" t="s">
        <v>884</v>
      </c>
      <c r="L717" s="651">
        <v>105.85</v>
      </c>
      <c r="M717" s="651">
        <v>211.7</v>
      </c>
      <c r="N717" s="650">
        <v>2</v>
      </c>
      <c r="O717" s="731">
        <v>1</v>
      </c>
      <c r="P717" s="651">
        <v>211.7</v>
      </c>
      <c r="Q717" s="666">
        <v>1</v>
      </c>
      <c r="R717" s="650">
        <v>2</v>
      </c>
      <c r="S717" s="666">
        <v>1</v>
      </c>
      <c r="T717" s="731">
        <v>1</v>
      </c>
      <c r="U717" s="689">
        <v>1</v>
      </c>
    </row>
    <row r="718" spans="1:21" ht="14.4" customHeight="1" x14ac:dyDescent="0.3">
      <c r="A718" s="649">
        <v>7</v>
      </c>
      <c r="B718" s="650" t="s">
        <v>2234</v>
      </c>
      <c r="C718" s="650">
        <v>89301074</v>
      </c>
      <c r="D718" s="729" t="s">
        <v>3679</v>
      </c>
      <c r="E718" s="730" t="s">
        <v>2437</v>
      </c>
      <c r="F718" s="650" t="s">
        <v>2415</v>
      </c>
      <c r="G718" s="650" t="s">
        <v>2790</v>
      </c>
      <c r="H718" s="650" t="s">
        <v>568</v>
      </c>
      <c r="I718" s="650" t="s">
        <v>2794</v>
      </c>
      <c r="J718" s="650" t="s">
        <v>2795</v>
      </c>
      <c r="K718" s="650" t="s">
        <v>2796</v>
      </c>
      <c r="L718" s="651">
        <v>132.77000000000001</v>
      </c>
      <c r="M718" s="651">
        <v>398.31000000000006</v>
      </c>
      <c r="N718" s="650">
        <v>3</v>
      </c>
      <c r="O718" s="731">
        <v>1</v>
      </c>
      <c r="P718" s="651">
        <v>398.31000000000006</v>
      </c>
      <c r="Q718" s="666">
        <v>1</v>
      </c>
      <c r="R718" s="650">
        <v>3</v>
      </c>
      <c r="S718" s="666">
        <v>1</v>
      </c>
      <c r="T718" s="731">
        <v>1</v>
      </c>
      <c r="U718" s="689">
        <v>1</v>
      </c>
    </row>
    <row r="719" spans="1:21" ht="14.4" customHeight="1" x14ac:dyDescent="0.3">
      <c r="A719" s="649">
        <v>7</v>
      </c>
      <c r="B719" s="650" t="s">
        <v>2234</v>
      </c>
      <c r="C719" s="650">
        <v>89301074</v>
      </c>
      <c r="D719" s="729" t="s">
        <v>3679</v>
      </c>
      <c r="E719" s="730" t="s">
        <v>2437</v>
      </c>
      <c r="F719" s="650" t="s">
        <v>2415</v>
      </c>
      <c r="G719" s="650" t="s">
        <v>2790</v>
      </c>
      <c r="H719" s="650" t="s">
        <v>568</v>
      </c>
      <c r="I719" s="650" t="s">
        <v>2797</v>
      </c>
      <c r="J719" s="650" t="s">
        <v>2798</v>
      </c>
      <c r="K719" s="650" t="s">
        <v>2799</v>
      </c>
      <c r="L719" s="651">
        <v>244.58</v>
      </c>
      <c r="M719" s="651">
        <v>1956.64</v>
      </c>
      <c r="N719" s="650">
        <v>8</v>
      </c>
      <c r="O719" s="731">
        <v>2</v>
      </c>
      <c r="P719" s="651">
        <v>1467.48</v>
      </c>
      <c r="Q719" s="666">
        <v>0.75</v>
      </c>
      <c r="R719" s="650">
        <v>6</v>
      </c>
      <c r="S719" s="666">
        <v>0.75</v>
      </c>
      <c r="T719" s="731">
        <v>1</v>
      </c>
      <c r="U719" s="689">
        <v>0.5</v>
      </c>
    </row>
    <row r="720" spans="1:21" ht="14.4" customHeight="1" x14ac:dyDescent="0.3">
      <c r="A720" s="649">
        <v>7</v>
      </c>
      <c r="B720" s="650" t="s">
        <v>2234</v>
      </c>
      <c r="C720" s="650">
        <v>89301074</v>
      </c>
      <c r="D720" s="729" t="s">
        <v>3679</v>
      </c>
      <c r="E720" s="730" t="s">
        <v>2437</v>
      </c>
      <c r="F720" s="650" t="s">
        <v>2415</v>
      </c>
      <c r="G720" s="650" t="s">
        <v>2790</v>
      </c>
      <c r="H720" s="650" t="s">
        <v>568</v>
      </c>
      <c r="I720" s="650" t="s">
        <v>2800</v>
      </c>
      <c r="J720" s="650" t="s">
        <v>2801</v>
      </c>
      <c r="K720" s="650" t="s">
        <v>2802</v>
      </c>
      <c r="L720" s="651">
        <v>407.64</v>
      </c>
      <c r="M720" s="651">
        <v>2853.48</v>
      </c>
      <c r="N720" s="650">
        <v>7</v>
      </c>
      <c r="O720" s="731">
        <v>2</v>
      </c>
      <c r="P720" s="651"/>
      <c r="Q720" s="666">
        <v>0</v>
      </c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7</v>
      </c>
      <c r="B721" s="650" t="s">
        <v>2234</v>
      </c>
      <c r="C721" s="650">
        <v>89301074</v>
      </c>
      <c r="D721" s="729" t="s">
        <v>3679</v>
      </c>
      <c r="E721" s="730" t="s">
        <v>2437</v>
      </c>
      <c r="F721" s="650" t="s">
        <v>2415</v>
      </c>
      <c r="G721" s="650" t="s">
        <v>3270</v>
      </c>
      <c r="H721" s="650" t="s">
        <v>568</v>
      </c>
      <c r="I721" s="650" t="s">
        <v>3445</v>
      </c>
      <c r="J721" s="650" t="s">
        <v>3272</v>
      </c>
      <c r="K721" s="650" t="s">
        <v>3273</v>
      </c>
      <c r="L721" s="651">
        <v>140.59</v>
      </c>
      <c r="M721" s="651">
        <v>140.59</v>
      </c>
      <c r="N721" s="650">
        <v>1</v>
      </c>
      <c r="O721" s="731">
        <v>0.5</v>
      </c>
      <c r="P721" s="651">
        <v>140.59</v>
      </c>
      <c r="Q721" s="666">
        <v>1</v>
      </c>
      <c r="R721" s="650">
        <v>1</v>
      </c>
      <c r="S721" s="666">
        <v>1</v>
      </c>
      <c r="T721" s="731">
        <v>0.5</v>
      </c>
      <c r="U721" s="689">
        <v>1</v>
      </c>
    </row>
    <row r="722" spans="1:21" ht="14.4" customHeight="1" x14ac:dyDescent="0.3">
      <c r="A722" s="649">
        <v>7</v>
      </c>
      <c r="B722" s="650" t="s">
        <v>2234</v>
      </c>
      <c r="C722" s="650">
        <v>89301074</v>
      </c>
      <c r="D722" s="729" t="s">
        <v>3679</v>
      </c>
      <c r="E722" s="730" t="s">
        <v>2437</v>
      </c>
      <c r="F722" s="650" t="s">
        <v>2415</v>
      </c>
      <c r="G722" s="650" t="s">
        <v>3551</v>
      </c>
      <c r="H722" s="650" t="s">
        <v>568</v>
      </c>
      <c r="I722" s="650" t="s">
        <v>3552</v>
      </c>
      <c r="J722" s="650" t="s">
        <v>3553</v>
      </c>
      <c r="K722" s="650" t="s">
        <v>3554</v>
      </c>
      <c r="L722" s="651">
        <v>40.93</v>
      </c>
      <c r="M722" s="651">
        <v>40.93</v>
      </c>
      <c r="N722" s="650">
        <v>1</v>
      </c>
      <c r="O722" s="731">
        <v>1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7</v>
      </c>
      <c r="B723" s="650" t="s">
        <v>2234</v>
      </c>
      <c r="C723" s="650">
        <v>89301074</v>
      </c>
      <c r="D723" s="729" t="s">
        <v>3679</v>
      </c>
      <c r="E723" s="730" t="s">
        <v>2437</v>
      </c>
      <c r="F723" s="650" t="s">
        <v>2415</v>
      </c>
      <c r="G723" s="650" t="s">
        <v>2530</v>
      </c>
      <c r="H723" s="650" t="s">
        <v>629</v>
      </c>
      <c r="I723" s="650" t="s">
        <v>2739</v>
      </c>
      <c r="J723" s="650" t="s">
        <v>2532</v>
      </c>
      <c r="K723" s="650" t="s">
        <v>2740</v>
      </c>
      <c r="L723" s="651">
        <v>96.63</v>
      </c>
      <c r="M723" s="651">
        <v>96.63</v>
      </c>
      <c r="N723" s="650">
        <v>1</v>
      </c>
      <c r="O723" s="731">
        <v>0.5</v>
      </c>
      <c r="P723" s="651"/>
      <c r="Q723" s="666">
        <v>0</v>
      </c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7</v>
      </c>
      <c r="B724" s="650" t="s">
        <v>2234</v>
      </c>
      <c r="C724" s="650">
        <v>89301074</v>
      </c>
      <c r="D724" s="729" t="s">
        <v>3679</v>
      </c>
      <c r="E724" s="730" t="s">
        <v>2437</v>
      </c>
      <c r="F724" s="650" t="s">
        <v>2415</v>
      </c>
      <c r="G724" s="650" t="s">
        <v>2530</v>
      </c>
      <c r="H724" s="650" t="s">
        <v>629</v>
      </c>
      <c r="I724" s="650" t="s">
        <v>3555</v>
      </c>
      <c r="J724" s="650" t="s">
        <v>2532</v>
      </c>
      <c r="K724" s="650" t="s">
        <v>3556</v>
      </c>
      <c r="L724" s="651">
        <v>193.26</v>
      </c>
      <c r="M724" s="651">
        <v>579.78</v>
      </c>
      <c r="N724" s="650">
        <v>3</v>
      </c>
      <c r="O724" s="731">
        <v>1.5</v>
      </c>
      <c r="P724" s="651"/>
      <c r="Q724" s="666">
        <v>0</v>
      </c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7</v>
      </c>
      <c r="B725" s="650" t="s">
        <v>2234</v>
      </c>
      <c r="C725" s="650">
        <v>89301074</v>
      </c>
      <c r="D725" s="729" t="s">
        <v>3679</v>
      </c>
      <c r="E725" s="730" t="s">
        <v>2437</v>
      </c>
      <c r="F725" s="650" t="s">
        <v>2415</v>
      </c>
      <c r="G725" s="650" t="s">
        <v>2530</v>
      </c>
      <c r="H725" s="650" t="s">
        <v>568</v>
      </c>
      <c r="I725" s="650" t="s">
        <v>2531</v>
      </c>
      <c r="J725" s="650" t="s">
        <v>2532</v>
      </c>
      <c r="K725" s="650" t="s">
        <v>2533</v>
      </c>
      <c r="L725" s="651">
        <v>96.63</v>
      </c>
      <c r="M725" s="651">
        <v>193.26</v>
      </c>
      <c r="N725" s="650">
        <v>2</v>
      </c>
      <c r="O725" s="731">
        <v>1</v>
      </c>
      <c r="P725" s="651">
        <v>193.26</v>
      </c>
      <c r="Q725" s="666">
        <v>1</v>
      </c>
      <c r="R725" s="650">
        <v>2</v>
      </c>
      <c r="S725" s="666">
        <v>1</v>
      </c>
      <c r="T725" s="731">
        <v>1</v>
      </c>
      <c r="U725" s="689">
        <v>1</v>
      </c>
    </row>
    <row r="726" spans="1:21" ht="14.4" customHeight="1" x14ac:dyDescent="0.3">
      <c r="A726" s="649">
        <v>7</v>
      </c>
      <c r="B726" s="650" t="s">
        <v>2234</v>
      </c>
      <c r="C726" s="650">
        <v>89301074</v>
      </c>
      <c r="D726" s="729" t="s">
        <v>3679</v>
      </c>
      <c r="E726" s="730" t="s">
        <v>2437</v>
      </c>
      <c r="F726" s="650" t="s">
        <v>2415</v>
      </c>
      <c r="G726" s="650" t="s">
        <v>2530</v>
      </c>
      <c r="H726" s="650" t="s">
        <v>568</v>
      </c>
      <c r="I726" s="650" t="s">
        <v>3274</v>
      </c>
      <c r="J726" s="650" t="s">
        <v>3275</v>
      </c>
      <c r="K726" s="650" t="s">
        <v>3276</v>
      </c>
      <c r="L726" s="651">
        <v>59.55</v>
      </c>
      <c r="M726" s="651">
        <v>119.1</v>
      </c>
      <c r="N726" s="650">
        <v>2</v>
      </c>
      <c r="O726" s="731">
        <v>1</v>
      </c>
      <c r="P726" s="651">
        <v>119.1</v>
      </c>
      <c r="Q726" s="666">
        <v>1</v>
      </c>
      <c r="R726" s="650">
        <v>2</v>
      </c>
      <c r="S726" s="666">
        <v>1</v>
      </c>
      <c r="T726" s="731">
        <v>1</v>
      </c>
      <c r="U726" s="689">
        <v>1</v>
      </c>
    </row>
    <row r="727" spans="1:21" ht="14.4" customHeight="1" x14ac:dyDescent="0.3">
      <c r="A727" s="649">
        <v>7</v>
      </c>
      <c r="B727" s="650" t="s">
        <v>2234</v>
      </c>
      <c r="C727" s="650">
        <v>89301074</v>
      </c>
      <c r="D727" s="729" t="s">
        <v>3679</v>
      </c>
      <c r="E727" s="730" t="s">
        <v>2437</v>
      </c>
      <c r="F727" s="650" t="s">
        <v>2415</v>
      </c>
      <c r="G727" s="650" t="s">
        <v>2465</v>
      </c>
      <c r="H727" s="650" t="s">
        <v>568</v>
      </c>
      <c r="I727" s="650" t="s">
        <v>2741</v>
      </c>
      <c r="J727" s="650" t="s">
        <v>2742</v>
      </c>
      <c r="K727" s="650" t="s">
        <v>758</v>
      </c>
      <c r="L727" s="651">
        <v>314.89999999999998</v>
      </c>
      <c r="M727" s="651">
        <v>314.89999999999998</v>
      </c>
      <c r="N727" s="650">
        <v>1</v>
      </c>
      <c r="O727" s="731">
        <v>0.5</v>
      </c>
      <c r="P727" s="651">
        <v>314.89999999999998</v>
      </c>
      <c r="Q727" s="666">
        <v>1</v>
      </c>
      <c r="R727" s="650">
        <v>1</v>
      </c>
      <c r="S727" s="666">
        <v>1</v>
      </c>
      <c r="T727" s="731">
        <v>0.5</v>
      </c>
      <c r="U727" s="689">
        <v>1</v>
      </c>
    </row>
    <row r="728" spans="1:21" ht="14.4" customHeight="1" x14ac:dyDescent="0.3">
      <c r="A728" s="649">
        <v>7</v>
      </c>
      <c r="B728" s="650" t="s">
        <v>2234</v>
      </c>
      <c r="C728" s="650">
        <v>89301074</v>
      </c>
      <c r="D728" s="729" t="s">
        <v>3679</v>
      </c>
      <c r="E728" s="730" t="s">
        <v>2437</v>
      </c>
      <c r="F728" s="650" t="s">
        <v>2415</v>
      </c>
      <c r="G728" s="650" t="s">
        <v>3098</v>
      </c>
      <c r="H728" s="650" t="s">
        <v>568</v>
      </c>
      <c r="I728" s="650" t="s">
        <v>3099</v>
      </c>
      <c r="J728" s="650" t="s">
        <v>3100</v>
      </c>
      <c r="K728" s="650" t="s">
        <v>3101</v>
      </c>
      <c r="L728" s="651">
        <v>1753.54</v>
      </c>
      <c r="M728" s="651">
        <v>5260.62</v>
      </c>
      <c r="N728" s="650">
        <v>3</v>
      </c>
      <c r="O728" s="731">
        <v>1</v>
      </c>
      <c r="P728" s="651">
        <v>5260.62</v>
      </c>
      <c r="Q728" s="666">
        <v>1</v>
      </c>
      <c r="R728" s="650">
        <v>3</v>
      </c>
      <c r="S728" s="666">
        <v>1</v>
      </c>
      <c r="T728" s="731">
        <v>1</v>
      </c>
      <c r="U728" s="689">
        <v>1</v>
      </c>
    </row>
    <row r="729" spans="1:21" ht="14.4" customHeight="1" x14ac:dyDescent="0.3">
      <c r="A729" s="649">
        <v>7</v>
      </c>
      <c r="B729" s="650" t="s">
        <v>2234</v>
      </c>
      <c r="C729" s="650">
        <v>89301074</v>
      </c>
      <c r="D729" s="729" t="s">
        <v>3679</v>
      </c>
      <c r="E729" s="730" t="s">
        <v>2437</v>
      </c>
      <c r="F729" s="650" t="s">
        <v>2415</v>
      </c>
      <c r="G729" s="650" t="s">
        <v>3098</v>
      </c>
      <c r="H729" s="650" t="s">
        <v>568</v>
      </c>
      <c r="I729" s="650" t="s">
        <v>3102</v>
      </c>
      <c r="J729" s="650" t="s">
        <v>3100</v>
      </c>
      <c r="K729" s="650" t="s">
        <v>3103</v>
      </c>
      <c r="L729" s="651">
        <v>3507.07</v>
      </c>
      <c r="M729" s="651">
        <v>178860.57000000004</v>
      </c>
      <c r="N729" s="650">
        <v>51</v>
      </c>
      <c r="O729" s="731">
        <v>15</v>
      </c>
      <c r="P729" s="651">
        <v>129761.59000000003</v>
      </c>
      <c r="Q729" s="666">
        <v>0.72549019607843135</v>
      </c>
      <c r="R729" s="650">
        <v>37</v>
      </c>
      <c r="S729" s="666">
        <v>0.72549019607843135</v>
      </c>
      <c r="T729" s="731">
        <v>11</v>
      </c>
      <c r="U729" s="689">
        <v>0.73333333333333328</v>
      </c>
    </row>
    <row r="730" spans="1:21" ht="14.4" customHeight="1" x14ac:dyDescent="0.3">
      <c r="A730" s="649">
        <v>7</v>
      </c>
      <c r="B730" s="650" t="s">
        <v>2234</v>
      </c>
      <c r="C730" s="650">
        <v>89301074</v>
      </c>
      <c r="D730" s="729" t="s">
        <v>3679</v>
      </c>
      <c r="E730" s="730" t="s">
        <v>2437</v>
      </c>
      <c r="F730" s="650" t="s">
        <v>2415</v>
      </c>
      <c r="G730" s="650" t="s">
        <v>3098</v>
      </c>
      <c r="H730" s="650" t="s">
        <v>568</v>
      </c>
      <c r="I730" s="650" t="s">
        <v>3104</v>
      </c>
      <c r="J730" s="650" t="s">
        <v>3105</v>
      </c>
      <c r="K730" s="650" t="s">
        <v>3106</v>
      </c>
      <c r="L730" s="651">
        <v>474.91</v>
      </c>
      <c r="M730" s="651">
        <v>6173.83</v>
      </c>
      <c r="N730" s="650">
        <v>13</v>
      </c>
      <c r="O730" s="731">
        <v>5</v>
      </c>
      <c r="P730" s="651">
        <v>6173.83</v>
      </c>
      <c r="Q730" s="666">
        <v>1</v>
      </c>
      <c r="R730" s="650">
        <v>13</v>
      </c>
      <c r="S730" s="666">
        <v>1</v>
      </c>
      <c r="T730" s="731">
        <v>5</v>
      </c>
      <c r="U730" s="689">
        <v>1</v>
      </c>
    </row>
    <row r="731" spans="1:21" ht="14.4" customHeight="1" x14ac:dyDescent="0.3">
      <c r="A731" s="649">
        <v>7</v>
      </c>
      <c r="B731" s="650" t="s">
        <v>2234</v>
      </c>
      <c r="C731" s="650">
        <v>89301074</v>
      </c>
      <c r="D731" s="729" t="s">
        <v>3679</v>
      </c>
      <c r="E731" s="730" t="s">
        <v>2437</v>
      </c>
      <c r="F731" s="650" t="s">
        <v>2415</v>
      </c>
      <c r="G731" s="650" t="s">
        <v>3098</v>
      </c>
      <c r="H731" s="650" t="s">
        <v>568</v>
      </c>
      <c r="I731" s="650" t="s">
        <v>3277</v>
      </c>
      <c r="J731" s="650" t="s">
        <v>3105</v>
      </c>
      <c r="K731" s="650" t="s">
        <v>3278</v>
      </c>
      <c r="L731" s="651">
        <v>949.83</v>
      </c>
      <c r="M731" s="651">
        <v>21846.09</v>
      </c>
      <c r="N731" s="650">
        <v>23</v>
      </c>
      <c r="O731" s="731">
        <v>8</v>
      </c>
      <c r="P731" s="651">
        <v>3799.32</v>
      </c>
      <c r="Q731" s="666">
        <v>0.17391304347826086</v>
      </c>
      <c r="R731" s="650">
        <v>4</v>
      </c>
      <c r="S731" s="666">
        <v>0.17391304347826086</v>
      </c>
      <c r="T731" s="731">
        <v>2</v>
      </c>
      <c r="U731" s="689">
        <v>0.25</v>
      </c>
    </row>
    <row r="732" spans="1:21" ht="14.4" customHeight="1" x14ac:dyDescent="0.3">
      <c r="A732" s="649">
        <v>7</v>
      </c>
      <c r="B732" s="650" t="s">
        <v>2234</v>
      </c>
      <c r="C732" s="650">
        <v>89301074</v>
      </c>
      <c r="D732" s="729" t="s">
        <v>3679</v>
      </c>
      <c r="E732" s="730" t="s">
        <v>2437</v>
      </c>
      <c r="F732" s="650" t="s">
        <v>2415</v>
      </c>
      <c r="G732" s="650" t="s">
        <v>3098</v>
      </c>
      <c r="H732" s="650" t="s">
        <v>568</v>
      </c>
      <c r="I732" s="650" t="s">
        <v>3279</v>
      </c>
      <c r="J732" s="650" t="s">
        <v>3280</v>
      </c>
      <c r="K732" s="650" t="s">
        <v>3281</v>
      </c>
      <c r="L732" s="651">
        <v>305.12</v>
      </c>
      <c r="M732" s="651">
        <v>3966.56</v>
      </c>
      <c r="N732" s="650">
        <v>13</v>
      </c>
      <c r="O732" s="731">
        <v>3</v>
      </c>
      <c r="P732" s="651">
        <v>3661.44</v>
      </c>
      <c r="Q732" s="666">
        <v>0.92307692307692313</v>
      </c>
      <c r="R732" s="650">
        <v>12</v>
      </c>
      <c r="S732" s="666">
        <v>0.92307692307692313</v>
      </c>
      <c r="T732" s="731">
        <v>2</v>
      </c>
      <c r="U732" s="689">
        <v>0.66666666666666663</v>
      </c>
    </row>
    <row r="733" spans="1:21" ht="14.4" customHeight="1" x14ac:dyDescent="0.3">
      <c r="A733" s="649">
        <v>7</v>
      </c>
      <c r="B733" s="650" t="s">
        <v>2234</v>
      </c>
      <c r="C733" s="650">
        <v>89301074</v>
      </c>
      <c r="D733" s="729" t="s">
        <v>3679</v>
      </c>
      <c r="E733" s="730" t="s">
        <v>2437</v>
      </c>
      <c r="F733" s="650" t="s">
        <v>2415</v>
      </c>
      <c r="G733" s="650" t="s">
        <v>3098</v>
      </c>
      <c r="H733" s="650" t="s">
        <v>568</v>
      </c>
      <c r="I733" s="650" t="s">
        <v>3453</v>
      </c>
      <c r="J733" s="650" t="s">
        <v>3280</v>
      </c>
      <c r="K733" s="650" t="s">
        <v>3454</v>
      </c>
      <c r="L733" s="651">
        <v>610.23</v>
      </c>
      <c r="M733" s="651">
        <v>1830.69</v>
      </c>
      <c r="N733" s="650">
        <v>3</v>
      </c>
      <c r="O733" s="731">
        <v>1</v>
      </c>
      <c r="P733" s="651"/>
      <c r="Q733" s="666">
        <v>0</v>
      </c>
      <c r="R733" s="650"/>
      <c r="S733" s="666">
        <v>0</v>
      </c>
      <c r="T733" s="731"/>
      <c r="U733" s="689">
        <v>0</v>
      </c>
    </row>
    <row r="734" spans="1:21" ht="14.4" customHeight="1" x14ac:dyDescent="0.3">
      <c r="A734" s="649">
        <v>7</v>
      </c>
      <c r="B734" s="650" t="s">
        <v>2234</v>
      </c>
      <c r="C734" s="650">
        <v>89301074</v>
      </c>
      <c r="D734" s="729" t="s">
        <v>3679</v>
      </c>
      <c r="E734" s="730" t="s">
        <v>2437</v>
      </c>
      <c r="F734" s="650" t="s">
        <v>2415</v>
      </c>
      <c r="G734" s="650" t="s">
        <v>3098</v>
      </c>
      <c r="H734" s="650" t="s">
        <v>568</v>
      </c>
      <c r="I734" s="650" t="s">
        <v>3107</v>
      </c>
      <c r="J734" s="650" t="s">
        <v>3108</v>
      </c>
      <c r="K734" s="650" t="s">
        <v>3109</v>
      </c>
      <c r="L734" s="651">
        <v>876.77</v>
      </c>
      <c r="M734" s="651">
        <v>10521.24</v>
      </c>
      <c r="N734" s="650">
        <v>12</v>
      </c>
      <c r="O734" s="731">
        <v>4</v>
      </c>
      <c r="P734" s="651">
        <v>10521.24</v>
      </c>
      <c r="Q734" s="666">
        <v>1</v>
      </c>
      <c r="R734" s="650">
        <v>12</v>
      </c>
      <c r="S734" s="666">
        <v>1</v>
      </c>
      <c r="T734" s="731">
        <v>4</v>
      </c>
      <c r="U734" s="689">
        <v>1</v>
      </c>
    </row>
    <row r="735" spans="1:21" ht="14.4" customHeight="1" x14ac:dyDescent="0.3">
      <c r="A735" s="649">
        <v>7</v>
      </c>
      <c r="B735" s="650" t="s">
        <v>2234</v>
      </c>
      <c r="C735" s="650">
        <v>89301074</v>
      </c>
      <c r="D735" s="729" t="s">
        <v>3679</v>
      </c>
      <c r="E735" s="730" t="s">
        <v>2437</v>
      </c>
      <c r="F735" s="650" t="s">
        <v>2415</v>
      </c>
      <c r="G735" s="650" t="s">
        <v>3098</v>
      </c>
      <c r="H735" s="650" t="s">
        <v>568</v>
      </c>
      <c r="I735" s="650" t="s">
        <v>3110</v>
      </c>
      <c r="J735" s="650" t="s">
        <v>3108</v>
      </c>
      <c r="K735" s="650" t="s">
        <v>3111</v>
      </c>
      <c r="L735" s="651">
        <v>1753.54</v>
      </c>
      <c r="M735" s="651">
        <v>35070.800000000003</v>
      </c>
      <c r="N735" s="650">
        <v>20</v>
      </c>
      <c r="O735" s="731">
        <v>6</v>
      </c>
      <c r="P735" s="651">
        <v>33317.26</v>
      </c>
      <c r="Q735" s="666">
        <v>0.95</v>
      </c>
      <c r="R735" s="650">
        <v>19</v>
      </c>
      <c r="S735" s="666">
        <v>0.95</v>
      </c>
      <c r="T735" s="731">
        <v>5</v>
      </c>
      <c r="U735" s="689">
        <v>0.83333333333333337</v>
      </c>
    </row>
    <row r="736" spans="1:21" ht="14.4" customHeight="1" x14ac:dyDescent="0.3">
      <c r="A736" s="649">
        <v>7</v>
      </c>
      <c r="B736" s="650" t="s">
        <v>2234</v>
      </c>
      <c r="C736" s="650">
        <v>89301074</v>
      </c>
      <c r="D736" s="729" t="s">
        <v>3679</v>
      </c>
      <c r="E736" s="730" t="s">
        <v>2437</v>
      </c>
      <c r="F736" s="650" t="s">
        <v>2415</v>
      </c>
      <c r="G736" s="650" t="s">
        <v>3098</v>
      </c>
      <c r="H736" s="650" t="s">
        <v>568</v>
      </c>
      <c r="I736" s="650" t="s">
        <v>3455</v>
      </c>
      <c r="J736" s="650" t="s">
        <v>3293</v>
      </c>
      <c r="K736" s="650" t="s">
        <v>3281</v>
      </c>
      <c r="L736" s="651">
        <v>305.12</v>
      </c>
      <c r="M736" s="651">
        <v>3356.3199999999997</v>
      </c>
      <c r="N736" s="650">
        <v>11</v>
      </c>
      <c r="O736" s="731">
        <v>8</v>
      </c>
      <c r="P736" s="651">
        <v>2746.08</v>
      </c>
      <c r="Q736" s="666">
        <v>0.81818181818181823</v>
      </c>
      <c r="R736" s="650">
        <v>9</v>
      </c>
      <c r="S736" s="666">
        <v>0.81818181818181823</v>
      </c>
      <c r="T736" s="731">
        <v>7</v>
      </c>
      <c r="U736" s="689">
        <v>0.875</v>
      </c>
    </row>
    <row r="737" spans="1:21" ht="14.4" customHeight="1" x14ac:dyDescent="0.3">
      <c r="A737" s="649">
        <v>7</v>
      </c>
      <c r="B737" s="650" t="s">
        <v>2234</v>
      </c>
      <c r="C737" s="650">
        <v>89301074</v>
      </c>
      <c r="D737" s="729" t="s">
        <v>3679</v>
      </c>
      <c r="E737" s="730" t="s">
        <v>2437</v>
      </c>
      <c r="F737" s="650" t="s">
        <v>2415</v>
      </c>
      <c r="G737" s="650" t="s">
        <v>3098</v>
      </c>
      <c r="H737" s="650" t="s">
        <v>568</v>
      </c>
      <c r="I737" s="650" t="s">
        <v>3456</v>
      </c>
      <c r="J737" s="650" t="s">
        <v>3293</v>
      </c>
      <c r="K737" s="650" t="s">
        <v>3454</v>
      </c>
      <c r="L737" s="651">
        <v>610.23</v>
      </c>
      <c r="M737" s="651">
        <v>2440.92</v>
      </c>
      <c r="N737" s="650">
        <v>4</v>
      </c>
      <c r="O737" s="731">
        <v>2</v>
      </c>
      <c r="P737" s="651">
        <v>610.23</v>
      </c>
      <c r="Q737" s="666">
        <v>0.25</v>
      </c>
      <c r="R737" s="650">
        <v>1</v>
      </c>
      <c r="S737" s="666">
        <v>0.25</v>
      </c>
      <c r="T737" s="731">
        <v>1</v>
      </c>
      <c r="U737" s="689">
        <v>0.5</v>
      </c>
    </row>
    <row r="738" spans="1:21" ht="14.4" customHeight="1" x14ac:dyDescent="0.3">
      <c r="A738" s="649">
        <v>7</v>
      </c>
      <c r="B738" s="650" t="s">
        <v>2234</v>
      </c>
      <c r="C738" s="650">
        <v>89301074</v>
      </c>
      <c r="D738" s="729" t="s">
        <v>3679</v>
      </c>
      <c r="E738" s="730" t="s">
        <v>2437</v>
      </c>
      <c r="F738" s="650" t="s">
        <v>2415</v>
      </c>
      <c r="G738" s="650" t="s">
        <v>3098</v>
      </c>
      <c r="H738" s="650" t="s">
        <v>568</v>
      </c>
      <c r="I738" s="650" t="s">
        <v>3557</v>
      </c>
      <c r="J738" s="650" t="s">
        <v>3285</v>
      </c>
      <c r="K738" s="650" t="s">
        <v>3111</v>
      </c>
      <c r="L738" s="651">
        <v>1753.54</v>
      </c>
      <c r="M738" s="651">
        <v>3507.08</v>
      </c>
      <c r="N738" s="650">
        <v>2</v>
      </c>
      <c r="O738" s="731">
        <v>1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7</v>
      </c>
      <c r="B739" s="650" t="s">
        <v>2234</v>
      </c>
      <c r="C739" s="650">
        <v>89301074</v>
      </c>
      <c r="D739" s="729" t="s">
        <v>3679</v>
      </c>
      <c r="E739" s="730" t="s">
        <v>2437</v>
      </c>
      <c r="F739" s="650" t="s">
        <v>2415</v>
      </c>
      <c r="G739" s="650" t="s">
        <v>3114</v>
      </c>
      <c r="H739" s="650" t="s">
        <v>568</v>
      </c>
      <c r="I739" s="650" t="s">
        <v>3115</v>
      </c>
      <c r="J739" s="650" t="s">
        <v>3295</v>
      </c>
      <c r="K739" s="650" t="s">
        <v>3117</v>
      </c>
      <c r="L739" s="651">
        <v>1163.02</v>
      </c>
      <c r="M739" s="651">
        <v>3489.06</v>
      </c>
      <c r="N739" s="650">
        <v>3</v>
      </c>
      <c r="O739" s="731">
        <v>1</v>
      </c>
      <c r="P739" s="651"/>
      <c r="Q739" s="666">
        <v>0</v>
      </c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7</v>
      </c>
      <c r="B740" s="650" t="s">
        <v>2234</v>
      </c>
      <c r="C740" s="650">
        <v>89301074</v>
      </c>
      <c r="D740" s="729" t="s">
        <v>3679</v>
      </c>
      <c r="E740" s="730" t="s">
        <v>2437</v>
      </c>
      <c r="F740" s="650" t="s">
        <v>2415</v>
      </c>
      <c r="G740" s="650" t="s">
        <v>3114</v>
      </c>
      <c r="H740" s="650" t="s">
        <v>568</v>
      </c>
      <c r="I740" s="650" t="s">
        <v>3121</v>
      </c>
      <c r="J740" s="650" t="s">
        <v>3122</v>
      </c>
      <c r="K740" s="650" t="s">
        <v>3123</v>
      </c>
      <c r="L740" s="651">
        <v>3858.27</v>
      </c>
      <c r="M740" s="651">
        <v>15433.08</v>
      </c>
      <c r="N740" s="650">
        <v>4</v>
      </c>
      <c r="O740" s="731">
        <v>1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7</v>
      </c>
      <c r="B741" s="650" t="s">
        <v>2234</v>
      </c>
      <c r="C741" s="650">
        <v>89301074</v>
      </c>
      <c r="D741" s="729" t="s">
        <v>3679</v>
      </c>
      <c r="E741" s="730" t="s">
        <v>2437</v>
      </c>
      <c r="F741" s="650" t="s">
        <v>2415</v>
      </c>
      <c r="G741" s="650" t="s">
        <v>3114</v>
      </c>
      <c r="H741" s="650" t="s">
        <v>568</v>
      </c>
      <c r="I741" s="650" t="s">
        <v>3121</v>
      </c>
      <c r="J741" s="650" t="s">
        <v>3127</v>
      </c>
      <c r="K741" s="650" t="s">
        <v>3123</v>
      </c>
      <c r="L741" s="651">
        <v>3858.27</v>
      </c>
      <c r="M741" s="651">
        <v>23149.62</v>
      </c>
      <c r="N741" s="650">
        <v>6</v>
      </c>
      <c r="O741" s="731">
        <v>1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7</v>
      </c>
      <c r="B742" s="650" t="s">
        <v>2234</v>
      </c>
      <c r="C742" s="650">
        <v>89301074</v>
      </c>
      <c r="D742" s="729" t="s">
        <v>3679</v>
      </c>
      <c r="E742" s="730" t="s">
        <v>2437</v>
      </c>
      <c r="F742" s="650" t="s">
        <v>2415</v>
      </c>
      <c r="G742" s="650" t="s">
        <v>3114</v>
      </c>
      <c r="H742" s="650" t="s">
        <v>568</v>
      </c>
      <c r="I742" s="650" t="s">
        <v>3467</v>
      </c>
      <c r="J742" s="650" t="s">
        <v>3295</v>
      </c>
      <c r="K742" s="650" t="s">
        <v>3468</v>
      </c>
      <c r="L742" s="651">
        <v>0</v>
      </c>
      <c r="M742" s="651">
        <v>0</v>
      </c>
      <c r="N742" s="650">
        <v>2</v>
      </c>
      <c r="O742" s="731">
        <v>1</v>
      </c>
      <c r="P742" s="651">
        <v>0</v>
      </c>
      <c r="Q742" s="666"/>
      <c r="R742" s="650">
        <v>2</v>
      </c>
      <c r="S742" s="666">
        <v>1</v>
      </c>
      <c r="T742" s="731">
        <v>1</v>
      </c>
      <c r="U742" s="689">
        <v>1</v>
      </c>
    </row>
    <row r="743" spans="1:21" ht="14.4" customHeight="1" x14ac:dyDescent="0.3">
      <c r="A743" s="649">
        <v>7</v>
      </c>
      <c r="B743" s="650" t="s">
        <v>2234</v>
      </c>
      <c r="C743" s="650">
        <v>89301074</v>
      </c>
      <c r="D743" s="729" t="s">
        <v>3679</v>
      </c>
      <c r="E743" s="730" t="s">
        <v>2437</v>
      </c>
      <c r="F743" s="650" t="s">
        <v>2415</v>
      </c>
      <c r="G743" s="650" t="s">
        <v>3114</v>
      </c>
      <c r="H743" s="650" t="s">
        <v>568</v>
      </c>
      <c r="I743" s="650" t="s">
        <v>3126</v>
      </c>
      <c r="J743" s="650" t="s">
        <v>3127</v>
      </c>
      <c r="K743" s="650" t="s">
        <v>3128</v>
      </c>
      <c r="L743" s="651">
        <v>0</v>
      </c>
      <c r="M743" s="651">
        <v>0</v>
      </c>
      <c r="N743" s="650">
        <v>4</v>
      </c>
      <c r="O743" s="731">
        <v>1</v>
      </c>
      <c r="P743" s="651"/>
      <c r="Q743" s="666"/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7</v>
      </c>
      <c r="B744" s="650" t="s">
        <v>2234</v>
      </c>
      <c r="C744" s="650">
        <v>89301074</v>
      </c>
      <c r="D744" s="729" t="s">
        <v>3679</v>
      </c>
      <c r="E744" s="730" t="s">
        <v>2437</v>
      </c>
      <c r="F744" s="650" t="s">
        <v>2415</v>
      </c>
      <c r="G744" s="650" t="s">
        <v>2534</v>
      </c>
      <c r="H744" s="650" t="s">
        <v>568</v>
      </c>
      <c r="I744" s="650" t="s">
        <v>2934</v>
      </c>
      <c r="J744" s="650" t="s">
        <v>773</v>
      </c>
      <c r="K744" s="650" t="s">
        <v>2935</v>
      </c>
      <c r="L744" s="651">
        <v>113.37</v>
      </c>
      <c r="M744" s="651">
        <v>453.48</v>
      </c>
      <c r="N744" s="650">
        <v>4</v>
      </c>
      <c r="O744" s="731">
        <v>1</v>
      </c>
      <c r="P744" s="651"/>
      <c r="Q744" s="666">
        <v>0</v>
      </c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7</v>
      </c>
      <c r="B745" s="650" t="s">
        <v>2234</v>
      </c>
      <c r="C745" s="650">
        <v>89301074</v>
      </c>
      <c r="D745" s="729" t="s">
        <v>3679</v>
      </c>
      <c r="E745" s="730" t="s">
        <v>2437</v>
      </c>
      <c r="F745" s="650" t="s">
        <v>2415</v>
      </c>
      <c r="G745" s="650" t="s">
        <v>3136</v>
      </c>
      <c r="H745" s="650" t="s">
        <v>629</v>
      </c>
      <c r="I745" s="650" t="s">
        <v>3137</v>
      </c>
      <c r="J745" s="650" t="s">
        <v>3138</v>
      </c>
      <c r="K745" s="650" t="s">
        <v>3139</v>
      </c>
      <c r="L745" s="651">
        <v>1344.66</v>
      </c>
      <c r="M745" s="651">
        <v>2689.32</v>
      </c>
      <c r="N745" s="650">
        <v>2</v>
      </c>
      <c r="O745" s="731">
        <v>1</v>
      </c>
      <c r="P745" s="651">
        <v>2689.32</v>
      </c>
      <c r="Q745" s="666">
        <v>1</v>
      </c>
      <c r="R745" s="650">
        <v>2</v>
      </c>
      <c r="S745" s="666">
        <v>1</v>
      </c>
      <c r="T745" s="731">
        <v>1</v>
      </c>
      <c r="U745" s="689">
        <v>1</v>
      </c>
    </row>
    <row r="746" spans="1:21" ht="14.4" customHeight="1" x14ac:dyDescent="0.3">
      <c r="A746" s="649">
        <v>7</v>
      </c>
      <c r="B746" s="650" t="s">
        <v>2234</v>
      </c>
      <c r="C746" s="650">
        <v>89301074</v>
      </c>
      <c r="D746" s="729" t="s">
        <v>3679</v>
      </c>
      <c r="E746" s="730" t="s">
        <v>2437</v>
      </c>
      <c r="F746" s="650" t="s">
        <v>2415</v>
      </c>
      <c r="G746" s="650" t="s">
        <v>3136</v>
      </c>
      <c r="H746" s="650" t="s">
        <v>629</v>
      </c>
      <c r="I746" s="650" t="s">
        <v>3140</v>
      </c>
      <c r="J746" s="650" t="s">
        <v>3141</v>
      </c>
      <c r="K746" s="650" t="s">
        <v>3142</v>
      </c>
      <c r="L746" s="651">
        <v>1793.46</v>
      </c>
      <c r="M746" s="651">
        <v>5380.38</v>
      </c>
      <c r="N746" s="650">
        <v>3</v>
      </c>
      <c r="O746" s="731">
        <v>0.5</v>
      </c>
      <c r="P746" s="651"/>
      <c r="Q746" s="666">
        <v>0</v>
      </c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7</v>
      </c>
      <c r="B747" s="650" t="s">
        <v>2234</v>
      </c>
      <c r="C747" s="650">
        <v>89301074</v>
      </c>
      <c r="D747" s="729" t="s">
        <v>3679</v>
      </c>
      <c r="E747" s="730" t="s">
        <v>2437</v>
      </c>
      <c r="F747" s="650" t="s">
        <v>2415</v>
      </c>
      <c r="G747" s="650" t="s">
        <v>3477</v>
      </c>
      <c r="H747" s="650" t="s">
        <v>629</v>
      </c>
      <c r="I747" s="650" t="s">
        <v>1659</v>
      </c>
      <c r="J747" s="650" t="s">
        <v>2391</v>
      </c>
      <c r="K747" s="650" t="s">
        <v>644</v>
      </c>
      <c r="L747" s="651">
        <v>201.75</v>
      </c>
      <c r="M747" s="651">
        <v>807</v>
      </c>
      <c r="N747" s="650">
        <v>4</v>
      </c>
      <c r="O747" s="731">
        <v>0.5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7</v>
      </c>
      <c r="B748" s="650" t="s">
        <v>2234</v>
      </c>
      <c r="C748" s="650">
        <v>89301074</v>
      </c>
      <c r="D748" s="729" t="s">
        <v>3679</v>
      </c>
      <c r="E748" s="730" t="s">
        <v>2437</v>
      </c>
      <c r="F748" s="650" t="s">
        <v>2415</v>
      </c>
      <c r="G748" s="650" t="s">
        <v>2495</v>
      </c>
      <c r="H748" s="650" t="s">
        <v>568</v>
      </c>
      <c r="I748" s="650" t="s">
        <v>776</v>
      </c>
      <c r="J748" s="650" t="s">
        <v>2496</v>
      </c>
      <c r="K748" s="650" t="s">
        <v>2497</v>
      </c>
      <c r="L748" s="651">
        <v>0</v>
      </c>
      <c r="M748" s="651">
        <v>0</v>
      </c>
      <c r="N748" s="650">
        <v>9</v>
      </c>
      <c r="O748" s="731">
        <v>1.5</v>
      </c>
      <c r="P748" s="651"/>
      <c r="Q748" s="666"/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7</v>
      </c>
      <c r="B749" s="650" t="s">
        <v>2234</v>
      </c>
      <c r="C749" s="650">
        <v>89301074</v>
      </c>
      <c r="D749" s="729" t="s">
        <v>3679</v>
      </c>
      <c r="E749" s="730" t="s">
        <v>2437</v>
      </c>
      <c r="F749" s="650" t="s">
        <v>2415</v>
      </c>
      <c r="G749" s="650" t="s">
        <v>2803</v>
      </c>
      <c r="H749" s="650" t="s">
        <v>568</v>
      </c>
      <c r="I749" s="650" t="s">
        <v>3303</v>
      </c>
      <c r="J749" s="650" t="s">
        <v>3152</v>
      </c>
      <c r="K749" s="650" t="s">
        <v>3304</v>
      </c>
      <c r="L749" s="651">
        <v>1315.15</v>
      </c>
      <c r="M749" s="651">
        <v>3945.4500000000003</v>
      </c>
      <c r="N749" s="650">
        <v>3</v>
      </c>
      <c r="O749" s="731">
        <v>1</v>
      </c>
      <c r="P749" s="651">
        <v>3945.4500000000003</v>
      </c>
      <c r="Q749" s="666">
        <v>1</v>
      </c>
      <c r="R749" s="650">
        <v>3</v>
      </c>
      <c r="S749" s="666">
        <v>1</v>
      </c>
      <c r="T749" s="731">
        <v>1</v>
      </c>
      <c r="U749" s="689">
        <v>1</v>
      </c>
    </row>
    <row r="750" spans="1:21" ht="14.4" customHeight="1" x14ac:dyDescent="0.3">
      <c r="A750" s="649">
        <v>7</v>
      </c>
      <c r="B750" s="650" t="s">
        <v>2234</v>
      </c>
      <c r="C750" s="650">
        <v>89301074</v>
      </c>
      <c r="D750" s="729" t="s">
        <v>3679</v>
      </c>
      <c r="E750" s="730" t="s">
        <v>2437</v>
      </c>
      <c r="F750" s="650" t="s">
        <v>2415</v>
      </c>
      <c r="G750" s="650" t="s">
        <v>2803</v>
      </c>
      <c r="H750" s="650" t="s">
        <v>568</v>
      </c>
      <c r="I750" s="650" t="s">
        <v>3491</v>
      </c>
      <c r="J750" s="650" t="s">
        <v>3492</v>
      </c>
      <c r="K750" s="650" t="s">
        <v>3493</v>
      </c>
      <c r="L750" s="651">
        <v>610.23</v>
      </c>
      <c r="M750" s="651">
        <v>1830.69</v>
      </c>
      <c r="N750" s="650">
        <v>3</v>
      </c>
      <c r="O750" s="731">
        <v>1</v>
      </c>
      <c r="P750" s="651">
        <v>1830.69</v>
      </c>
      <c r="Q750" s="666">
        <v>1</v>
      </c>
      <c r="R750" s="650">
        <v>3</v>
      </c>
      <c r="S750" s="666">
        <v>1</v>
      </c>
      <c r="T750" s="731">
        <v>1</v>
      </c>
      <c r="U750" s="689">
        <v>1</v>
      </c>
    </row>
    <row r="751" spans="1:21" ht="14.4" customHeight="1" x14ac:dyDescent="0.3">
      <c r="A751" s="649">
        <v>7</v>
      </c>
      <c r="B751" s="650" t="s">
        <v>2234</v>
      </c>
      <c r="C751" s="650">
        <v>89301074</v>
      </c>
      <c r="D751" s="729" t="s">
        <v>3679</v>
      </c>
      <c r="E751" s="730" t="s">
        <v>2437</v>
      </c>
      <c r="F751" s="650" t="s">
        <v>2415</v>
      </c>
      <c r="G751" s="650" t="s">
        <v>3558</v>
      </c>
      <c r="H751" s="650" t="s">
        <v>568</v>
      </c>
      <c r="I751" s="650" t="s">
        <v>3559</v>
      </c>
      <c r="J751" s="650" t="s">
        <v>3560</v>
      </c>
      <c r="K751" s="650" t="s">
        <v>3561</v>
      </c>
      <c r="L751" s="651">
        <v>64.13</v>
      </c>
      <c r="M751" s="651">
        <v>128.26</v>
      </c>
      <c r="N751" s="650">
        <v>2</v>
      </c>
      <c r="O751" s="731">
        <v>0.5</v>
      </c>
      <c r="P751" s="651">
        <v>128.26</v>
      </c>
      <c r="Q751" s="666">
        <v>1</v>
      </c>
      <c r="R751" s="650">
        <v>2</v>
      </c>
      <c r="S751" s="666">
        <v>1</v>
      </c>
      <c r="T751" s="731">
        <v>0.5</v>
      </c>
      <c r="U751" s="689">
        <v>1</v>
      </c>
    </row>
    <row r="752" spans="1:21" ht="14.4" customHeight="1" x14ac:dyDescent="0.3">
      <c r="A752" s="649">
        <v>7</v>
      </c>
      <c r="B752" s="650" t="s">
        <v>2234</v>
      </c>
      <c r="C752" s="650">
        <v>89301074</v>
      </c>
      <c r="D752" s="729" t="s">
        <v>3679</v>
      </c>
      <c r="E752" s="730" t="s">
        <v>2437</v>
      </c>
      <c r="F752" s="650" t="s">
        <v>2415</v>
      </c>
      <c r="G752" s="650" t="s">
        <v>2498</v>
      </c>
      <c r="H752" s="650" t="s">
        <v>629</v>
      </c>
      <c r="I752" s="650" t="s">
        <v>3166</v>
      </c>
      <c r="J752" s="650" t="s">
        <v>3167</v>
      </c>
      <c r="K752" s="650" t="s">
        <v>2604</v>
      </c>
      <c r="L752" s="651">
        <v>147.36000000000001</v>
      </c>
      <c r="M752" s="651">
        <v>294.72000000000003</v>
      </c>
      <c r="N752" s="650">
        <v>2</v>
      </c>
      <c r="O752" s="731">
        <v>1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7</v>
      </c>
      <c r="B753" s="650" t="s">
        <v>2234</v>
      </c>
      <c r="C753" s="650">
        <v>89301074</v>
      </c>
      <c r="D753" s="729" t="s">
        <v>3679</v>
      </c>
      <c r="E753" s="730" t="s">
        <v>2437</v>
      </c>
      <c r="F753" s="650" t="s">
        <v>2415</v>
      </c>
      <c r="G753" s="650" t="s">
        <v>2498</v>
      </c>
      <c r="H753" s="650" t="s">
        <v>629</v>
      </c>
      <c r="I753" s="650" t="s">
        <v>2809</v>
      </c>
      <c r="J753" s="650" t="s">
        <v>2810</v>
      </c>
      <c r="K753" s="650" t="s">
        <v>2793</v>
      </c>
      <c r="L753" s="651">
        <v>196.46</v>
      </c>
      <c r="M753" s="651">
        <v>1178.76</v>
      </c>
      <c r="N753" s="650">
        <v>6</v>
      </c>
      <c r="O753" s="731">
        <v>0.5</v>
      </c>
      <c r="P753" s="651"/>
      <c r="Q753" s="666">
        <v>0</v>
      </c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7</v>
      </c>
      <c r="B754" s="650" t="s">
        <v>2234</v>
      </c>
      <c r="C754" s="650">
        <v>89301074</v>
      </c>
      <c r="D754" s="729" t="s">
        <v>3679</v>
      </c>
      <c r="E754" s="730" t="s">
        <v>2437</v>
      </c>
      <c r="F754" s="650" t="s">
        <v>2415</v>
      </c>
      <c r="G754" s="650" t="s">
        <v>2498</v>
      </c>
      <c r="H754" s="650" t="s">
        <v>568</v>
      </c>
      <c r="I754" s="650" t="s">
        <v>2602</v>
      </c>
      <c r="J754" s="650" t="s">
        <v>2603</v>
      </c>
      <c r="K754" s="650" t="s">
        <v>2604</v>
      </c>
      <c r="L754" s="651">
        <v>147.36000000000001</v>
      </c>
      <c r="M754" s="651">
        <v>589.44000000000005</v>
      </c>
      <c r="N754" s="650">
        <v>4</v>
      </c>
      <c r="O754" s="731">
        <v>1</v>
      </c>
      <c r="P754" s="651"/>
      <c r="Q754" s="666">
        <v>0</v>
      </c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7</v>
      </c>
      <c r="B755" s="650" t="s">
        <v>2234</v>
      </c>
      <c r="C755" s="650">
        <v>89301074</v>
      </c>
      <c r="D755" s="729" t="s">
        <v>3679</v>
      </c>
      <c r="E755" s="730" t="s">
        <v>2437</v>
      </c>
      <c r="F755" s="650" t="s">
        <v>2415</v>
      </c>
      <c r="G755" s="650" t="s">
        <v>2498</v>
      </c>
      <c r="H755" s="650" t="s">
        <v>629</v>
      </c>
      <c r="I755" s="650" t="s">
        <v>3168</v>
      </c>
      <c r="J755" s="650" t="s">
        <v>2500</v>
      </c>
      <c r="K755" s="650" t="s">
        <v>2802</v>
      </c>
      <c r="L755" s="651">
        <v>98.23</v>
      </c>
      <c r="M755" s="651">
        <v>1571.6799999999998</v>
      </c>
      <c r="N755" s="650">
        <v>16</v>
      </c>
      <c r="O755" s="731">
        <v>3.5</v>
      </c>
      <c r="P755" s="651">
        <v>98.23</v>
      </c>
      <c r="Q755" s="666">
        <v>6.2500000000000014E-2</v>
      </c>
      <c r="R755" s="650">
        <v>1</v>
      </c>
      <c r="S755" s="666">
        <v>6.25E-2</v>
      </c>
      <c r="T755" s="731">
        <v>1</v>
      </c>
      <c r="U755" s="689">
        <v>0.2857142857142857</v>
      </c>
    </row>
    <row r="756" spans="1:21" ht="14.4" customHeight="1" x14ac:dyDescent="0.3">
      <c r="A756" s="649">
        <v>7</v>
      </c>
      <c r="B756" s="650" t="s">
        <v>2234</v>
      </c>
      <c r="C756" s="650">
        <v>89301074</v>
      </c>
      <c r="D756" s="729" t="s">
        <v>3679</v>
      </c>
      <c r="E756" s="730" t="s">
        <v>2437</v>
      </c>
      <c r="F756" s="650" t="s">
        <v>2415</v>
      </c>
      <c r="G756" s="650" t="s">
        <v>2498</v>
      </c>
      <c r="H756" s="650" t="s">
        <v>629</v>
      </c>
      <c r="I756" s="650" t="s">
        <v>2499</v>
      </c>
      <c r="J756" s="650" t="s">
        <v>2500</v>
      </c>
      <c r="K756" s="650" t="s">
        <v>2501</v>
      </c>
      <c r="L756" s="651">
        <v>163.72999999999999</v>
      </c>
      <c r="M756" s="651">
        <v>1146.1099999999999</v>
      </c>
      <c r="N756" s="650">
        <v>7</v>
      </c>
      <c r="O756" s="731">
        <v>3.5</v>
      </c>
      <c r="P756" s="651">
        <v>818.65</v>
      </c>
      <c r="Q756" s="666">
        <v>0.7142857142857143</v>
      </c>
      <c r="R756" s="650">
        <v>5</v>
      </c>
      <c r="S756" s="666">
        <v>0.7142857142857143</v>
      </c>
      <c r="T756" s="731">
        <v>3</v>
      </c>
      <c r="U756" s="689">
        <v>0.8571428571428571</v>
      </c>
    </row>
    <row r="757" spans="1:21" ht="14.4" customHeight="1" x14ac:dyDescent="0.3">
      <c r="A757" s="649">
        <v>7</v>
      </c>
      <c r="B757" s="650" t="s">
        <v>2234</v>
      </c>
      <c r="C757" s="650">
        <v>89301074</v>
      </c>
      <c r="D757" s="729" t="s">
        <v>3679</v>
      </c>
      <c r="E757" s="730" t="s">
        <v>2437</v>
      </c>
      <c r="F757" s="650" t="s">
        <v>2415</v>
      </c>
      <c r="G757" s="650" t="s">
        <v>2498</v>
      </c>
      <c r="H757" s="650" t="s">
        <v>629</v>
      </c>
      <c r="I757" s="650" t="s">
        <v>3169</v>
      </c>
      <c r="J757" s="650" t="s">
        <v>3164</v>
      </c>
      <c r="K757" s="650" t="s">
        <v>3170</v>
      </c>
      <c r="L757" s="651">
        <v>314.33999999999997</v>
      </c>
      <c r="M757" s="651">
        <v>1886.04</v>
      </c>
      <c r="N757" s="650">
        <v>6</v>
      </c>
      <c r="O757" s="731">
        <v>3.5</v>
      </c>
      <c r="P757" s="651">
        <v>1886.04</v>
      </c>
      <c r="Q757" s="666">
        <v>1</v>
      </c>
      <c r="R757" s="650">
        <v>6</v>
      </c>
      <c r="S757" s="666">
        <v>1</v>
      </c>
      <c r="T757" s="731">
        <v>3.5</v>
      </c>
      <c r="U757" s="689">
        <v>1</v>
      </c>
    </row>
    <row r="758" spans="1:21" ht="14.4" customHeight="1" x14ac:dyDescent="0.3">
      <c r="A758" s="649">
        <v>7</v>
      </c>
      <c r="B758" s="650" t="s">
        <v>2234</v>
      </c>
      <c r="C758" s="650">
        <v>89301074</v>
      </c>
      <c r="D758" s="729" t="s">
        <v>3679</v>
      </c>
      <c r="E758" s="730" t="s">
        <v>2437</v>
      </c>
      <c r="F758" s="650" t="s">
        <v>2415</v>
      </c>
      <c r="G758" s="650" t="s">
        <v>2498</v>
      </c>
      <c r="H758" s="650" t="s">
        <v>568</v>
      </c>
      <c r="I758" s="650" t="s">
        <v>3562</v>
      </c>
      <c r="J758" s="650" t="s">
        <v>3563</v>
      </c>
      <c r="K758" s="650" t="s">
        <v>2802</v>
      </c>
      <c r="L758" s="651">
        <v>98.23</v>
      </c>
      <c r="M758" s="651">
        <v>98.23</v>
      </c>
      <c r="N758" s="650">
        <v>1</v>
      </c>
      <c r="O758" s="731">
        <v>0.5</v>
      </c>
      <c r="P758" s="651"/>
      <c r="Q758" s="666">
        <v>0</v>
      </c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7</v>
      </c>
      <c r="B759" s="650" t="s">
        <v>2234</v>
      </c>
      <c r="C759" s="650">
        <v>89301074</v>
      </c>
      <c r="D759" s="729" t="s">
        <v>3679</v>
      </c>
      <c r="E759" s="730" t="s">
        <v>2437</v>
      </c>
      <c r="F759" s="650" t="s">
        <v>2415</v>
      </c>
      <c r="G759" s="650" t="s">
        <v>2498</v>
      </c>
      <c r="H759" s="650" t="s">
        <v>568</v>
      </c>
      <c r="I759" s="650" t="s">
        <v>3564</v>
      </c>
      <c r="J759" s="650" t="s">
        <v>3512</v>
      </c>
      <c r="K759" s="650" t="s">
        <v>3565</v>
      </c>
      <c r="L759" s="651">
        <v>0</v>
      </c>
      <c r="M759" s="651">
        <v>0</v>
      </c>
      <c r="N759" s="650">
        <v>2</v>
      </c>
      <c r="O759" s="731">
        <v>2</v>
      </c>
      <c r="P759" s="651"/>
      <c r="Q759" s="666"/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7</v>
      </c>
      <c r="B760" s="650" t="s">
        <v>2234</v>
      </c>
      <c r="C760" s="650">
        <v>89301074</v>
      </c>
      <c r="D760" s="729" t="s">
        <v>3679</v>
      </c>
      <c r="E760" s="730" t="s">
        <v>2437</v>
      </c>
      <c r="F760" s="650" t="s">
        <v>2415</v>
      </c>
      <c r="G760" s="650" t="s">
        <v>2498</v>
      </c>
      <c r="H760" s="650" t="s">
        <v>568</v>
      </c>
      <c r="I760" s="650" t="s">
        <v>3566</v>
      </c>
      <c r="J760" s="650" t="s">
        <v>3567</v>
      </c>
      <c r="K760" s="650" t="s">
        <v>2604</v>
      </c>
      <c r="L760" s="651">
        <v>147.36000000000001</v>
      </c>
      <c r="M760" s="651">
        <v>147.36000000000001</v>
      </c>
      <c r="N760" s="650">
        <v>1</v>
      </c>
      <c r="O760" s="731">
        <v>0.5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7</v>
      </c>
      <c r="B761" s="650" t="s">
        <v>2234</v>
      </c>
      <c r="C761" s="650">
        <v>89301074</v>
      </c>
      <c r="D761" s="729" t="s">
        <v>3679</v>
      </c>
      <c r="E761" s="730" t="s">
        <v>2437</v>
      </c>
      <c r="F761" s="650" t="s">
        <v>2415</v>
      </c>
      <c r="G761" s="650" t="s">
        <v>2498</v>
      </c>
      <c r="H761" s="650" t="s">
        <v>568</v>
      </c>
      <c r="I761" s="650" t="s">
        <v>3511</v>
      </c>
      <c r="J761" s="650" t="s">
        <v>3512</v>
      </c>
      <c r="K761" s="650" t="s">
        <v>3513</v>
      </c>
      <c r="L761" s="651">
        <v>65.489999999999995</v>
      </c>
      <c r="M761" s="651">
        <v>65.489999999999995</v>
      </c>
      <c r="N761" s="650">
        <v>1</v>
      </c>
      <c r="O761" s="731">
        <v>1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7</v>
      </c>
      <c r="B762" s="650" t="s">
        <v>2234</v>
      </c>
      <c r="C762" s="650">
        <v>89301074</v>
      </c>
      <c r="D762" s="729" t="s">
        <v>3679</v>
      </c>
      <c r="E762" s="730" t="s">
        <v>2437</v>
      </c>
      <c r="F762" s="650" t="s">
        <v>2415</v>
      </c>
      <c r="G762" s="650" t="s">
        <v>2498</v>
      </c>
      <c r="H762" s="650" t="s">
        <v>568</v>
      </c>
      <c r="I762" s="650" t="s">
        <v>3568</v>
      </c>
      <c r="J762" s="650" t="s">
        <v>3512</v>
      </c>
      <c r="K762" s="650" t="s">
        <v>2802</v>
      </c>
      <c r="L762" s="651">
        <v>0</v>
      </c>
      <c r="M762" s="651">
        <v>0</v>
      </c>
      <c r="N762" s="650">
        <v>5</v>
      </c>
      <c r="O762" s="731">
        <v>4.5</v>
      </c>
      <c r="P762" s="651">
        <v>0</v>
      </c>
      <c r="Q762" s="666"/>
      <c r="R762" s="650">
        <v>1</v>
      </c>
      <c r="S762" s="666">
        <v>0.2</v>
      </c>
      <c r="T762" s="731">
        <v>0.5</v>
      </c>
      <c r="U762" s="689">
        <v>0.1111111111111111</v>
      </c>
    </row>
    <row r="763" spans="1:21" ht="14.4" customHeight="1" x14ac:dyDescent="0.3">
      <c r="A763" s="649">
        <v>7</v>
      </c>
      <c r="B763" s="650" t="s">
        <v>2234</v>
      </c>
      <c r="C763" s="650">
        <v>89301074</v>
      </c>
      <c r="D763" s="729" t="s">
        <v>3679</v>
      </c>
      <c r="E763" s="730" t="s">
        <v>2437</v>
      </c>
      <c r="F763" s="650" t="s">
        <v>2415</v>
      </c>
      <c r="G763" s="650" t="s">
        <v>2498</v>
      </c>
      <c r="H763" s="650" t="s">
        <v>568</v>
      </c>
      <c r="I763" s="650" t="s">
        <v>3514</v>
      </c>
      <c r="J763" s="650" t="s">
        <v>3512</v>
      </c>
      <c r="K763" s="650" t="s">
        <v>2501</v>
      </c>
      <c r="L763" s="651">
        <v>163.72999999999999</v>
      </c>
      <c r="M763" s="651">
        <v>1146.1099999999999</v>
      </c>
      <c r="N763" s="650">
        <v>7</v>
      </c>
      <c r="O763" s="731">
        <v>3.5</v>
      </c>
      <c r="P763" s="651">
        <v>491.18999999999994</v>
      </c>
      <c r="Q763" s="666">
        <v>0.42857142857142855</v>
      </c>
      <c r="R763" s="650">
        <v>3</v>
      </c>
      <c r="S763" s="666">
        <v>0.42857142857142855</v>
      </c>
      <c r="T763" s="731">
        <v>2</v>
      </c>
      <c r="U763" s="689">
        <v>0.5714285714285714</v>
      </c>
    </row>
    <row r="764" spans="1:21" ht="14.4" customHeight="1" x14ac:dyDescent="0.3">
      <c r="A764" s="649">
        <v>7</v>
      </c>
      <c r="B764" s="650" t="s">
        <v>2234</v>
      </c>
      <c r="C764" s="650">
        <v>89301074</v>
      </c>
      <c r="D764" s="729" t="s">
        <v>3679</v>
      </c>
      <c r="E764" s="730" t="s">
        <v>2437</v>
      </c>
      <c r="F764" s="650" t="s">
        <v>2415</v>
      </c>
      <c r="G764" s="650" t="s">
        <v>2498</v>
      </c>
      <c r="H764" s="650" t="s">
        <v>568</v>
      </c>
      <c r="I764" s="650" t="s">
        <v>3313</v>
      </c>
      <c r="J764" s="650" t="s">
        <v>3314</v>
      </c>
      <c r="K764" s="650" t="s">
        <v>2905</v>
      </c>
      <c r="L764" s="651">
        <v>0</v>
      </c>
      <c r="M764" s="651">
        <v>0</v>
      </c>
      <c r="N764" s="650">
        <v>2</v>
      </c>
      <c r="O764" s="731">
        <v>1</v>
      </c>
      <c r="P764" s="651"/>
      <c r="Q764" s="666"/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7</v>
      </c>
      <c r="B765" s="650" t="s">
        <v>2234</v>
      </c>
      <c r="C765" s="650">
        <v>89301074</v>
      </c>
      <c r="D765" s="729" t="s">
        <v>3679</v>
      </c>
      <c r="E765" s="730" t="s">
        <v>2437</v>
      </c>
      <c r="F765" s="650" t="s">
        <v>2415</v>
      </c>
      <c r="G765" s="650" t="s">
        <v>2605</v>
      </c>
      <c r="H765" s="650" t="s">
        <v>568</v>
      </c>
      <c r="I765" s="650" t="s">
        <v>3569</v>
      </c>
      <c r="J765" s="650" t="s">
        <v>2607</v>
      </c>
      <c r="K765" s="650" t="s">
        <v>3570</v>
      </c>
      <c r="L765" s="651">
        <v>0</v>
      </c>
      <c r="M765" s="651">
        <v>0</v>
      </c>
      <c r="N765" s="650">
        <v>8</v>
      </c>
      <c r="O765" s="731">
        <v>3</v>
      </c>
      <c r="P765" s="651">
        <v>0</v>
      </c>
      <c r="Q765" s="666"/>
      <c r="R765" s="650">
        <v>2</v>
      </c>
      <c r="S765" s="666">
        <v>0.25</v>
      </c>
      <c r="T765" s="731">
        <v>1.5</v>
      </c>
      <c r="U765" s="689">
        <v>0.5</v>
      </c>
    </row>
    <row r="766" spans="1:21" ht="14.4" customHeight="1" x14ac:dyDescent="0.3">
      <c r="A766" s="649">
        <v>7</v>
      </c>
      <c r="B766" s="650" t="s">
        <v>2234</v>
      </c>
      <c r="C766" s="650">
        <v>89301074</v>
      </c>
      <c r="D766" s="729" t="s">
        <v>3679</v>
      </c>
      <c r="E766" s="730" t="s">
        <v>2437</v>
      </c>
      <c r="F766" s="650" t="s">
        <v>2415</v>
      </c>
      <c r="G766" s="650" t="s">
        <v>2605</v>
      </c>
      <c r="H766" s="650" t="s">
        <v>568</v>
      </c>
      <c r="I766" s="650" t="s">
        <v>3571</v>
      </c>
      <c r="J766" s="650" t="s">
        <v>3172</v>
      </c>
      <c r="K766" s="650" t="s">
        <v>3572</v>
      </c>
      <c r="L766" s="651">
        <v>102.9</v>
      </c>
      <c r="M766" s="651">
        <v>308.70000000000005</v>
      </c>
      <c r="N766" s="650">
        <v>3</v>
      </c>
      <c r="O766" s="731">
        <v>1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7</v>
      </c>
      <c r="B767" s="650" t="s">
        <v>2234</v>
      </c>
      <c r="C767" s="650">
        <v>89301074</v>
      </c>
      <c r="D767" s="729" t="s">
        <v>3679</v>
      </c>
      <c r="E767" s="730" t="s">
        <v>2437</v>
      </c>
      <c r="F767" s="650" t="s">
        <v>2415</v>
      </c>
      <c r="G767" s="650" t="s">
        <v>2605</v>
      </c>
      <c r="H767" s="650" t="s">
        <v>568</v>
      </c>
      <c r="I767" s="650" t="s">
        <v>3171</v>
      </c>
      <c r="J767" s="650" t="s">
        <v>3172</v>
      </c>
      <c r="K767" s="650" t="s">
        <v>888</v>
      </c>
      <c r="L767" s="651">
        <v>60.97</v>
      </c>
      <c r="M767" s="651">
        <v>121.94</v>
      </c>
      <c r="N767" s="650">
        <v>2</v>
      </c>
      <c r="O767" s="731">
        <v>0.5</v>
      </c>
      <c r="P767" s="651"/>
      <c r="Q767" s="666">
        <v>0</v>
      </c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7</v>
      </c>
      <c r="B768" s="650" t="s">
        <v>2234</v>
      </c>
      <c r="C768" s="650">
        <v>89301074</v>
      </c>
      <c r="D768" s="729" t="s">
        <v>3679</v>
      </c>
      <c r="E768" s="730" t="s">
        <v>2437</v>
      </c>
      <c r="F768" s="650" t="s">
        <v>2415</v>
      </c>
      <c r="G768" s="650" t="s">
        <v>2605</v>
      </c>
      <c r="H768" s="650" t="s">
        <v>568</v>
      </c>
      <c r="I768" s="650" t="s">
        <v>3573</v>
      </c>
      <c r="J768" s="650" t="s">
        <v>3172</v>
      </c>
      <c r="K768" s="650" t="s">
        <v>2611</v>
      </c>
      <c r="L768" s="651">
        <v>0</v>
      </c>
      <c r="M768" s="651">
        <v>0</v>
      </c>
      <c r="N768" s="650">
        <v>4</v>
      </c>
      <c r="O768" s="731">
        <v>2</v>
      </c>
      <c r="P768" s="651">
        <v>0</v>
      </c>
      <c r="Q768" s="666"/>
      <c r="R768" s="650">
        <v>1</v>
      </c>
      <c r="S768" s="666">
        <v>0.25</v>
      </c>
      <c r="T768" s="731">
        <v>1</v>
      </c>
      <c r="U768" s="689">
        <v>0.5</v>
      </c>
    </row>
    <row r="769" spans="1:21" ht="14.4" customHeight="1" x14ac:dyDescent="0.3">
      <c r="A769" s="649">
        <v>7</v>
      </c>
      <c r="B769" s="650" t="s">
        <v>2234</v>
      </c>
      <c r="C769" s="650">
        <v>89301074</v>
      </c>
      <c r="D769" s="729" t="s">
        <v>3679</v>
      </c>
      <c r="E769" s="730" t="s">
        <v>2437</v>
      </c>
      <c r="F769" s="650" t="s">
        <v>2415</v>
      </c>
      <c r="G769" s="650" t="s">
        <v>2605</v>
      </c>
      <c r="H769" s="650" t="s">
        <v>568</v>
      </c>
      <c r="I769" s="650" t="s">
        <v>3574</v>
      </c>
      <c r="J769" s="650" t="s">
        <v>2607</v>
      </c>
      <c r="K769" s="650" t="s">
        <v>3570</v>
      </c>
      <c r="L769" s="651">
        <v>0</v>
      </c>
      <c r="M769" s="651">
        <v>0</v>
      </c>
      <c r="N769" s="650">
        <v>4</v>
      </c>
      <c r="O769" s="731">
        <v>0.5</v>
      </c>
      <c r="P769" s="651"/>
      <c r="Q769" s="666"/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7</v>
      </c>
      <c r="B770" s="650" t="s">
        <v>2234</v>
      </c>
      <c r="C770" s="650">
        <v>89301074</v>
      </c>
      <c r="D770" s="729" t="s">
        <v>3679</v>
      </c>
      <c r="E770" s="730" t="s">
        <v>2437</v>
      </c>
      <c r="F770" s="650" t="s">
        <v>2415</v>
      </c>
      <c r="G770" s="650" t="s">
        <v>2605</v>
      </c>
      <c r="H770" s="650" t="s">
        <v>568</v>
      </c>
      <c r="I770" s="650" t="s">
        <v>3575</v>
      </c>
      <c r="J770" s="650" t="s">
        <v>3172</v>
      </c>
      <c r="K770" s="650" t="s">
        <v>3516</v>
      </c>
      <c r="L770" s="651">
        <v>0</v>
      </c>
      <c r="M770" s="651">
        <v>0</v>
      </c>
      <c r="N770" s="650">
        <v>1</v>
      </c>
      <c r="O770" s="731">
        <v>1</v>
      </c>
      <c r="P770" s="651"/>
      <c r="Q770" s="666"/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7</v>
      </c>
      <c r="B771" s="650" t="s">
        <v>2234</v>
      </c>
      <c r="C771" s="650">
        <v>89301074</v>
      </c>
      <c r="D771" s="729" t="s">
        <v>3679</v>
      </c>
      <c r="E771" s="730" t="s">
        <v>2437</v>
      </c>
      <c r="F771" s="650" t="s">
        <v>2415</v>
      </c>
      <c r="G771" s="650" t="s">
        <v>2487</v>
      </c>
      <c r="H771" s="650" t="s">
        <v>568</v>
      </c>
      <c r="I771" s="650" t="s">
        <v>2621</v>
      </c>
      <c r="J771" s="650" t="s">
        <v>2489</v>
      </c>
      <c r="K771" s="650" t="s">
        <v>2620</v>
      </c>
      <c r="L771" s="651">
        <v>0</v>
      </c>
      <c r="M771" s="651">
        <v>0</v>
      </c>
      <c r="N771" s="650">
        <v>3</v>
      </c>
      <c r="O771" s="731">
        <v>0.5</v>
      </c>
      <c r="P771" s="651"/>
      <c r="Q771" s="666"/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7</v>
      </c>
      <c r="B772" s="650" t="s">
        <v>2234</v>
      </c>
      <c r="C772" s="650">
        <v>89301074</v>
      </c>
      <c r="D772" s="729" t="s">
        <v>3679</v>
      </c>
      <c r="E772" s="730" t="s">
        <v>2439</v>
      </c>
      <c r="F772" s="650" t="s">
        <v>2415</v>
      </c>
      <c r="G772" s="650" t="s">
        <v>2691</v>
      </c>
      <c r="H772" s="650" t="s">
        <v>629</v>
      </c>
      <c r="I772" s="650" t="s">
        <v>2692</v>
      </c>
      <c r="J772" s="650" t="s">
        <v>2693</v>
      </c>
      <c r="K772" s="650" t="s">
        <v>2694</v>
      </c>
      <c r="L772" s="651">
        <v>17.690000000000001</v>
      </c>
      <c r="M772" s="651">
        <v>123.83000000000001</v>
      </c>
      <c r="N772" s="650">
        <v>7</v>
      </c>
      <c r="O772" s="731">
        <v>3.5</v>
      </c>
      <c r="P772" s="651">
        <v>123.83000000000001</v>
      </c>
      <c r="Q772" s="666">
        <v>1</v>
      </c>
      <c r="R772" s="650">
        <v>7</v>
      </c>
      <c r="S772" s="666">
        <v>1</v>
      </c>
      <c r="T772" s="731">
        <v>3.5</v>
      </c>
      <c r="U772" s="689">
        <v>1</v>
      </c>
    </row>
    <row r="773" spans="1:21" ht="14.4" customHeight="1" x14ac:dyDescent="0.3">
      <c r="A773" s="649">
        <v>7</v>
      </c>
      <c r="B773" s="650" t="s">
        <v>2234</v>
      </c>
      <c r="C773" s="650">
        <v>89301074</v>
      </c>
      <c r="D773" s="729" t="s">
        <v>3679</v>
      </c>
      <c r="E773" s="730" t="s">
        <v>2439</v>
      </c>
      <c r="F773" s="650" t="s">
        <v>2415</v>
      </c>
      <c r="G773" s="650" t="s">
        <v>2695</v>
      </c>
      <c r="H773" s="650" t="s">
        <v>568</v>
      </c>
      <c r="I773" s="650" t="s">
        <v>835</v>
      </c>
      <c r="J773" s="650" t="s">
        <v>2696</v>
      </c>
      <c r="K773" s="650" t="s">
        <v>2697</v>
      </c>
      <c r="L773" s="651">
        <v>0</v>
      </c>
      <c r="M773" s="651">
        <v>0</v>
      </c>
      <c r="N773" s="650">
        <v>2</v>
      </c>
      <c r="O773" s="731">
        <v>2</v>
      </c>
      <c r="P773" s="651">
        <v>0</v>
      </c>
      <c r="Q773" s="666"/>
      <c r="R773" s="650">
        <v>2</v>
      </c>
      <c r="S773" s="666">
        <v>1</v>
      </c>
      <c r="T773" s="731">
        <v>2</v>
      </c>
      <c r="U773" s="689">
        <v>1</v>
      </c>
    </row>
    <row r="774" spans="1:21" ht="14.4" customHeight="1" x14ac:dyDescent="0.3">
      <c r="A774" s="649">
        <v>7</v>
      </c>
      <c r="B774" s="650" t="s">
        <v>2234</v>
      </c>
      <c r="C774" s="650">
        <v>89301074</v>
      </c>
      <c r="D774" s="729" t="s">
        <v>3679</v>
      </c>
      <c r="E774" s="730" t="s">
        <v>2439</v>
      </c>
      <c r="F774" s="650" t="s">
        <v>2415</v>
      </c>
      <c r="G774" s="650" t="s">
        <v>2698</v>
      </c>
      <c r="H774" s="650" t="s">
        <v>568</v>
      </c>
      <c r="I774" s="650" t="s">
        <v>2699</v>
      </c>
      <c r="J774" s="650" t="s">
        <v>2700</v>
      </c>
      <c r="K774" s="650" t="s">
        <v>2701</v>
      </c>
      <c r="L774" s="651">
        <v>0</v>
      </c>
      <c r="M774" s="651">
        <v>0</v>
      </c>
      <c r="N774" s="650">
        <v>6</v>
      </c>
      <c r="O774" s="731">
        <v>4</v>
      </c>
      <c r="P774" s="651">
        <v>0</v>
      </c>
      <c r="Q774" s="666"/>
      <c r="R774" s="650">
        <v>6</v>
      </c>
      <c r="S774" s="666">
        <v>1</v>
      </c>
      <c r="T774" s="731">
        <v>4</v>
      </c>
      <c r="U774" s="689">
        <v>1</v>
      </c>
    </row>
    <row r="775" spans="1:21" ht="14.4" customHeight="1" x14ac:dyDescent="0.3">
      <c r="A775" s="649">
        <v>7</v>
      </c>
      <c r="B775" s="650" t="s">
        <v>2234</v>
      </c>
      <c r="C775" s="650">
        <v>89301074</v>
      </c>
      <c r="D775" s="729" t="s">
        <v>3679</v>
      </c>
      <c r="E775" s="730" t="s">
        <v>2439</v>
      </c>
      <c r="F775" s="650" t="s">
        <v>2415</v>
      </c>
      <c r="G775" s="650" t="s">
        <v>2698</v>
      </c>
      <c r="H775" s="650" t="s">
        <v>568</v>
      </c>
      <c r="I775" s="650" t="s">
        <v>2702</v>
      </c>
      <c r="J775" s="650" t="s">
        <v>2700</v>
      </c>
      <c r="K775" s="650" t="s">
        <v>2703</v>
      </c>
      <c r="L775" s="651">
        <v>294.7</v>
      </c>
      <c r="M775" s="651">
        <v>294.7</v>
      </c>
      <c r="N775" s="650">
        <v>1</v>
      </c>
      <c r="O775" s="731">
        <v>1</v>
      </c>
      <c r="P775" s="651">
        <v>294.7</v>
      </c>
      <c r="Q775" s="666">
        <v>1</v>
      </c>
      <c r="R775" s="650">
        <v>1</v>
      </c>
      <c r="S775" s="666">
        <v>1</v>
      </c>
      <c r="T775" s="731">
        <v>1</v>
      </c>
      <c r="U775" s="689">
        <v>1</v>
      </c>
    </row>
    <row r="776" spans="1:21" ht="14.4" customHeight="1" x14ac:dyDescent="0.3">
      <c r="A776" s="649">
        <v>7</v>
      </c>
      <c r="B776" s="650" t="s">
        <v>2234</v>
      </c>
      <c r="C776" s="650">
        <v>89301074</v>
      </c>
      <c r="D776" s="729" t="s">
        <v>3679</v>
      </c>
      <c r="E776" s="730" t="s">
        <v>2439</v>
      </c>
      <c r="F776" s="650" t="s">
        <v>2415</v>
      </c>
      <c r="G776" s="650" t="s">
        <v>2636</v>
      </c>
      <c r="H776" s="650" t="s">
        <v>629</v>
      </c>
      <c r="I776" s="650" t="s">
        <v>2637</v>
      </c>
      <c r="J776" s="650" t="s">
        <v>2638</v>
      </c>
      <c r="K776" s="650" t="s">
        <v>2639</v>
      </c>
      <c r="L776" s="651">
        <v>543.04</v>
      </c>
      <c r="M776" s="651">
        <v>543.04</v>
      </c>
      <c r="N776" s="650">
        <v>1</v>
      </c>
      <c r="O776" s="731">
        <v>0.5</v>
      </c>
      <c r="P776" s="651">
        <v>543.04</v>
      </c>
      <c r="Q776" s="666">
        <v>1</v>
      </c>
      <c r="R776" s="650">
        <v>1</v>
      </c>
      <c r="S776" s="666">
        <v>1</v>
      </c>
      <c r="T776" s="731">
        <v>0.5</v>
      </c>
      <c r="U776" s="689">
        <v>1</v>
      </c>
    </row>
    <row r="777" spans="1:21" ht="14.4" customHeight="1" x14ac:dyDescent="0.3">
      <c r="A777" s="649">
        <v>7</v>
      </c>
      <c r="B777" s="650" t="s">
        <v>2234</v>
      </c>
      <c r="C777" s="650">
        <v>89301074</v>
      </c>
      <c r="D777" s="729" t="s">
        <v>3679</v>
      </c>
      <c r="E777" s="730" t="s">
        <v>2442</v>
      </c>
      <c r="F777" s="650" t="s">
        <v>2415</v>
      </c>
      <c r="G777" s="650" t="s">
        <v>2972</v>
      </c>
      <c r="H777" s="650" t="s">
        <v>568</v>
      </c>
      <c r="I777" s="650" t="s">
        <v>2973</v>
      </c>
      <c r="J777" s="650" t="s">
        <v>2974</v>
      </c>
      <c r="K777" s="650" t="s">
        <v>2975</v>
      </c>
      <c r="L777" s="651">
        <v>35.409999999999997</v>
      </c>
      <c r="M777" s="651">
        <v>247.86999999999998</v>
      </c>
      <c r="N777" s="650">
        <v>7</v>
      </c>
      <c r="O777" s="731">
        <v>3.5</v>
      </c>
      <c r="P777" s="651">
        <v>35.409999999999997</v>
      </c>
      <c r="Q777" s="666">
        <v>0.14285714285714285</v>
      </c>
      <c r="R777" s="650">
        <v>1</v>
      </c>
      <c r="S777" s="666">
        <v>0.14285714285714285</v>
      </c>
      <c r="T777" s="731">
        <v>0.5</v>
      </c>
      <c r="U777" s="689">
        <v>0.14285714285714285</v>
      </c>
    </row>
    <row r="778" spans="1:21" ht="14.4" customHeight="1" x14ac:dyDescent="0.3">
      <c r="A778" s="649">
        <v>7</v>
      </c>
      <c r="B778" s="650" t="s">
        <v>2234</v>
      </c>
      <c r="C778" s="650">
        <v>89301074</v>
      </c>
      <c r="D778" s="729" t="s">
        <v>3679</v>
      </c>
      <c r="E778" s="730" t="s">
        <v>2442</v>
      </c>
      <c r="F778" s="650" t="s">
        <v>2415</v>
      </c>
      <c r="G778" s="650" t="s">
        <v>2972</v>
      </c>
      <c r="H778" s="650" t="s">
        <v>568</v>
      </c>
      <c r="I778" s="650" t="s">
        <v>2976</v>
      </c>
      <c r="J778" s="650" t="s">
        <v>2974</v>
      </c>
      <c r="K778" s="650" t="s">
        <v>2977</v>
      </c>
      <c r="L778" s="651">
        <v>106.23</v>
      </c>
      <c r="M778" s="651">
        <v>424.92</v>
      </c>
      <c r="N778" s="650">
        <v>4</v>
      </c>
      <c r="O778" s="731">
        <v>2</v>
      </c>
      <c r="P778" s="651">
        <v>424.92</v>
      </c>
      <c r="Q778" s="666">
        <v>1</v>
      </c>
      <c r="R778" s="650">
        <v>4</v>
      </c>
      <c r="S778" s="666">
        <v>1</v>
      </c>
      <c r="T778" s="731">
        <v>2</v>
      </c>
      <c r="U778" s="689">
        <v>1</v>
      </c>
    </row>
    <row r="779" spans="1:21" ht="14.4" customHeight="1" x14ac:dyDescent="0.3">
      <c r="A779" s="649">
        <v>7</v>
      </c>
      <c r="B779" s="650" t="s">
        <v>2234</v>
      </c>
      <c r="C779" s="650">
        <v>89301074</v>
      </c>
      <c r="D779" s="729" t="s">
        <v>3679</v>
      </c>
      <c r="E779" s="730" t="s">
        <v>2442</v>
      </c>
      <c r="F779" s="650" t="s">
        <v>2415</v>
      </c>
      <c r="G779" s="650" t="s">
        <v>2972</v>
      </c>
      <c r="H779" s="650" t="s">
        <v>568</v>
      </c>
      <c r="I779" s="650" t="s">
        <v>2978</v>
      </c>
      <c r="J779" s="650" t="s">
        <v>2974</v>
      </c>
      <c r="K779" s="650" t="s">
        <v>2977</v>
      </c>
      <c r="L779" s="651">
        <v>106.23</v>
      </c>
      <c r="M779" s="651">
        <v>106.23</v>
      </c>
      <c r="N779" s="650">
        <v>1</v>
      </c>
      <c r="O779" s="731">
        <v>1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7</v>
      </c>
      <c r="B780" s="650" t="s">
        <v>2234</v>
      </c>
      <c r="C780" s="650">
        <v>89301074</v>
      </c>
      <c r="D780" s="729" t="s">
        <v>3679</v>
      </c>
      <c r="E780" s="730" t="s">
        <v>2442</v>
      </c>
      <c r="F780" s="650" t="s">
        <v>2415</v>
      </c>
      <c r="G780" s="650" t="s">
        <v>2778</v>
      </c>
      <c r="H780" s="650" t="s">
        <v>568</v>
      </c>
      <c r="I780" s="650" t="s">
        <v>2779</v>
      </c>
      <c r="J780" s="650" t="s">
        <v>2780</v>
      </c>
      <c r="K780" s="650" t="s">
        <v>2781</v>
      </c>
      <c r="L780" s="651">
        <v>53.77</v>
      </c>
      <c r="M780" s="651">
        <v>1236.71</v>
      </c>
      <c r="N780" s="650">
        <v>23</v>
      </c>
      <c r="O780" s="731">
        <v>9.5</v>
      </c>
      <c r="P780" s="651">
        <v>430.16</v>
      </c>
      <c r="Q780" s="666">
        <v>0.34782608695652173</v>
      </c>
      <c r="R780" s="650">
        <v>8</v>
      </c>
      <c r="S780" s="666">
        <v>0.34782608695652173</v>
      </c>
      <c r="T780" s="731">
        <v>4</v>
      </c>
      <c r="U780" s="689">
        <v>0.42105263157894735</v>
      </c>
    </row>
    <row r="781" spans="1:21" ht="14.4" customHeight="1" x14ac:dyDescent="0.3">
      <c r="A781" s="649">
        <v>7</v>
      </c>
      <c r="B781" s="650" t="s">
        <v>2234</v>
      </c>
      <c r="C781" s="650">
        <v>89301074</v>
      </c>
      <c r="D781" s="729" t="s">
        <v>3679</v>
      </c>
      <c r="E781" s="730" t="s">
        <v>2442</v>
      </c>
      <c r="F781" s="650" t="s">
        <v>2415</v>
      </c>
      <c r="G781" s="650" t="s">
        <v>2778</v>
      </c>
      <c r="H781" s="650" t="s">
        <v>568</v>
      </c>
      <c r="I781" s="650" t="s">
        <v>3576</v>
      </c>
      <c r="J781" s="650" t="s">
        <v>2780</v>
      </c>
      <c r="K781" s="650" t="s">
        <v>3577</v>
      </c>
      <c r="L781" s="651">
        <v>0</v>
      </c>
      <c r="M781" s="651">
        <v>0</v>
      </c>
      <c r="N781" s="650">
        <v>1</v>
      </c>
      <c r="O781" s="731">
        <v>1</v>
      </c>
      <c r="P781" s="651"/>
      <c r="Q781" s="666"/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7</v>
      </c>
      <c r="B782" s="650" t="s">
        <v>2234</v>
      </c>
      <c r="C782" s="650">
        <v>89301074</v>
      </c>
      <c r="D782" s="729" t="s">
        <v>3679</v>
      </c>
      <c r="E782" s="730" t="s">
        <v>2442</v>
      </c>
      <c r="F782" s="650" t="s">
        <v>2415</v>
      </c>
      <c r="G782" s="650" t="s">
        <v>2979</v>
      </c>
      <c r="H782" s="650" t="s">
        <v>568</v>
      </c>
      <c r="I782" s="650" t="s">
        <v>2980</v>
      </c>
      <c r="J782" s="650" t="s">
        <v>2981</v>
      </c>
      <c r="K782" s="650" t="s">
        <v>2982</v>
      </c>
      <c r="L782" s="651">
        <v>97.42</v>
      </c>
      <c r="M782" s="651">
        <v>1071.6199999999999</v>
      </c>
      <c r="N782" s="650">
        <v>11</v>
      </c>
      <c r="O782" s="731">
        <v>3</v>
      </c>
      <c r="P782" s="651">
        <v>194.84</v>
      </c>
      <c r="Q782" s="666">
        <v>0.18181818181818185</v>
      </c>
      <c r="R782" s="650">
        <v>2</v>
      </c>
      <c r="S782" s="666">
        <v>0.18181818181818182</v>
      </c>
      <c r="T782" s="731">
        <v>0.5</v>
      </c>
      <c r="U782" s="689">
        <v>0.16666666666666666</v>
      </c>
    </row>
    <row r="783" spans="1:21" ht="14.4" customHeight="1" x14ac:dyDescent="0.3">
      <c r="A783" s="649">
        <v>7</v>
      </c>
      <c r="B783" s="650" t="s">
        <v>2234</v>
      </c>
      <c r="C783" s="650">
        <v>89301074</v>
      </c>
      <c r="D783" s="729" t="s">
        <v>3679</v>
      </c>
      <c r="E783" s="730" t="s">
        <v>2442</v>
      </c>
      <c r="F783" s="650" t="s">
        <v>2415</v>
      </c>
      <c r="G783" s="650" t="s">
        <v>2983</v>
      </c>
      <c r="H783" s="650" t="s">
        <v>568</v>
      </c>
      <c r="I783" s="650" t="s">
        <v>2984</v>
      </c>
      <c r="J783" s="650" t="s">
        <v>2985</v>
      </c>
      <c r="K783" s="650" t="s">
        <v>2986</v>
      </c>
      <c r="L783" s="651">
        <v>0</v>
      </c>
      <c r="M783" s="651">
        <v>0</v>
      </c>
      <c r="N783" s="650">
        <v>2</v>
      </c>
      <c r="O783" s="731">
        <v>1.5</v>
      </c>
      <c r="P783" s="651">
        <v>0</v>
      </c>
      <c r="Q783" s="666"/>
      <c r="R783" s="650">
        <v>1</v>
      </c>
      <c r="S783" s="666">
        <v>0.5</v>
      </c>
      <c r="T783" s="731">
        <v>0.5</v>
      </c>
      <c r="U783" s="689">
        <v>0.33333333333333331</v>
      </c>
    </row>
    <row r="784" spans="1:21" ht="14.4" customHeight="1" x14ac:dyDescent="0.3">
      <c r="A784" s="649">
        <v>7</v>
      </c>
      <c r="B784" s="650" t="s">
        <v>2234</v>
      </c>
      <c r="C784" s="650">
        <v>89301074</v>
      </c>
      <c r="D784" s="729" t="s">
        <v>3679</v>
      </c>
      <c r="E784" s="730" t="s">
        <v>2442</v>
      </c>
      <c r="F784" s="650" t="s">
        <v>2415</v>
      </c>
      <c r="G784" s="650" t="s">
        <v>2695</v>
      </c>
      <c r="H784" s="650" t="s">
        <v>568</v>
      </c>
      <c r="I784" s="650" t="s">
        <v>831</v>
      </c>
      <c r="J784" s="650" t="s">
        <v>3578</v>
      </c>
      <c r="K784" s="650" t="s">
        <v>3579</v>
      </c>
      <c r="L784" s="651">
        <v>0</v>
      </c>
      <c r="M784" s="651">
        <v>0</v>
      </c>
      <c r="N784" s="650">
        <v>2</v>
      </c>
      <c r="O784" s="731">
        <v>1</v>
      </c>
      <c r="P784" s="651"/>
      <c r="Q784" s="666"/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7</v>
      </c>
      <c r="B785" s="650" t="s">
        <v>2234</v>
      </c>
      <c r="C785" s="650">
        <v>89301074</v>
      </c>
      <c r="D785" s="729" t="s">
        <v>3679</v>
      </c>
      <c r="E785" s="730" t="s">
        <v>2442</v>
      </c>
      <c r="F785" s="650" t="s">
        <v>2415</v>
      </c>
      <c r="G785" s="650" t="s">
        <v>2695</v>
      </c>
      <c r="H785" s="650" t="s">
        <v>568</v>
      </c>
      <c r="I785" s="650" t="s">
        <v>835</v>
      </c>
      <c r="J785" s="650" t="s">
        <v>2696</v>
      </c>
      <c r="K785" s="650" t="s">
        <v>2697</v>
      </c>
      <c r="L785" s="651">
        <v>0</v>
      </c>
      <c r="M785" s="651">
        <v>0</v>
      </c>
      <c r="N785" s="650">
        <v>2</v>
      </c>
      <c r="O785" s="731">
        <v>0.5</v>
      </c>
      <c r="P785" s="651">
        <v>0</v>
      </c>
      <c r="Q785" s="666"/>
      <c r="R785" s="650">
        <v>2</v>
      </c>
      <c r="S785" s="666">
        <v>1</v>
      </c>
      <c r="T785" s="731">
        <v>0.5</v>
      </c>
      <c r="U785" s="689">
        <v>1</v>
      </c>
    </row>
    <row r="786" spans="1:21" ht="14.4" customHeight="1" x14ac:dyDescent="0.3">
      <c r="A786" s="649">
        <v>7</v>
      </c>
      <c r="B786" s="650" t="s">
        <v>2234</v>
      </c>
      <c r="C786" s="650">
        <v>89301074</v>
      </c>
      <c r="D786" s="729" t="s">
        <v>3679</v>
      </c>
      <c r="E786" s="730" t="s">
        <v>2442</v>
      </c>
      <c r="F786" s="650" t="s">
        <v>2415</v>
      </c>
      <c r="G786" s="650" t="s">
        <v>2695</v>
      </c>
      <c r="H786" s="650" t="s">
        <v>568</v>
      </c>
      <c r="I786" s="650" t="s">
        <v>3580</v>
      </c>
      <c r="J786" s="650" t="s">
        <v>3578</v>
      </c>
      <c r="K786" s="650" t="s">
        <v>3579</v>
      </c>
      <c r="L786" s="651">
        <v>0</v>
      </c>
      <c r="M786" s="651">
        <v>0</v>
      </c>
      <c r="N786" s="650">
        <v>1</v>
      </c>
      <c r="O786" s="731">
        <v>1</v>
      </c>
      <c r="P786" s="651"/>
      <c r="Q786" s="666"/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7</v>
      </c>
      <c r="B787" s="650" t="s">
        <v>2234</v>
      </c>
      <c r="C787" s="650">
        <v>89301074</v>
      </c>
      <c r="D787" s="729" t="s">
        <v>3679</v>
      </c>
      <c r="E787" s="730" t="s">
        <v>2442</v>
      </c>
      <c r="F787" s="650" t="s">
        <v>2415</v>
      </c>
      <c r="G787" s="650" t="s">
        <v>2695</v>
      </c>
      <c r="H787" s="650" t="s">
        <v>568</v>
      </c>
      <c r="I787" s="650" t="s">
        <v>3581</v>
      </c>
      <c r="J787" s="650" t="s">
        <v>3578</v>
      </c>
      <c r="K787" s="650" t="s">
        <v>3579</v>
      </c>
      <c r="L787" s="651">
        <v>0</v>
      </c>
      <c r="M787" s="651">
        <v>0</v>
      </c>
      <c r="N787" s="650">
        <v>6</v>
      </c>
      <c r="O787" s="731">
        <v>2</v>
      </c>
      <c r="P787" s="651">
        <v>0</v>
      </c>
      <c r="Q787" s="666"/>
      <c r="R787" s="650">
        <v>5</v>
      </c>
      <c r="S787" s="666">
        <v>0.83333333333333337</v>
      </c>
      <c r="T787" s="731">
        <v>1.5</v>
      </c>
      <c r="U787" s="689">
        <v>0.75</v>
      </c>
    </row>
    <row r="788" spans="1:21" ht="14.4" customHeight="1" x14ac:dyDescent="0.3">
      <c r="A788" s="649">
        <v>7</v>
      </c>
      <c r="B788" s="650" t="s">
        <v>2234</v>
      </c>
      <c r="C788" s="650">
        <v>89301074</v>
      </c>
      <c r="D788" s="729" t="s">
        <v>3679</v>
      </c>
      <c r="E788" s="730" t="s">
        <v>2442</v>
      </c>
      <c r="F788" s="650" t="s">
        <v>2415</v>
      </c>
      <c r="G788" s="650" t="s">
        <v>2987</v>
      </c>
      <c r="H788" s="650" t="s">
        <v>568</v>
      </c>
      <c r="I788" s="650" t="s">
        <v>3332</v>
      </c>
      <c r="J788" s="650" t="s">
        <v>3333</v>
      </c>
      <c r="K788" s="650" t="s">
        <v>3334</v>
      </c>
      <c r="L788" s="651">
        <v>1130.2</v>
      </c>
      <c r="M788" s="651">
        <v>12432.2</v>
      </c>
      <c r="N788" s="650">
        <v>11</v>
      </c>
      <c r="O788" s="731">
        <v>4</v>
      </c>
      <c r="P788" s="651"/>
      <c r="Q788" s="666">
        <v>0</v>
      </c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7</v>
      </c>
      <c r="B789" s="650" t="s">
        <v>2234</v>
      </c>
      <c r="C789" s="650">
        <v>89301074</v>
      </c>
      <c r="D789" s="729" t="s">
        <v>3679</v>
      </c>
      <c r="E789" s="730" t="s">
        <v>2442</v>
      </c>
      <c r="F789" s="650" t="s">
        <v>2415</v>
      </c>
      <c r="G789" s="650" t="s">
        <v>2987</v>
      </c>
      <c r="H789" s="650" t="s">
        <v>568</v>
      </c>
      <c r="I789" s="650" t="s">
        <v>3332</v>
      </c>
      <c r="J789" s="650" t="s">
        <v>3333</v>
      </c>
      <c r="K789" s="650" t="s">
        <v>3334</v>
      </c>
      <c r="L789" s="651">
        <v>1013.55</v>
      </c>
      <c r="M789" s="651">
        <v>5067.75</v>
      </c>
      <c r="N789" s="650">
        <v>5</v>
      </c>
      <c r="O789" s="731">
        <v>1</v>
      </c>
      <c r="P789" s="651">
        <v>5067.75</v>
      </c>
      <c r="Q789" s="666">
        <v>1</v>
      </c>
      <c r="R789" s="650">
        <v>5</v>
      </c>
      <c r="S789" s="666">
        <v>1</v>
      </c>
      <c r="T789" s="731">
        <v>1</v>
      </c>
      <c r="U789" s="689">
        <v>1</v>
      </c>
    </row>
    <row r="790" spans="1:21" ht="14.4" customHeight="1" x14ac:dyDescent="0.3">
      <c r="A790" s="649">
        <v>7</v>
      </c>
      <c r="B790" s="650" t="s">
        <v>2234</v>
      </c>
      <c r="C790" s="650">
        <v>89301074</v>
      </c>
      <c r="D790" s="729" t="s">
        <v>3679</v>
      </c>
      <c r="E790" s="730" t="s">
        <v>2442</v>
      </c>
      <c r="F790" s="650" t="s">
        <v>2415</v>
      </c>
      <c r="G790" s="650" t="s">
        <v>2987</v>
      </c>
      <c r="H790" s="650" t="s">
        <v>629</v>
      </c>
      <c r="I790" s="650" t="s">
        <v>2988</v>
      </c>
      <c r="J790" s="650" t="s">
        <v>2989</v>
      </c>
      <c r="K790" s="650" t="s">
        <v>2990</v>
      </c>
      <c r="L790" s="651">
        <v>1027.5999999999999</v>
      </c>
      <c r="M790" s="651">
        <v>26717.599999999999</v>
      </c>
      <c r="N790" s="650">
        <v>26</v>
      </c>
      <c r="O790" s="731">
        <v>8</v>
      </c>
      <c r="P790" s="651">
        <v>11303.599999999999</v>
      </c>
      <c r="Q790" s="666">
        <v>0.42307692307692307</v>
      </c>
      <c r="R790" s="650">
        <v>11</v>
      </c>
      <c r="S790" s="666">
        <v>0.42307692307692307</v>
      </c>
      <c r="T790" s="731">
        <v>4</v>
      </c>
      <c r="U790" s="689">
        <v>0.5</v>
      </c>
    </row>
    <row r="791" spans="1:21" ht="14.4" customHeight="1" x14ac:dyDescent="0.3">
      <c r="A791" s="649">
        <v>7</v>
      </c>
      <c r="B791" s="650" t="s">
        <v>2234</v>
      </c>
      <c r="C791" s="650">
        <v>89301074</v>
      </c>
      <c r="D791" s="729" t="s">
        <v>3679</v>
      </c>
      <c r="E791" s="730" t="s">
        <v>2442</v>
      </c>
      <c r="F791" s="650" t="s">
        <v>2415</v>
      </c>
      <c r="G791" s="650" t="s">
        <v>2987</v>
      </c>
      <c r="H791" s="650" t="s">
        <v>629</v>
      </c>
      <c r="I791" s="650" t="s">
        <v>2988</v>
      </c>
      <c r="J791" s="650" t="s">
        <v>2989</v>
      </c>
      <c r="K791" s="650" t="s">
        <v>2990</v>
      </c>
      <c r="L791" s="651">
        <v>801.23</v>
      </c>
      <c r="M791" s="651">
        <v>15223.370000000003</v>
      </c>
      <c r="N791" s="650">
        <v>19</v>
      </c>
      <c r="O791" s="731">
        <v>4</v>
      </c>
      <c r="P791" s="651">
        <v>10415.990000000002</v>
      </c>
      <c r="Q791" s="666">
        <v>0.68421052631578949</v>
      </c>
      <c r="R791" s="650">
        <v>13</v>
      </c>
      <c r="S791" s="666">
        <v>0.68421052631578949</v>
      </c>
      <c r="T791" s="731">
        <v>3</v>
      </c>
      <c r="U791" s="689">
        <v>0.75</v>
      </c>
    </row>
    <row r="792" spans="1:21" ht="14.4" customHeight="1" x14ac:dyDescent="0.3">
      <c r="A792" s="649">
        <v>7</v>
      </c>
      <c r="B792" s="650" t="s">
        <v>2234</v>
      </c>
      <c r="C792" s="650">
        <v>89301074</v>
      </c>
      <c r="D792" s="729" t="s">
        <v>3679</v>
      </c>
      <c r="E792" s="730" t="s">
        <v>2442</v>
      </c>
      <c r="F792" s="650" t="s">
        <v>2415</v>
      </c>
      <c r="G792" s="650" t="s">
        <v>2987</v>
      </c>
      <c r="H792" s="650" t="s">
        <v>629</v>
      </c>
      <c r="I792" s="650" t="s">
        <v>2988</v>
      </c>
      <c r="J792" s="650" t="s">
        <v>2989</v>
      </c>
      <c r="K792" s="650" t="s">
        <v>2990</v>
      </c>
      <c r="L792" s="651">
        <v>788.32</v>
      </c>
      <c r="M792" s="651">
        <v>3153.28</v>
      </c>
      <c r="N792" s="650">
        <v>4</v>
      </c>
      <c r="O792" s="731">
        <v>1</v>
      </c>
      <c r="P792" s="651">
        <v>3153.28</v>
      </c>
      <c r="Q792" s="666">
        <v>1</v>
      </c>
      <c r="R792" s="650">
        <v>4</v>
      </c>
      <c r="S792" s="666">
        <v>1</v>
      </c>
      <c r="T792" s="731">
        <v>1</v>
      </c>
      <c r="U792" s="689">
        <v>1</v>
      </c>
    </row>
    <row r="793" spans="1:21" ht="14.4" customHeight="1" x14ac:dyDescent="0.3">
      <c r="A793" s="649">
        <v>7</v>
      </c>
      <c r="B793" s="650" t="s">
        <v>2234</v>
      </c>
      <c r="C793" s="650">
        <v>89301074</v>
      </c>
      <c r="D793" s="729" t="s">
        <v>3679</v>
      </c>
      <c r="E793" s="730" t="s">
        <v>2442</v>
      </c>
      <c r="F793" s="650" t="s">
        <v>2415</v>
      </c>
      <c r="G793" s="650" t="s">
        <v>2987</v>
      </c>
      <c r="H793" s="650" t="s">
        <v>629</v>
      </c>
      <c r="I793" s="650" t="s">
        <v>3186</v>
      </c>
      <c r="J793" s="650" t="s">
        <v>3187</v>
      </c>
      <c r="K793" s="650" t="s">
        <v>3188</v>
      </c>
      <c r="L793" s="651">
        <v>1201.8399999999999</v>
      </c>
      <c r="M793" s="651">
        <v>22834.959999999999</v>
      </c>
      <c r="N793" s="650">
        <v>19</v>
      </c>
      <c r="O793" s="731">
        <v>5</v>
      </c>
      <c r="P793" s="651">
        <v>15623.919999999998</v>
      </c>
      <c r="Q793" s="666">
        <v>0.68421052631578938</v>
      </c>
      <c r="R793" s="650">
        <v>13</v>
      </c>
      <c r="S793" s="666">
        <v>0.68421052631578949</v>
      </c>
      <c r="T793" s="731">
        <v>4</v>
      </c>
      <c r="U793" s="689">
        <v>0.8</v>
      </c>
    </row>
    <row r="794" spans="1:21" ht="14.4" customHeight="1" x14ac:dyDescent="0.3">
      <c r="A794" s="649">
        <v>7</v>
      </c>
      <c r="B794" s="650" t="s">
        <v>2234</v>
      </c>
      <c r="C794" s="650">
        <v>89301074</v>
      </c>
      <c r="D794" s="729" t="s">
        <v>3679</v>
      </c>
      <c r="E794" s="730" t="s">
        <v>2442</v>
      </c>
      <c r="F794" s="650" t="s">
        <v>2415</v>
      </c>
      <c r="G794" s="650" t="s">
        <v>2987</v>
      </c>
      <c r="H794" s="650" t="s">
        <v>629</v>
      </c>
      <c r="I794" s="650" t="s">
        <v>3186</v>
      </c>
      <c r="J794" s="650" t="s">
        <v>3187</v>
      </c>
      <c r="K794" s="650" t="s">
        <v>3188</v>
      </c>
      <c r="L794" s="651">
        <v>1182.47</v>
      </c>
      <c r="M794" s="651">
        <v>7094.82</v>
      </c>
      <c r="N794" s="650">
        <v>6</v>
      </c>
      <c r="O794" s="731">
        <v>1</v>
      </c>
      <c r="P794" s="651">
        <v>7094.82</v>
      </c>
      <c r="Q794" s="666">
        <v>1</v>
      </c>
      <c r="R794" s="650">
        <v>6</v>
      </c>
      <c r="S794" s="666">
        <v>1</v>
      </c>
      <c r="T794" s="731">
        <v>1</v>
      </c>
      <c r="U794" s="689">
        <v>1</v>
      </c>
    </row>
    <row r="795" spans="1:21" ht="14.4" customHeight="1" x14ac:dyDescent="0.3">
      <c r="A795" s="649">
        <v>7</v>
      </c>
      <c r="B795" s="650" t="s">
        <v>2234</v>
      </c>
      <c r="C795" s="650">
        <v>89301074</v>
      </c>
      <c r="D795" s="729" t="s">
        <v>3679</v>
      </c>
      <c r="E795" s="730" t="s">
        <v>2442</v>
      </c>
      <c r="F795" s="650" t="s">
        <v>2415</v>
      </c>
      <c r="G795" s="650" t="s">
        <v>2987</v>
      </c>
      <c r="H795" s="650" t="s">
        <v>629</v>
      </c>
      <c r="I795" s="650" t="s">
        <v>3189</v>
      </c>
      <c r="J795" s="650" t="s">
        <v>3190</v>
      </c>
      <c r="K795" s="650" t="s">
        <v>3191</v>
      </c>
      <c r="L795" s="651">
        <v>1896.14</v>
      </c>
      <c r="M795" s="651">
        <v>43611.22</v>
      </c>
      <c r="N795" s="650">
        <v>23</v>
      </c>
      <c r="O795" s="731">
        <v>5</v>
      </c>
      <c r="P795" s="651">
        <v>18961.400000000001</v>
      </c>
      <c r="Q795" s="666">
        <v>0.43478260869565222</v>
      </c>
      <c r="R795" s="650">
        <v>10</v>
      </c>
      <c r="S795" s="666">
        <v>0.43478260869565216</v>
      </c>
      <c r="T795" s="731">
        <v>2</v>
      </c>
      <c r="U795" s="689">
        <v>0.4</v>
      </c>
    </row>
    <row r="796" spans="1:21" ht="14.4" customHeight="1" x14ac:dyDescent="0.3">
      <c r="A796" s="649">
        <v>7</v>
      </c>
      <c r="B796" s="650" t="s">
        <v>2234</v>
      </c>
      <c r="C796" s="650">
        <v>89301074</v>
      </c>
      <c r="D796" s="729" t="s">
        <v>3679</v>
      </c>
      <c r="E796" s="730" t="s">
        <v>2442</v>
      </c>
      <c r="F796" s="650" t="s">
        <v>2415</v>
      </c>
      <c r="G796" s="650" t="s">
        <v>2987</v>
      </c>
      <c r="H796" s="650" t="s">
        <v>629</v>
      </c>
      <c r="I796" s="650" t="s">
        <v>3189</v>
      </c>
      <c r="J796" s="650" t="s">
        <v>3190</v>
      </c>
      <c r="K796" s="650" t="s">
        <v>3191</v>
      </c>
      <c r="L796" s="651">
        <v>1602.45</v>
      </c>
      <c r="M796" s="651">
        <v>27241.65</v>
      </c>
      <c r="N796" s="650">
        <v>17</v>
      </c>
      <c r="O796" s="731">
        <v>3</v>
      </c>
      <c r="P796" s="651">
        <v>9614.7000000000007</v>
      </c>
      <c r="Q796" s="666">
        <v>0.35294117647058826</v>
      </c>
      <c r="R796" s="650">
        <v>6</v>
      </c>
      <c r="S796" s="666">
        <v>0.35294117647058826</v>
      </c>
      <c r="T796" s="731">
        <v>1</v>
      </c>
      <c r="U796" s="689">
        <v>0.33333333333333331</v>
      </c>
    </row>
    <row r="797" spans="1:21" ht="14.4" customHeight="1" x14ac:dyDescent="0.3">
      <c r="A797" s="649">
        <v>7</v>
      </c>
      <c r="B797" s="650" t="s">
        <v>2234</v>
      </c>
      <c r="C797" s="650">
        <v>89301074</v>
      </c>
      <c r="D797" s="729" t="s">
        <v>3679</v>
      </c>
      <c r="E797" s="730" t="s">
        <v>2442</v>
      </c>
      <c r="F797" s="650" t="s">
        <v>2415</v>
      </c>
      <c r="G797" s="650" t="s">
        <v>2987</v>
      </c>
      <c r="H797" s="650" t="s">
        <v>629</v>
      </c>
      <c r="I797" s="650" t="s">
        <v>3189</v>
      </c>
      <c r="J797" s="650" t="s">
        <v>3190</v>
      </c>
      <c r="K797" s="650" t="s">
        <v>3191</v>
      </c>
      <c r="L797" s="651">
        <v>1576.63</v>
      </c>
      <c r="M797" s="651">
        <v>9459.7800000000007</v>
      </c>
      <c r="N797" s="650">
        <v>6</v>
      </c>
      <c r="O797" s="731">
        <v>1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7</v>
      </c>
      <c r="B798" s="650" t="s">
        <v>2234</v>
      </c>
      <c r="C798" s="650">
        <v>89301074</v>
      </c>
      <c r="D798" s="729" t="s">
        <v>3679</v>
      </c>
      <c r="E798" s="730" t="s">
        <v>2442</v>
      </c>
      <c r="F798" s="650" t="s">
        <v>2415</v>
      </c>
      <c r="G798" s="650" t="s">
        <v>2987</v>
      </c>
      <c r="H798" s="650" t="s">
        <v>568</v>
      </c>
      <c r="I798" s="650" t="s">
        <v>3582</v>
      </c>
      <c r="J798" s="650" t="s">
        <v>3583</v>
      </c>
      <c r="K798" s="650" t="s">
        <v>3584</v>
      </c>
      <c r="L798" s="651">
        <v>1418.07</v>
      </c>
      <c r="M798" s="651">
        <v>11344.56</v>
      </c>
      <c r="N798" s="650">
        <v>8</v>
      </c>
      <c r="O798" s="731">
        <v>2</v>
      </c>
      <c r="P798" s="651"/>
      <c r="Q798" s="666">
        <v>0</v>
      </c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7</v>
      </c>
      <c r="B799" s="650" t="s">
        <v>2234</v>
      </c>
      <c r="C799" s="650">
        <v>89301074</v>
      </c>
      <c r="D799" s="729" t="s">
        <v>3679</v>
      </c>
      <c r="E799" s="730" t="s">
        <v>2442</v>
      </c>
      <c r="F799" s="650" t="s">
        <v>2415</v>
      </c>
      <c r="G799" s="650" t="s">
        <v>2987</v>
      </c>
      <c r="H799" s="650" t="s">
        <v>568</v>
      </c>
      <c r="I799" s="650" t="s">
        <v>3192</v>
      </c>
      <c r="J799" s="650" t="s">
        <v>3193</v>
      </c>
      <c r="K799" s="650" t="s">
        <v>3194</v>
      </c>
      <c r="L799" s="651">
        <v>770.7</v>
      </c>
      <c r="M799" s="651">
        <v>9248.4</v>
      </c>
      <c r="N799" s="650">
        <v>12</v>
      </c>
      <c r="O799" s="731">
        <v>5</v>
      </c>
      <c r="P799" s="651">
        <v>9248.4</v>
      </c>
      <c r="Q799" s="666">
        <v>1</v>
      </c>
      <c r="R799" s="650">
        <v>12</v>
      </c>
      <c r="S799" s="666">
        <v>1</v>
      </c>
      <c r="T799" s="731">
        <v>5</v>
      </c>
      <c r="U799" s="689">
        <v>1</v>
      </c>
    </row>
    <row r="800" spans="1:21" ht="14.4" customHeight="1" x14ac:dyDescent="0.3">
      <c r="A800" s="649">
        <v>7</v>
      </c>
      <c r="B800" s="650" t="s">
        <v>2234</v>
      </c>
      <c r="C800" s="650">
        <v>89301074</v>
      </c>
      <c r="D800" s="729" t="s">
        <v>3679</v>
      </c>
      <c r="E800" s="730" t="s">
        <v>2442</v>
      </c>
      <c r="F800" s="650" t="s">
        <v>2415</v>
      </c>
      <c r="G800" s="650" t="s">
        <v>2987</v>
      </c>
      <c r="H800" s="650" t="s">
        <v>568</v>
      </c>
      <c r="I800" s="650" t="s">
        <v>3192</v>
      </c>
      <c r="J800" s="650" t="s">
        <v>3193</v>
      </c>
      <c r="K800" s="650" t="s">
        <v>3194</v>
      </c>
      <c r="L800" s="651">
        <v>675.69</v>
      </c>
      <c r="M800" s="651">
        <v>1351.38</v>
      </c>
      <c r="N800" s="650">
        <v>2</v>
      </c>
      <c r="O800" s="731">
        <v>1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7</v>
      </c>
      <c r="B801" s="650" t="s">
        <v>2234</v>
      </c>
      <c r="C801" s="650">
        <v>89301074</v>
      </c>
      <c r="D801" s="729" t="s">
        <v>3679</v>
      </c>
      <c r="E801" s="730" t="s">
        <v>2442</v>
      </c>
      <c r="F801" s="650" t="s">
        <v>2415</v>
      </c>
      <c r="G801" s="650" t="s">
        <v>2505</v>
      </c>
      <c r="H801" s="650" t="s">
        <v>629</v>
      </c>
      <c r="I801" s="650" t="s">
        <v>2506</v>
      </c>
      <c r="J801" s="650" t="s">
        <v>2507</v>
      </c>
      <c r="K801" s="650" t="s">
        <v>2508</v>
      </c>
      <c r="L801" s="651">
        <v>184.22</v>
      </c>
      <c r="M801" s="651">
        <v>552.66</v>
      </c>
      <c r="N801" s="650">
        <v>3</v>
      </c>
      <c r="O801" s="731">
        <v>1</v>
      </c>
      <c r="P801" s="651"/>
      <c r="Q801" s="666">
        <v>0</v>
      </c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7</v>
      </c>
      <c r="B802" s="650" t="s">
        <v>2234</v>
      </c>
      <c r="C802" s="650">
        <v>89301074</v>
      </c>
      <c r="D802" s="729" t="s">
        <v>3679</v>
      </c>
      <c r="E802" s="730" t="s">
        <v>2442</v>
      </c>
      <c r="F802" s="650" t="s">
        <v>2415</v>
      </c>
      <c r="G802" s="650" t="s">
        <v>2551</v>
      </c>
      <c r="H802" s="650" t="s">
        <v>629</v>
      </c>
      <c r="I802" s="650" t="s">
        <v>2835</v>
      </c>
      <c r="J802" s="650" t="s">
        <v>2836</v>
      </c>
      <c r="K802" s="650" t="s">
        <v>884</v>
      </c>
      <c r="L802" s="651">
        <v>216.16</v>
      </c>
      <c r="M802" s="651">
        <v>648.48</v>
      </c>
      <c r="N802" s="650">
        <v>3</v>
      </c>
      <c r="O802" s="731">
        <v>0.5</v>
      </c>
      <c r="P802" s="651"/>
      <c r="Q802" s="666">
        <v>0</v>
      </c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7</v>
      </c>
      <c r="B803" s="650" t="s">
        <v>2234</v>
      </c>
      <c r="C803" s="650">
        <v>89301074</v>
      </c>
      <c r="D803" s="729" t="s">
        <v>3679</v>
      </c>
      <c r="E803" s="730" t="s">
        <v>2442</v>
      </c>
      <c r="F803" s="650" t="s">
        <v>2415</v>
      </c>
      <c r="G803" s="650" t="s">
        <v>2551</v>
      </c>
      <c r="H803" s="650" t="s">
        <v>629</v>
      </c>
      <c r="I803" s="650" t="s">
        <v>3195</v>
      </c>
      <c r="J803" s="650" t="s">
        <v>3196</v>
      </c>
      <c r="K803" s="650" t="s">
        <v>3197</v>
      </c>
      <c r="L803" s="651">
        <v>162.13</v>
      </c>
      <c r="M803" s="651">
        <v>486.39</v>
      </c>
      <c r="N803" s="650">
        <v>3</v>
      </c>
      <c r="O803" s="731">
        <v>1</v>
      </c>
      <c r="P803" s="651">
        <v>486.39</v>
      </c>
      <c r="Q803" s="666">
        <v>1</v>
      </c>
      <c r="R803" s="650">
        <v>3</v>
      </c>
      <c r="S803" s="666">
        <v>1</v>
      </c>
      <c r="T803" s="731">
        <v>1</v>
      </c>
      <c r="U803" s="689">
        <v>1</v>
      </c>
    </row>
    <row r="804" spans="1:21" ht="14.4" customHeight="1" x14ac:dyDescent="0.3">
      <c r="A804" s="649">
        <v>7</v>
      </c>
      <c r="B804" s="650" t="s">
        <v>2234</v>
      </c>
      <c r="C804" s="650">
        <v>89301074</v>
      </c>
      <c r="D804" s="729" t="s">
        <v>3679</v>
      </c>
      <c r="E804" s="730" t="s">
        <v>2442</v>
      </c>
      <c r="F804" s="650" t="s">
        <v>2415</v>
      </c>
      <c r="G804" s="650" t="s">
        <v>2551</v>
      </c>
      <c r="H804" s="650" t="s">
        <v>629</v>
      </c>
      <c r="I804" s="650" t="s">
        <v>2991</v>
      </c>
      <c r="J804" s="650" t="s">
        <v>2836</v>
      </c>
      <c r="K804" s="650" t="s">
        <v>2992</v>
      </c>
      <c r="L804" s="651">
        <v>216.16</v>
      </c>
      <c r="M804" s="651">
        <v>2810.0800000000004</v>
      </c>
      <c r="N804" s="650">
        <v>13</v>
      </c>
      <c r="O804" s="731">
        <v>5.5</v>
      </c>
      <c r="P804" s="651">
        <v>432.32</v>
      </c>
      <c r="Q804" s="666">
        <v>0.15384615384615383</v>
      </c>
      <c r="R804" s="650">
        <v>2</v>
      </c>
      <c r="S804" s="666">
        <v>0.15384615384615385</v>
      </c>
      <c r="T804" s="731">
        <v>1</v>
      </c>
      <c r="U804" s="689">
        <v>0.18181818181818182</v>
      </c>
    </row>
    <row r="805" spans="1:21" ht="14.4" customHeight="1" x14ac:dyDescent="0.3">
      <c r="A805" s="649">
        <v>7</v>
      </c>
      <c r="B805" s="650" t="s">
        <v>2234</v>
      </c>
      <c r="C805" s="650">
        <v>89301074</v>
      </c>
      <c r="D805" s="729" t="s">
        <v>3679</v>
      </c>
      <c r="E805" s="730" t="s">
        <v>2442</v>
      </c>
      <c r="F805" s="650" t="s">
        <v>2415</v>
      </c>
      <c r="G805" s="650" t="s">
        <v>2668</v>
      </c>
      <c r="H805" s="650" t="s">
        <v>568</v>
      </c>
      <c r="I805" s="650" t="s">
        <v>2669</v>
      </c>
      <c r="J805" s="650" t="s">
        <v>2670</v>
      </c>
      <c r="K805" s="650" t="s">
        <v>1600</v>
      </c>
      <c r="L805" s="651">
        <v>118.82</v>
      </c>
      <c r="M805" s="651">
        <v>118.82</v>
      </c>
      <c r="N805" s="650">
        <v>1</v>
      </c>
      <c r="O805" s="731">
        <v>1</v>
      </c>
      <c r="P805" s="651">
        <v>118.82</v>
      </c>
      <c r="Q805" s="666">
        <v>1</v>
      </c>
      <c r="R805" s="650">
        <v>1</v>
      </c>
      <c r="S805" s="666">
        <v>1</v>
      </c>
      <c r="T805" s="731">
        <v>1</v>
      </c>
      <c r="U805" s="689">
        <v>1</v>
      </c>
    </row>
    <row r="806" spans="1:21" ht="14.4" customHeight="1" x14ac:dyDescent="0.3">
      <c r="A806" s="649">
        <v>7</v>
      </c>
      <c r="B806" s="650" t="s">
        <v>2234</v>
      </c>
      <c r="C806" s="650">
        <v>89301074</v>
      </c>
      <c r="D806" s="729" t="s">
        <v>3679</v>
      </c>
      <c r="E806" s="730" t="s">
        <v>2442</v>
      </c>
      <c r="F806" s="650" t="s">
        <v>2415</v>
      </c>
      <c r="G806" s="650" t="s">
        <v>2698</v>
      </c>
      <c r="H806" s="650" t="s">
        <v>568</v>
      </c>
      <c r="I806" s="650" t="s">
        <v>3585</v>
      </c>
      <c r="J806" s="650" t="s">
        <v>3203</v>
      </c>
      <c r="K806" s="650" t="s">
        <v>3586</v>
      </c>
      <c r="L806" s="651">
        <v>221.03</v>
      </c>
      <c r="M806" s="651">
        <v>663.09</v>
      </c>
      <c r="N806" s="650">
        <v>3</v>
      </c>
      <c r="O806" s="731">
        <v>1.5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7</v>
      </c>
      <c r="B807" s="650" t="s">
        <v>2234</v>
      </c>
      <c r="C807" s="650">
        <v>89301074</v>
      </c>
      <c r="D807" s="729" t="s">
        <v>3679</v>
      </c>
      <c r="E807" s="730" t="s">
        <v>2442</v>
      </c>
      <c r="F807" s="650" t="s">
        <v>2415</v>
      </c>
      <c r="G807" s="650" t="s">
        <v>2698</v>
      </c>
      <c r="H807" s="650" t="s">
        <v>568</v>
      </c>
      <c r="I807" s="650" t="s">
        <v>2699</v>
      </c>
      <c r="J807" s="650" t="s">
        <v>2700</v>
      </c>
      <c r="K807" s="650" t="s">
        <v>2701</v>
      </c>
      <c r="L807" s="651">
        <v>0</v>
      </c>
      <c r="M807" s="651">
        <v>0</v>
      </c>
      <c r="N807" s="650">
        <v>2</v>
      </c>
      <c r="O807" s="731">
        <v>0.5</v>
      </c>
      <c r="P807" s="651"/>
      <c r="Q807" s="666"/>
      <c r="R807" s="650"/>
      <c r="S807" s="666">
        <v>0</v>
      </c>
      <c r="T807" s="731"/>
      <c r="U807" s="689">
        <v>0</v>
      </c>
    </row>
    <row r="808" spans="1:21" ht="14.4" customHeight="1" x14ac:dyDescent="0.3">
      <c r="A808" s="649">
        <v>7</v>
      </c>
      <c r="B808" s="650" t="s">
        <v>2234</v>
      </c>
      <c r="C808" s="650">
        <v>89301074</v>
      </c>
      <c r="D808" s="729" t="s">
        <v>3679</v>
      </c>
      <c r="E808" s="730" t="s">
        <v>2442</v>
      </c>
      <c r="F808" s="650" t="s">
        <v>2415</v>
      </c>
      <c r="G808" s="650" t="s">
        <v>2698</v>
      </c>
      <c r="H808" s="650" t="s">
        <v>568</v>
      </c>
      <c r="I808" s="650" t="s">
        <v>2702</v>
      </c>
      <c r="J808" s="650" t="s">
        <v>2700</v>
      </c>
      <c r="K808" s="650" t="s">
        <v>2703</v>
      </c>
      <c r="L808" s="651">
        <v>294.7</v>
      </c>
      <c r="M808" s="651">
        <v>884.09999999999991</v>
      </c>
      <c r="N808" s="650">
        <v>3</v>
      </c>
      <c r="O808" s="731">
        <v>1</v>
      </c>
      <c r="P808" s="651"/>
      <c r="Q808" s="666">
        <v>0</v>
      </c>
      <c r="R808" s="650"/>
      <c r="S808" s="666">
        <v>0</v>
      </c>
      <c r="T808" s="731"/>
      <c r="U808" s="689">
        <v>0</v>
      </c>
    </row>
    <row r="809" spans="1:21" ht="14.4" customHeight="1" x14ac:dyDescent="0.3">
      <c r="A809" s="649">
        <v>7</v>
      </c>
      <c r="B809" s="650" t="s">
        <v>2234</v>
      </c>
      <c r="C809" s="650">
        <v>89301074</v>
      </c>
      <c r="D809" s="729" t="s">
        <v>3679</v>
      </c>
      <c r="E809" s="730" t="s">
        <v>2442</v>
      </c>
      <c r="F809" s="650" t="s">
        <v>2415</v>
      </c>
      <c r="G809" s="650" t="s">
        <v>2964</v>
      </c>
      <c r="H809" s="650" t="s">
        <v>568</v>
      </c>
      <c r="I809" s="650" t="s">
        <v>3587</v>
      </c>
      <c r="J809" s="650" t="s">
        <v>3588</v>
      </c>
      <c r="K809" s="650" t="s">
        <v>3589</v>
      </c>
      <c r="L809" s="651">
        <v>84.78</v>
      </c>
      <c r="M809" s="651">
        <v>84.78</v>
      </c>
      <c r="N809" s="650">
        <v>1</v>
      </c>
      <c r="O809" s="731">
        <v>1</v>
      </c>
      <c r="P809" s="651">
        <v>84.78</v>
      </c>
      <c r="Q809" s="666">
        <v>1</v>
      </c>
      <c r="R809" s="650">
        <v>1</v>
      </c>
      <c r="S809" s="666">
        <v>1</v>
      </c>
      <c r="T809" s="731">
        <v>1</v>
      </c>
      <c r="U809" s="689">
        <v>1</v>
      </c>
    </row>
    <row r="810" spans="1:21" ht="14.4" customHeight="1" x14ac:dyDescent="0.3">
      <c r="A810" s="649">
        <v>7</v>
      </c>
      <c r="B810" s="650" t="s">
        <v>2234</v>
      </c>
      <c r="C810" s="650">
        <v>89301074</v>
      </c>
      <c r="D810" s="729" t="s">
        <v>3679</v>
      </c>
      <c r="E810" s="730" t="s">
        <v>2442</v>
      </c>
      <c r="F810" s="650" t="s">
        <v>2415</v>
      </c>
      <c r="G810" s="650" t="s">
        <v>2964</v>
      </c>
      <c r="H810" s="650" t="s">
        <v>568</v>
      </c>
      <c r="I810" s="650" t="s">
        <v>3590</v>
      </c>
      <c r="J810" s="650" t="s">
        <v>2966</v>
      </c>
      <c r="K810" s="650" t="s">
        <v>3591</v>
      </c>
      <c r="L810" s="651">
        <v>397.02</v>
      </c>
      <c r="M810" s="651">
        <v>397.02</v>
      </c>
      <c r="N810" s="650">
        <v>1</v>
      </c>
      <c r="O810" s="731">
        <v>1</v>
      </c>
      <c r="P810" s="651"/>
      <c r="Q810" s="666">
        <v>0</v>
      </c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7</v>
      </c>
      <c r="B811" s="650" t="s">
        <v>2234</v>
      </c>
      <c r="C811" s="650">
        <v>89301074</v>
      </c>
      <c r="D811" s="729" t="s">
        <v>3679</v>
      </c>
      <c r="E811" s="730" t="s">
        <v>2442</v>
      </c>
      <c r="F811" s="650" t="s">
        <v>2415</v>
      </c>
      <c r="G811" s="650" t="s">
        <v>2555</v>
      </c>
      <c r="H811" s="650" t="s">
        <v>568</v>
      </c>
      <c r="I811" s="650" t="s">
        <v>2717</v>
      </c>
      <c r="J811" s="650" t="s">
        <v>2557</v>
      </c>
      <c r="K811" s="650" t="s">
        <v>2558</v>
      </c>
      <c r="L811" s="651">
        <v>115.3</v>
      </c>
      <c r="M811" s="651">
        <v>115.3</v>
      </c>
      <c r="N811" s="650">
        <v>1</v>
      </c>
      <c r="O811" s="731">
        <v>1</v>
      </c>
      <c r="P811" s="651">
        <v>115.3</v>
      </c>
      <c r="Q811" s="666">
        <v>1</v>
      </c>
      <c r="R811" s="650">
        <v>1</v>
      </c>
      <c r="S811" s="666">
        <v>1</v>
      </c>
      <c r="T811" s="731">
        <v>1</v>
      </c>
      <c r="U811" s="689">
        <v>1</v>
      </c>
    </row>
    <row r="812" spans="1:21" ht="14.4" customHeight="1" x14ac:dyDescent="0.3">
      <c r="A812" s="649">
        <v>7</v>
      </c>
      <c r="B812" s="650" t="s">
        <v>2234</v>
      </c>
      <c r="C812" s="650">
        <v>89301074</v>
      </c>
      <c r="D812" s="729" t="s">
        <v>3679</v>
      </c>
      <c r="E812" s="730" t="s">
        <v>2442</v>
      </c>
      <c r="F812" s="650" t="s">
        <v>2415</v>
      </c>
      <c r="G812" s="650" t="s">
        <v>2559</v>
      </c>
      <c r="H812" s="650" t="s">
        <v>568</v>
      </c>
      <c r="I812" s="650" t="s">
        <v>2560</v>
      </c>
      <c r="J812" s="650" t="s">
        <v>2561</v>
      </c>
      <c r="K812" s="650" t="s">
        <v>2562</v>
      </c>
      <c r="L812" s="651">
        <v>25.8</v>
      </c>
      <c r="M812" s="651">
        <v>1522.1999999999998</v>
      </c>
      <c r="N812" s="650">
        <v>59</v>
      </c>
      <c r="O812" s="731">
        <v>15.5</v>
      </c>
      <c r="P812" s="651">
        <v>567.6</v>
      </c>
      <c r="Q812" s="666">
        <v>0.37288135593220345</v>
      </c>
      <c r="R812" s="650">
        <v>22</v>
      </c>
      <c r="S812" s="666">
        <v>0.3728813559322034</v>
      </c>
      <c r="T812" s="731">
        <v>5.5</v>
      </c>
      <c r="U812" s="689">
        <v>0.35483870967741937</v>
      </c>
    </row>
    <row r="813" spans="1:21" ht="14.4" customHeight="1" x14ac:dyDescent="0.3">
      <c r="A813" s="649">
        <v>7</v>
      </c>
      <c r="B813" s="650" t="s">
        <v>2234</v>
      </c>
      <c r="C813" s="650">
        <v>89301074</v>
      </c>
      <c r="D813" s="729" t="s">
        <v>3679</v>
      </c>
      <c r="E813" s="730" t="s">
        <v>2442</v>
      </c>
      <c r="F813" s="650" t="s">
        <v>2415</v>
      </c>
      <c r="G813" s="650" t="s">
        <v>2559</v>
      </c>
      <c r="H813" s="650" t="s">
        <v>568</v>
      </c>
      <c r="I813" s="650" t="s">
        <v>2996</v>
      </c>
      <c r="J813" s="650" t="s">
        <v>2997</v>
      </c>
      <c r="K813" s="650" t="s">
        <v>2998</v>
      </c>
      <c r="L813" s="651">
        <v>77.42</v>
      </c>
      <c r="M813" s="651">
        <v>387.1</v>
      </c>
      <c r="N813" s="650">
        <v>5</v>
      </c>
      <c r="O813" s="731">
        <v>3</v>
      </c>
      <c r="P813" s="651">
        <v>154.84</v>
      </c>
      <c r="Q813" s="666">
        <v>0.39999999999999997</v>
      </c>
      <c r="R813" s="650">
        <v>2</v>
      </c>
      <c r="S813" s="666">
        <v>0.4</v>
      </c>
      <c r="T813" s="731">
        <v>1.5</v>
      </c>
      <c r="U813" s="689">
        <v>0.5</v>
      </c>
    </row>
    <row r="814" spans="1:21" ht="14.4" customHeight="1" x14ac:dyDescent="0.3">
      <c r="A814" s="649">
        <v>7</v>
      </c>
      <c r="B814" s="650" t="s">
        <v>2234</v>
      </c>
      <c r="C814" s="650">
        <v>89301074</v>
      </c>
      <c r="D814" s="729" t="s">
        <v>3679</v>
      </c>
      <c r="E814" s="730" t="s">
        <v>2442</v>
      </c>
      <c r="F814" s="650" t="s">
        <v>2415</v>
      </c>
      <c r="G814" s="650" t="s">
        <v>2782</v>
      </c>
      <c r="H814" s="650" t="s">
        <v>568</v>
      </c>
      <c r="I814" s="650" t="s">
        <v>2783</v>
      </c>
      <c r="J814" s="650" t="s">
        <v>2784</v>
      </c>
      <c r="K814" s="650" t="s">
        <v>2785</v>
      </c>
      <c r="L814" s="651">
        <v>46.3</v>
      </c>
      <c r="M814" s="651">
        <v>46.3</v>
      </c>
      <c r="N814" s="650">
        <v>1</v>
      </c>
      <c r="O814" s="731">
        <v>1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7</v>
      </c>
      <c r="B815" s="650" t="s">
        <v>2234</v>
      </c>
      <c r="C815" s="650">
        <v>89301074</v>
      </c>
      <c r="D815" s="729" t="s">
        <v>3679</v>
      </c>
      <c r="E815" s="730" t="s">
        <v>2442</v>
      </c>
      <c r="F815" s="650" t="s">
        <v>2415</v>
      </c>
      <c r="G815" s="650" t="s">
        <v>2948</v>
      </c>
      <c r="H815" s="650" t="s">
        <v>629</v>
      </c>
      <c r="I815" s="650" t="s">
        <v>3219</v>
      </c>
      <c r="J815" s="650" t="s">
        <v>3220</v>
      </c>
      <c r="K815" s="650" t="s">
        <v>2752</v>
      </c>
      <c r="L815" s="651">
        <v>232.44</v>
      </c>
      <c r="M815" s="651">
        <v>697.31999999999994</v>
      </c>
      <c r="N815" s="650">
        <v>3</v>
      </c>
      <c r="O815" s="731">
        <v>0.5</v>
      </c>
      <c r="P815" s="651">
        <v>697.31999999999994</v>
      </c>
      <c r="Q815" s="666">
        <v>1</v>
      </c>
      <c r="R815" s="650">
        <v>3</v>
      </c>
      <c r="S815" s="666">
        <v>1</v>
      </c>
      <c r="T815" s="731">
        <v>0.5</v>
      </c>
      <c r="U815" s="689">
        <v>1</v>
      </c>
    </row>
    <row r="816" spans="1:21" ht="14.4" customHeight="1" x14ac:dyDescent="0.3">
      <c r="A816" s="649">
        <v>7</v>
      </c>
      <c r="B816" s="650" t="s">
        <v>2234</v>
      </c>
      <c r="C816" s="650">
        <v>89301074</v>
      </c>
      <c r="D816" s="729" t="s">
        <v>3679</v>
      </c>
      <c r="E816" s="730" t="s">
        <v>2442</v>
      </c>
      <c r="F816" s="650" t="s">
        <v>2415</v>
      </c>
      <c r="G816" s="650" t="s">
        <v>2948</v>
      </c>
      <c r="H816" s="650" t="s">
        <v>568</v>
      </c>
      <c r="I816" s="650" t="s">
        <v>3592</v>
      </c>
      <c r="J816" s="650" t="s">
        <v>3593</v>
      </c>
      <c r="K816" s="650" t="s">
        <v>2752</v>
      </c>
      <c r="L816" s="651">
        <v>0</v>
      </c>
      <c r="M816" s="651">
        <v>0</v>
      </c>
      <c r="N816" s="650">
        <v>1</v>
      </c>
      <c r="O816" s="731">
        <v>0.5</v>
      </c>
      <c r="P816" s="651">
        <v>0</v>
      </c>
      <c r="Q816" s="666"/>
      <c r="R816" s="650">
        <v>1</v>
      </c>
      <c r="S816" s="666">
        <v>1</v>
      </c>
      <c r="T816" s="731">
        <v>0.5</v>
      </c>
      <c r="U816" s="689">
        <v>1</v>
      </c>
    </row>
    <row r="817" spans="1:21" ht="14.4" customHeight="1" x14ac:dyDescent="0.3">
      <c r="A817" s="649">
        <v>7</v>
      </c>
      <c r="B817" s="650" t="s">
        <v>2234</v>
      </c>
      <c r="C817" s="650">
        <v>89301074</v>
      </c>
      <c r="D817" s="729" t="s">
        <v>3679</v>
      </c>
      <c r="E817" s="730" t="s">
        <v>2442</v>
      </c>
      <c r="F817" s="650" t="s">
        <v>2415</v>
      </c>
      <c r="G817" s="650" t="s">
        <v>2948</v>
      </c>
      <c r="H817" s="650" t="s">
        <v>568</v>
      </c>
      <c r="I817" s="650" t="s">
        <v>3594</v>
      </c>
      <c r="J817" s="650" t="s">
        <v>3595</v>
      </c>
      <c r="K817" s="650" t="s">
        <v>3078</v>
      </c>
      <c r="L817" s="651">
        <v>232.43</v>
      </c>
      <c r="M817" s="651">
        <v>464.86</v>
      </c>
      <c r="N817" s="650">
        <v>2</v>
      </c>
      <c r="O817" s="731">
        <v>0.5</v>
      </c>
      <c r="P817" s="651"/>
      <c r="Q817" s="666">
        <v>0</v>
      </c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7</v>
      </c>
      <c r="B818" s="650" t="s">
        <v>2234</v>
      </c>
      <c r="C818" s="650">
        <v>89301074</v>
      </c>
      <c r="D818" s="729" t="s">
        <v>3679</v>
      </c>
      <c r="E818" s="730" t="s">
        <v>2442</v>
      </c>
      <c r="F818" s="650" t="s">
        <v>2415</v>
      </c>
      <c r="G818" s="650" t="s">
        <v>2786</v>
      </c>
      <c r="H818" s="650" t="s">
        <v>568</v>
      </c>
      <c r="I818" s="650" t="s">
        <v>3006</v>
      </c>
      <c r="J818" s="650" t="s">
        <v>3007</v>
      </c>
      <c r="K818" s="650" t="s">
        <v>3008</v>
      </c>
      <c r="L818" s="651">
        <v>629.07000000000005</v>
      </c>
      <c r="M818" s="651">
        <v>11323.259999999998</v>
      </c>
      <c r="N818" s="650">
        <v>18</v>
      </c>
      <c r="O818" s="731">
        <v>4</v>
      </c>
      <c r="P818" s="651">
        <v>9436.0499999999993</v>
      </c>
      <c r="Q818" s="666">
        <v>0.83333333333333337</v>
      </c>
      <c r="R818" s="650">
        <v>15</v>
      </c>
      <c r="S818" s="666">
        <v>0.83333333333333337</v>
      </c>
      <c r="T818" s="731">
        <v>3</v>
      </c>
      <c r="U818" s="689">
        <v>0.75</v>
      </c>
    </row>
    <row r="819" spans="1:21" ht="14.4" customHeight="1" x14ac:dyDescent="0.3">
      <c r="A819" s="649">
        <v>7</v>
      </c>
      <c r="B819" s="650" t="s">
        <v>2234</v>
      </c>
      <c r="C819" s="650">
        <v>89301074</v>
      </c>
      <c r="D819" s="729" t="s">
        <v>3679</v>
      </c>
      <c r="E819" s="730" t="s">
        <v>2442</v>
      </c>
      <c r="F819" s="650" t="s">
        <v>2415</v>
      </c>
      <c r="G819" s="650" t="s">
        <v>2786</v>
      </c>
      <c r="H819" s="650" t="s">
        <v>568</v>
      </c>
      <c r="I819" s="650" t="s">
        <v>3006</v>
      </c>
      <c r="J819" s="650" t="s">
        <v>3007</v>
      </c>
      <c r="K819" s="650" t="s">
        <v>3008</v>
      </c>
      <c r="L819" s="651">
        <v>247.24</v>
      </c>
      <c r="M819" s="651">
        <v>2966.88</v>
      </c>
      <c r="N819" s="650">
        <v>12</v>
      </c>
      <c r="O819" s="731">
        <v>2</v>
      </c>
      <c r="P819" s="651">
        <v>2966.88</v>
      </c>
      <c r="Q819" s="666">
        <v>1</v>
      </c>
      <c r="R819" s="650">
        <v>12</v>
      </c>
      <c r="S819" s="666">
        <v>1</v>
      </c>
      <c r="T819" s="731">
        <v>2</v>
      </c>
      <c r="U819" s="689">
        <v>1</v>
      </c>
    </row>
    <row r="820" spans="1:21" ht="14.4" customHeight="1" x14ac:dyDescent="0.3">
      <c r="A820" s="649">
        <v>7</v>
      </c>
      <c r="B820" s="650" t="s">
        <v>2234</v>
      </c>
      <c r="C820" s="650">
        <v>89301074</v>
      </c>
      <c r="D820" s="729" t="s">
        <v>3679</v>
      </c>
      <c r="E820" s="730" t="s">
        <v>2442</v>
      </c>
      <c r="F820" s="650" t="s">
        <v>2415</v>
      </c>
      <c r="G820" s="650" t="s">
        <v>2786</v>
      </c>
      <c r="H820" s="650" t="s">
        <v>568</v>
      </c>
      <c r="I820" s="650" t="s">
        <v>3009</v>
      </c>
      <c r="J820" s="650" t="s">
        <v>3010</v>
      </c>
      <c r="K820" s="650" t="s">
        <v>3011</v>
      </c>
      <c r="L820" s="651">
        <v>1030.1500000000001</v>
      </c>
      <c r="M820" s="651">
        <v>6180.9000000000005</v>
      </c>
      <c r="N820" s="650">
        <v>6</v>
      </c>
      <c r="O820" s="731">
        <v>2</v>
      </c>
      <c r="P820" s="651">
        <v>2060.3000000000002</v>
      </c>
      <c r="Q820" s="666">
        <v>0.33333333333333331</v>
      </c>
      <c r="R820" s="650">
        <v>2</v>
      </c>
      <c r="S820" s="666">
        <v>0.33333333333333331</v>
      </c>
      <c r="T820" s="731">
        <v>1</v>
      </c>
      <c r="U820" s="689">
        <v>0.5</v>
      </c>
    </row>
    <row r="821" spans="1:21" ht="14.4" customHeight="1" x14ac:dyDescent="0.3">
      <c r="A821" s="649">
        <v>7</v>
      </c>
      <c r="B821" s="650" t="s">
        <v>2234</v>
      </c>
      <c r="C821" s="650">
        <v>89301074</v>
      </c>
      <c r="D821" s="729" t="s">
        <v>3679</v>
      </c>
      <c r="E821" s="730" t="s">
        <v>2442</v>
      </c>
      <c r="F821" s="650" t="s">
        <v>2415</v>
      </c>
      <c r="G821" s="650" t="s">
        <v>2786</v>
      </c>
      <c r="H821" s="650" t="s">
        <v>568</v>
      </c>
      <c r="I821" s="650" t="s">
        <v>3221</v>
      </c>
      <c r="J821" s="650" t="s">
        <v>3222</v>
      </c>
      <c r="K821" s="650" t="s">
        <v>3223</v>
      </c>
      <c r="L821" s="651">
        <v>1545.22</v>
      </c>
      <c r="M821" s="651">
        <v>57173.14</v>
      </c>
      <c r="N821" s="650">
        <v>37</v>
      </c>
      <c r="O821" s="731">
        <v>8</v>
      </c>
      <c r="P821" s="651">
        <v>21633.08</v>
      </c>
      <c r="Q821" s="666">
        <v>0.3783783783783784</v>
      </c>
      <c r="R821" s="650">
        <v>14</v>
      </c>
      <c r="S821" s="666">
        <v>0.3783783783783784</v>
      </c>
      <c r="T821" s="731">
        <v>3</v>
      </c>
      <c r="U821" s="689">
        <v>0.375</v>
      </c>
    </row>
    <row r="822" spans="1:21" ht="14.4" customHeight="1" x14ac:dyDescent="0.3">
      <c r="A822" s="649">
        <v>7</v>
      </c>
      <c r="B822" s="650" t="s">
        <v>2234</v>
      </c>
      <c r="C822" s="650">
        <v>89301074</v>
      </c>
      <c r="D822" s="729" t="s">
        <v>3679</v>
      </c>
      <c r="E822" s="730" t="s">
        <v>2442</v>
      </c>
      <c r="F822" s="650" t="s">
        <v>2415</v>
      </c>
      <c r="G822" s="650" t="s">
        <v>2786</v>
      </c>
      <c r="H822" s="650" t="s">
        <v>568</v>
      </c>
      <c r="I822" s="650" t="s">
        <v>3012</v>
      </c>
      <c r="J822" s="650" t="s">
        <v>3013</v>
      </c>
      <c r="K822" s="650" t="s">
        <v>3014</v>
      </c>
      <c r="L822" s="651">
        <v>2060.3000000000002</v>
      </c>
      <c r="M822" s="651">
        <v>26783.9</v>
      </c>
      <c r="N822" s="650">
        <v>13</v>
      </c>
      <c r="O822" s="731">
        <v>3</v>
      </c>
      <c r="P822" s="651">
        <v>6180.9000000000005</v>
      </c>
      <c r="Q822" s="666">
        <v>0.23076923076923078</v>
      </c>
      <c r="R822" s="650">
        <v>3</v>
      </c>
      <c r="S822" s="666">
        <v>0.23076923076923078</v>
      </c>
      <c r="T822" s="731">
        <v>1</v>
      </c>
      <c r="U822" s="689">
        <v>0.33333333333333331</v>
      </c>
    </row>
    <row r="823" spans="1:21" ht="14.4" customHeight="1" x14ac:dyDescent="0.3">
      <c r="A823" s="649">
        <v>7</v>
      </c>
      <c r="B823" s="650" t="s">
        <v>2234</v>
      </c>
      <c r="C823" s="650">
        <v>89301074</v>
      </c>
      <c r="D823" s="729" t="s">
        <v>3679</v>
      </c>
      <c r="E823" s="730" t="s">
        <v>2442</v>
      </c>
      <c r="F823" s="650" t="s">
        <v>2415</v>
      </c>
      <c r="G823" s="650" t="s">
        <v>2786</v>
      </c>
      <c r="H823" s="650" t="s">
        <v>568</v>
      </c>
      <c r="I823" s="650" t="s">
        <v>3015</v>
      </c>
      <c r="J823" s="650" t="s">
        <v>3016</v>
      </c>
      <c r="K823" s="650" t="s">
        <v>3017</v>
      </c>
      <c r="L823" s="651">
        <v>5889.6</v>
      </c>
      <c r="M823" s="651">
        <v>5889.6</v>
      </c>
      <c r="N823" s="650">
        <v>1</v>
      </c>
      <c r="O823" s="731">
        <v>1</v>
      </c>
      <c r="P823" s="651">
        <v>5889.6</v>
      </c>
      <c r="Q823" s="666">
        <v>1</v>
      </c>
      <c r="R823" s="650">
        <v>1</v>
      </c>
      <c r="S823" s="666">
        <v>1</v>
      </c>
      <c r="T823" s="731">
        <v>1</v>
      </c>
      <c r="U823" s="689">
        <v>1</v>
      </c>
    </row>
    <row r="824" spans="1:21" ht="14.4" customHeight="1" x14ac:dyDescent="0.3">
      <c r="A824" s="649">
        <v>7</v>
      </c>
      <c r="B824" s="650" t="s">
        <v>2234</v>
      </c>
      <c r="C824" s="650">
        <v>89301074</v>
      </c>
      <c r="D824" s="729" t="s">
        <v>3679</v>
      </c>
      <c r="E824" s="730" t="s">
        <v>2442</v>
      </c>
      <c r="F824" s="650" t="s">
        <v>2415</v>
      </c>
      <c r="G824" s="650" t="s">
        <v>2786</v>
      </c>
      <c r="H824" s="650" t="s">
        <v>568</v>
      </c>
      <c r="I824" s="650" t="s">
        <v>3227</v>
      </c>
      <c r="J824" s="650" t="s">
        <v>3228</v>
      </c>
      <c r="K824" s="650" t="s">
        <v>3229</v>
      </c>
      <c r="L824" s="651">
        <v>4351.75</v>
      </c>
      <c r="M824" s="651">
        <v>4351.75</v>
      </c>
      <c r="N824" s="650">
        <v>1</v>
      </c>
      <c r="O824" s="731">
        <v>1</v>
      </c>
      <c r="P824" s="651">
        <v>4351.75</v>
      </c>
      <c r="Q824" s="666">
        <v>1</v>
      </c>
      <c r="R824" s="650">
        <v>1</v>
      </c>
      <c r="S824" s="666">
        <v>1</v>
      </c>
      <c r="T824" s="731">
        <v>1</v>
      </c>
      <c r="U824" s="689">
        <v>1</v>
      </c>
    </row>
    <row r="825" spans="1:21" ht="14.4" customHeight="1" x14ac:dyDescent="0.3">
      <c r="A825" s="649">
        <v>7</v>
      </c>
      <c r="B825" s="650" t="s">
        <v>2234</v>
      </c>
      <c r="C825" s="650">
        <v>89301074</v>
      </c>
      <c r="D825" s="729" t="s">
        <v>3679</v>
      </c>
      <c r="E825" s="730" t="s">
        <v>2442</v>
      </c>
      <c r="F825" s="650" t="s">
        <v>2415</v>
      </c>
      <c r="G825" s="650" t="s">
        <v>2786</v>
      </c>
      <c r="H825" s="650" t="s">
        <v>568</v>
      </c>
      <c r="I825" s="650" t="s">
        <v>3366</v>
      </c>
      <c r="J825" s="650" t="s">
        <v>3367</v>
      </c>
      <c r="K825" s="650" t="s">
        <v>3368</v>
      </c>
      <c r="L825" s="651">
        <v>1063.33</v>
      </c>
      <c r="M825" s="651">
        <v>11696.63</v>
      </c>
      <c r="N825" s="650">
        <v>11</v>
      </c>
      <c r="O825" s="731">
        <v>3</v>
      </c>
      <c r="P825" s="651"/>
      <c r="Q825" s="666">
        <v>0</v>
      </c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7</v>
      </c>
      <c r="B826" s="650" t="s">
        <v>2234</v>
      </c>
      <c r="C826" s="650">
        <v>89301074</v>
      </c>
      <c r="D826" s="729" t="s">
        <v>3679</v>
      </c>
      <c r="E826" s="730" t="s">
        <v>2442</v>
      </c>
      <c r="F826" s="650" t="s">
        <v>2415</v>
      </c>
      <c r="G826" s="650" t="s">
        <v>2786</v>
      </c>
      <c r="H826" s="650" t="s">
        <v>568</v>
      </c>
      <c r="I826" s="650" t="s">
        <v>2787</v>
      </c>
      <c r="J826" s="650" t="s">
        <v>2788</v>
      </c>
      <c r="K826" s="650" t="s">
        <v>2789</v>
      </c>
      <c r="L826" s="651">
        <v>1545.22</v>
      </c>
      <c r="M826" s="651">
        <v>9271.32</v>
      </c>
      <c r="N826" s="650">
        <v>6</v>
      </c>
      <c r="O826" s="731">
        <v>1</v>
      </c>
      <c r="P826" s="651">
        <v>9271.32</v>
      </c>
      <c r="Q826" s="666">
        <v>1</v>
      </c>
      <c r="R826" s="650">
        <v>6</v>
      </c>
      <c r="S826" s="666">
        <v>1</v>
      </c>
      <c r="T826" s="731">
        <v>1</v>
      </c>
      <c r="U826" s="689">
        <v>1</v>
      </c>
    </row>
    <row r="827" spans="1:21" ht="14.4" customHeight="1" x14ac:dyDescent="0.3">
      <c r="A827" s="649">
        <v>7</v>
      </c>
      <c r="B827" s="650" t="s">
        <v>2234</v>
      </c>
      <c r="C827" s="650">
        <v>89301074</v>
      </c>
      <c r="D827" s="729" t="s">
        <v>3679</v>
      </c>
      <c r="E827" s="730" t="s">
        <v>2442</v>
      </c>
      <c r="F827" s="650" t="s">
        <v>2415</v>
      </c>
      <c r="G827" s="650" t="s">
        <v>2786</v>
      </c>
      <c r="H827" s="650" t="s">
        <v>568</v>
      </c>
      <c r="I827" s="650" t="s">
        <v>2787</v>
      </c>
      <c r="J827" s="650" t="s">
        <v>2788</v>
      </c>
      <c r="K827" s="650" t="s">
        <v>2789</v>
      </c>
      <c r="L827" s="651">
        <v>1520.33</v>
      </c>
      <c r="M827" s="651">
        <v>9121.98</v>
      </c>
      <c r="N827" s="650">
        <v>6</v>
      </c>
      <c r="O827" s="731">
        <v>1</v>
      </c>
      <c r="P827" s="651">
        <v>9121.98</v>
      </c>
      <c r="Q827" s="666">
        <v>1</v>
      </c>
      <c r="R827" s="650">
        <v>6</v>
      </c>
      <c r="S827" s="666">
        <v>1</v>
      </c>
      <c r="T827" s="731">
        <v>1</v>
      </c>
      <c r="U827" s="689">
        <v>1</v>
      </c>
    </row>
    <row r="828" spans="1:21" ht="14.4" customHeight="1" x14ac:dyDescent="0.3">
      <c r="A828" s="649">
        <v>7</v>
      </c>
      <c r="B828" s="650" t="s">
        <v>2234</v>
      </c>
      <c r="C828" s="650">
        <v>89301074</v>
      </c>
      <c r="D828" s="729" t="s">
        <v>3679</v>
      </c>
      <c r="E828" s="730" t="s">
        <v>2442</v>
      </c>
      <c r="F828" s="650" t="s">
        <v>2415</v>
      </c>
      <c r="G828" s="650" t="s">
        <v>2786</v>
      </c>
      <c r="H828" s="650" t="s">
        <v>568</v>
      </c>
      <c r="I828" s="650" t="s">
        <v>3021</v>
      </c>
      <c r="J828" s="650" t="s">
        <v>3022</v>
      </c>
      <c r="K828" s="650" t="s">
        <v>3023</v>
      </c>
      <c r="L828" s="651">
        <v>2060.3000000000002</v>
      </c>
      <c r="M828" s="651">
        <v>10301.5</v>
      </c>
      <c r="N828" s="650">
        <v>5</v>
      </c>
      <c r="O828" s="731">
        <v>1</v>
      </c>
      <c r="P828" s="651">
        <v>10301.5</v>
      </c>
      <c r="Q828" s="666">
        <v>1</v>
      </c>
      <c r="R828" s="650">
        <v>5</v>
      </c>
      <c r="S828" s="666">
        <v>1</v>
      </c>
      <c r="T828" s="731">
        <v>1</v>
      </c>
      <c r="U828" s="689">
        <v>1</v>
      </c>
    </row>
    <row r="829" spans="1:21" ht="14.4" customHeight="1" x14ac:dyDescent="0.3">
      <c r="A829" s="649">
        <v>7</v>
      </c>
      <c r="B829" s="650" t="s">
        <v>2234</v>
      </c>
      <c r="C829" s="650">
        <v>89301074</v>
      </c>
      <c r="D829" s="729" t="s">
        <v>3679</v>
      </c>
      <c r="E829" s="730" t="s">
        <v>2442</v>
      </c>
      <c r="F829" s="650" t="s">
        <v>2415</v>
      </c>
      <c r="G829" s="650" t="s">
        <v>2786</v>
      </c>
      <c r="H829" s="650" t="s">
        <v>568</v>
      </c>
      <c r="I829" s="650" t="s">
        <v>3024</v>
      </c>
      <c r="J829" s="650" t="s">
        <v>3025</v>
      </c>
      <c r="K829" s="650" t="s">
        <v>3026</v>
      </c>
      <c r="L829" s="651">
        <v>2787.72</v>
      </c>
      <c r="M829" s="651">
        <v>52966.68</v>
      </c>
      <c r="N829" s="650">
        <v>19</v>
      </c>
      <c r="O829" s="731">
        <v>4</v>
      </c>
      <c r="P829" s="651">
        <v>52966.68</v>
      </c>
      <c r="Q829" s="666">
        <v>1</v>
      </c>
      <c r="R829" s="650">
        <v>19</v>
      </c>
      <c r="S829" s="666">
        <v>1</v>
      </c>
      <c r="T829" s="731">
        <v>4</v>
      </c>
      <c r="U829" s="689">
        <v>1</v>
      </c>
    </row>
    <row r="830" spans="1:21" ht="14.4" customHeight="1" x14ac:dyDescent="0.3">
      <c r="A830" s="649">
        <v>7</v>
      </c>
      <c r="B830" s="650" t="s">
        <v>2234</v>
      </c>
      <c r="C830" s="650">
        <v>89301074</v>
      </c>
      <c r="D830" s="729" t="s">
        <v>3679</v>
      </c>
      <c r="E830" s="730" t="s">
        <v>2442</v>
      </c>
      <c r="F830" s="650" t="s">
        <v>2415</v>
      </c>
      <c r="G830" s="650" t="s">
        <v>2786</v>
      </c>
      <c r="H830" s="650" t="s">
        <v>568</v>
      </c>
      <c r="I830" s="650" t="s">
        <v>3024</v>
      </c>
      <c r="J830" s="650" t="s">
        <v>3025</v>
      </c>
      <c r="K830" s="650" t="s">
        <v>3026</v>
      </c>
      <c r="L830" s="651">
        <v>2060.3000000000002</v>
      </c>
      <c r="M830" s="651">
        <v>26783.9</v>
      </c>
      <c r="N830" s="650">
        <v>13</v>
      </c>
      <c r="O830" s="731">
        <v>4</v>
      </c>
      <c r="P830" s="651">
        <v>18542.7</v>
      </c>
      <c r="Q830" s="666">
        <v>0.69230769230769229</v>
      </c>
      <c r="R830" s="650">
        <v>9</v>
      </c>
      <c r="S830" s="666">
        <v>0.69230769230769229</v>
      </c>
      <c r="T830" s="731">
        <v>3</v>
      </c>
      <c r="U830" s="689">
        <v>0.75</v>
      </c>
    </row>
    <row r="831" spans="1:21" ht="14.4" customHeight="1" x14ac:dyDescent="0.3">
      <c r="A831" s="649">
        <v>7</v>
      </c>
      <c r="B831" s="650" t="s">
        <v>2234</v>
      </c>
      <c r="C831" s="650">
        <v>89301074</v>
      </c>
      <c r="D831" s="729" t="s">
        <v>3679</v>
      </c>
      <c r="E831" s="730" t="s">
        <v>2442</v>
      </c>
      <c r="F831" s="650" t="s">
        <v>2415</v>
      </c>
      <c r="G831" s="650" t="s">
        <v>2786</v>
      </c>
      <c r="H831" s="650" t="s">
        <v>568</v>
      </c>
      <c r="I831" s="650" t="s">
        <v>3024</v>
      </c>
      <c r="J831" s="650" t="s">
        <v>3025</v>
      </c>
      <c r="K831" s="650" t="s">
        <v>3026</v>
      </c>
      <c r="L831" s="651">
        <v>2027.11</v>
      </c>
      <c r="M831" s="651">
        <v>2027.11</v>
      </c>
      <c r="N831" s="650">
        <v>1</v>
      </c>
      <c r="O831" s="731">
        <v>1</v>
      </c>
      <c r="P831" s="651"/>
      <c r="Q831" s="666">
        <v>0</v>
      </c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7</v>
      </c>
      <c r="B832" s="650" t="s">
        <v>2234</v>
      </c>
      <c r="C832" s="650">
        <v>89301074</v>
      </c>
      <c r="D832" s="729" t="s">
        <v>3679</v>
      </c>
      <c r="E832" s="730" t="s">
        <v>2442</v>
      </c>
      <c r="F832" s="650" t="s">
        <v>2415</v>
      </c>
      <c r="G832" s="650" t="s">
        <v>2786</v>
      </c>
      <c r="H832" s="650" t="s">
        <v>568</v>
      </c>
      <c r="I832" s="650" t="s">
        <v>3027</v>
      </c>
      <c r="J832" s="650" t="s">
        <v>3028</v>
      </c>
      <c r="K832" s="650" t="s">
        <v>3029</v>
      </c>
      <c r="L832" s="651">
        <v>1545.22</v>
      </c>
      <c r="M832" s="651">
        <v>60263.58</v>
      </c>
      <c r="N832" s="650">
        <v>39</v>
      </c>
      <c r="O832" s="731">
        <v>8</v>
      </c>
      <c r="P832" s="651">
        <v>37085.279999999999</v>
      </c>
      <c r="Q832" s="666">
        <v>0.61538461538461531</v>
      </c>
      <c r="R832" s="650">
        <v>24</v>
      </c>
      <c r="S832" s="666">
        <v>0.61538461538461542</v>
      </c>
      <c r="T832" s="731">
        <v>5</v>
      </c>
      <c r="U832" s="689">
        <v>0.625</v>
      </c>
    </row>
    <row r="833" spans="1:21" ht="14.4" customHeight="1" x14ac:dyDescent="0.3">
      <c r="A833" s="649">
        <v>7</v>
      </c>
      <c r="B833" s="650" t="s">
        <v>2234</v>
      </c>
      <c r="C833" s="650">
        <v>89301074</v>
      </c>
      <c r="D833" s="729" t="s">
        <v>3679</v>
      </c>
      <c r="E833" s="730" t="s">
        <v>2442</v>
      </c>
      <c r="F833" s="650" t="s">
        <v>2415</v>
      </c>
      <c r="G833" s="650" t="s">
        <v>2786</v>
      </c>
      <c r="H833" s="650" t="s">
        <v>568</v>
      </c>
      <c r="I833" s="650" t="s">
        <v>3027</v>
      </c>
      <c r="J833" s="650" t="s">
        <v>3028</v>
      </c>
      <c r="K833" s="650" t="s">
        <v>3029</v>
      </c>
      <c r="L833" s="651">
        <v>2332.38</v>
      </c>
      <c r="M833" s="651">
        <v>83965.680000000008</v>
      </c>
      <c r="N833" s="650">
        <v>36</v>
      </c>
      <c r="O833" s="731">
        <v>9</v>
      </c>
      <c r="P833" s="651">
        <v>39650.460000000006</v>
      </c>
      <c r="Q833" s="666">
        <v>0.47222222222222227</v>
      </c>
      <c r="R833" s="650">
        <v>17</v>
      </c>
      <c r="S833" s="666">
        <v>0.47222222222222221</v>
      </c>
      <c r="T833" s="731">
        <v>5</v>
      </c>
      <c r="U833" s="689">
        <v>0.55555555555555558</v>
      </c>
    </row>
    <row r="834" spans="1:21" ht="14.4" customHeight="1" x14ac:dyDescent="0.3">
      <c r="A834" s="649">
        <v>7</v>
      </c>
      <c r="B834" s="650" t="s">
        <v>2234</v>
      </c>
      <c r="C834" s="650">
        <v>89301074</v>
      </c>
      <c r="D834" s="729" t="s">
        <v>3679</v>
      </c>
      <c r="E834" s="730" t="s">
        <v>2442</v>
      </c>
      <c r="F834" s="650" t="s">
        <v>2415</v>
      </c>
      <c r="G834" s="650" t="s">
        <v>2786</v>
      </c>
      <c r="H834" s="650" t="s">
        <v>568</v>
      </c>
      <c r="I834" s="650" t="s">
        <v>3027</v>
      </c>
      <c r="J834" s="650" t="s">
        <v>3028</v>
      </c>
      <c r="K834" s="650" t="s">
        <v>3029</v>
      </c>
      <c r="L834" s="651">
        <v>1520.33</v>
      </c>
      <c r="M834" s="651">
        <v>10642.31</v>
      </c>
      <c r="N834" s="650">
        <v>7</v>
      </c>
      <c r="O834" s="731">
        <v>2</v>
      </c>
      <c r="P834" s="651">
        <v>10642.31</v>
      </c>
      <c r="Q834" s="666">
        <v>1</v>
      </c>
      <c r="R834" s="650">
        <v>7</v>
      </c>
      <c r="S834" s="666">
        <v>1</v>
      </c>
      <c r="T834" s="731">
        <v>2</v>
      </c>
      <c r="U834" s="689">
        <v>1</v>
      </c>
    </row>
    <row r="835" spans="1:21" ht="14.4" customHeight="1" x14ac:dyDescent="0.3">
      <c r="A835" s="649">
        <v>7</v>
      </c>
      <c r="B835" s="650" t="s">
        <v>2234</v>
      </c>
      <c r="C835" s="650">
        <v>89301074</v>
      </c>
      <c r="D835" s="729" t="s">
        <v>3679</v>
      </c>
      <c r="E835" s="730" t="s">
        <v>2442</v>
      </c>
      <c r="F835" s="650" t="s">
        <v>2415</v>
      </c>
      <c r="G835" s="650" t="s">
        <v>2786</v>
      </c>
      <c r="H835" s="650" t="s">
        <v>568</v>
      </c>
      <c r="I835" s="650" t="s">
        <v>3030</v>
      </c>
      <c r="J835" s="650" t="s">
        <v>3031</v>
      </c>
      <c r="K835" s="650" t="s">
        <v>3032</v>
      </c>
      <c r="L835" s="651">
        <v>880.88</v>
      </c>
      <c r="M835" s="651">
        <v>11451.439999999999</v>
      </c>
      <c r="N835" s="650">
        <v>13</v>
      </c>
      <c r="O835" s="731">
        <v>3</v>
      </c>
      <c r="P835" s="651">
        <v>8808.7999999999993</v>
      </c>
      <c r="Q835" s="666">
        <v>0.76923076923076927</v>
      </c>
      <c r="R835" s="650">
        <v>10</v>
      </c>
      <c r="S835" s="666">
        <v>0.76923076923076927</v>
      </c>
      <c r="T835" s="731">
        <v>2</v>
      </c>
      <c r="U835" s="689">
        <v>0.66666666666666663</v>
      </c>
    </row>
    <row r="836" spans="1:21" ht="14.4" customHeight="1" x14ac:dyDescent="0.3">
      <c r="A836" s="649">
        <v>7</v>
      </c>
      <c r="B836" s="650" t="s">
        <v>2234</v>
      </c>
      <c r="C836" s="650">
        <v>89301074</v>
      </c>
      <c r="D836" s="729" t="s">
        <v>3679</v>
      </c>
      <c r="E836" s="730" t="s">
        <v>2442</v>
      </c>
      <c r="F836" s="650" t="s">
        <v>2415</v>
      </c>
      <c r="G836" s="650" t="s">
        <v>2786</v>
      </c>
      <c r="H836" s="650" t="s">
        <v>568</v>
      </c>
      <c r="I836" s="650" t="s">
        <v>3030</v>
      </c>
      <c r="J836" s="650" t="s">
        <v>3031</v>
      </c>
      <c r="K836" s="650" t="s">
        <v>3032</v>
      </c>
      <c r="L836" s="651">
        <v>515.07000000000005</v>
      </c>
      <c r="M836" s="651">
        <v>17512.38</v>
      </c>
      <c r="N836" s="650">
        <v>34</v>
      </c>
      <c r="O836" s="731">
        <v>10</v>
      </c>
      <c r="P836" s="651">
        <v>3605.4900000000002</v>
      </c>
      <c r="Q836" s="666">
        <v>0.20588235294117646</v>
      </c>
      <c r="R836" s="650">
        <v>7</v>
      </c>
      <c r="S836" s="666">
        <v>0.20588235294117646</v>
      </c>
      <c r="T836" s="731">
        <v>3</v>
      </c>
      <c r="U836" s="689">
        <v>0.3</v>
      </c>
    </row>
    <row r="837" spans="1:21" ht="14.4" customHeight="1" x14ac:dyDescent="0.3">
      <c r="A837" s="649">
        <v>7</v>
      </c>
      <c r="B837" s="650" t="s">
        <v>2234</v>
      </c>
      <c r="C837" s="650">
        <v>89301074</v>
      </c>
      <c r="D837" s="729" t="s">
        <v>3679</v>
      </c>
      <c r="E837" s="730" t="s">
        <v>2442</v>
      </c>
      <c r="F837" s="650" t="s">
        <v>2415</v>
      </c>
      <c r="G837" s="650" t="s">
        <v>2786</v>
      </c>
      <c r="H837" s="650" t="s">
        <v>568</v>
      </c>
      <c r="I837" s="650" t="s">
        <v>3033</v>
      </c>
      <c r="J837" s="650" t="s">
        <v>3034</v>
      </c>
      <c r="K837" s="650" t="s">
        <v>3035</v>
      </c>
      <c r="L837" s="651">
        <v>1629.03</v>
      </c>
      <c r="M837" s="651">
        <v>17919.330000000002</v>
      </c>
      <c r="N837" s="650">
        <v>11</v>
      </c>
      <c r="O837" s="731">
        <v>4</v>
      </c>
      <c r="P837" s="651">
        <v>17919.330000000002</v>
      </c>
      <c r="Q837" s="666">
        <v>1</v>
      </c>
      <c r="R837" s="650">
        <v>11</v>
      </c>
      <c r="S837" s="666">
        <v>1</v>
      </c>
      <c r="T837" s="731">
        <v>4</v>
      </c>
      <c r="U837" s="689">
        <v>1</v>
      </c>
    </row>
    <row r="838" spans="1:21" ht="14.4" customHeight="1" x14ac:dyDescent="0.3">
      <c r="A838" s="649">
        <v>7</v>
      </c>
      <c r="B838" s="650" t="s">
        <v>2234</v>
      </c>
      <c r="C838" s="650">
        <v>89301074</v>
      </c>
      <c r="D838" s="729" t="s">
        <v>3679</v>
      </c>
      <c r="E838" s="730" t="s">
        <v>2442</v>
      </c>
      <c r="F838" s="650" t="s">
        <v>2415</v>
      </c>
      <c r="G838" s="650" t="s">
        <v>2786</v>
      </c>
      <c r="H838" s="650" t="s">
        <v>568</v>
      </c>
      <c r="I838" s="650" t="s">
        <v>3033</v>
      </c>
      <c r="J838" s="650" t="s">
        <v>3034</v>
      </c>
      <c r="K838" s="650" t="s">
        <v>3035</v>
      </c>
      <c r="L838" s="651">
        <v>1030.1500000000001</v>
      </c>
      <c r="M838" s="651">
        <v>9271.35</v>
      </c>
      <c r="N838" s="650">
        <v>9</v>
      </c>
      <c r="O838" s="731">
        <v>2</v>
      </c>
      <c r="P838" s="651">
        <v>4120.6000000000004</v>
      </c>
      <c r="Q838" s="666">
        <v>0.44444444444444448</v>
      </c>
      <c r="R838" s="650">
        <v>4</v>
      </c>
      <c r="S838" s="666">
        <v>0.44444444444444442</v>
      </c>
      <c r="T838" s="731">
        <v>1</v>
      </c>
      <c r="U838" s="689">
        <v>0.5</v>
      </c>
    </row>
    <row r="839" spans="1:21" ht="14.4" customHeight="1" x14ac:dyDescent="0.3">
      <c r="A839" s="649">
        <v>7</v>
      </c>
      <c r="B839" s="650" t="s">
        <v>2234</v>
      </c>
      <c r="C839" s="650">
        <v>89301074</v>
      </c>
      <c r="D839" s="729" t="s">
        <v>3679</v>
      </c>
      <c r="E839" s="730" t="s">
        <v>2442</v>
      </c>
      <c r="F839" s="650" t="s">
        <v>2415</v>
      </c>
      <c r="G839" s="650" t="s">
        <v>2786</v>
      </c>
      <c r="H839" s="650" t="s">
        <v>568</v>
      </c>
      <c r="I839" s="650" t="s">
        <v>3036</v>
      </c>
      <c r="J839" s="650" t="s">
        <v>3037</v>
      </c>
      <c r="K839" s="650" t="s">
        <v>3038</v>
      </c>
      <c r="L839" s="651">
        <v>515.07000000000005</v>
      </c>
      <c r="M839" s="651">
        <v>4635.630000000001</v>
      </c>
      <c r="N839" s="650">
        <v>9</v>
      </c>
      <c r="O839" s="731">
        <v>2</v>
      </c>
      <c r="P839" s="651">
        <v>2575.3500000000004</v>
      </c>
      <c r="Q839" s="666">
        <v>0.55555555555555547</v>
      </c>
      <c r="R839" s="650">
        <v>5</v>
      </c>
      <c r="S839" s="666">
        <v>0.55555555555555558</v>
      </c>
      <c r="T839" s="731">
        <v>1</v>
      </c>
      <c r="U839" s="689">
        <v>0.5</v>
      </c>
    </row>
    <row r="840" spans="1:21" ht="14.4" customHeight="1" x14ac:dyDescent="0.3">
      <c r="A840" s="649">
        <v>7</v>
      </c>
      <c r="B840" s="650" t="s">
        <v>2234</v>
      </c>
      <c r="C840" s="650">
        <v>89301074</v>
      </c>
      <c r="D840" s="729" t="s">
        <v>3679</v>
      </c>
      <c r="E840" s="730" t="s">
        <v>2442</v>
      </c>
      <c r="F840" s="650" t="s">
        <v>2415</v>
      </c>
      <c r="G840" s="650" t="s">
        <v>2786</v>
      </c>
      <c r="H840" s="650" t="s">
        <v>568</v>
      </c>
      <c r="I840" s="650" t="s">
        <v>3233</v>
      </c>
      <c r="J840" s="650" t="s">
        <v>3234</v>
      </c>
      <c r="K840" s="650" t="s">
        <v>3235</v>
      </c>
      <c r="L840" s="651">
        <v>515.07000000000005</v>
      </c>
      <c r="M840" s="651">
        <v>3605.4900000000007</v>
      </c>
      <c r="N840" s="650">
        <v>7</v>
      </c>
      <c r="O840" s="731">
        <v>4</v>
      </c>
      <c r="P840" s="651">
        <v>2575.3500000000004</v>
      </c>
      <c r="Q840" s="666">
        <v>0.7142857142857143</v>
      </c>
      <c r="R840" s="650">
        <v>5</v>
      </c>
      <c r="S840" s="666">
        <v>0.7142857142857143</v>
      </c>
      <c r="T840" s="731">
        <v>3</v>
      </c>
      <c r="U840" s="689">
        <v>0.75</v>
      </c>
    </row>
    <row r="841" spans="1:21" ht="14.4" customHeight="1" x14ac:dyDescent="0.3">
      <c r="A841" s="649">
        <v>7</v>
      </c>
      <c r="B841" s="650" t="s">
        <v>2234</v>
      </c>
      <c r="C841" s="650">
        <v>89301074</v>
      </c>
      <c r="D841" s="729" t="s">
        <v>3679</v>
      </c>
      <c r="E841" s="730" t="s">
        <v>2442</v>
      </c>
      <c r="F841" s="650" t="s">
        <v>2415</v>
      </c>
      <c r="G841" s="650" t="s">
        <v>2786</v>
      </c>
      <c r="H841" s="650" t="s">
        <v>568</v>
      </c>
      <c r="I841" s="650" t="s">
        <v>3596</v>
      </c>
      <c r="J841" s="650" t="s">
        <v>3385</v>
      </c>
      <c r="K841" s="650" t="s">
        <v>3386</v>
      </c>
      <c r="L841" s="651">
        <v>1416.77</v>
      </c>
      <c r="M841" s="651">
        <v>5667.08</v>
      </c>
      <c r="N841" s="650">
        <v>4</v>
      </c>
      <c r="O841" s="731">
        <v>1</v>
      </c>
      <c r="P841" s="651">
        <v>5667.08</v>
      </c>
      <c r="Q841" s="666">
        <v>1</v>
      </c>
      <c r="R841" s="650">
        <v>4</v>
      </c>
      <c r="S841" s="666">
        <v>1</v>
      </c>
      <c r="T841" s="731">
        <v>1</v>
      </c>
      <c r="U841" s="689">
        <v>1</v>
      </c>
    </row>
    <row r="842" spans="1:21" ht="14.4" customHeight="1" x14ac:dyDescent="0.3">
      <c r="A842" s="649">
        <v>7</v>
      </c>
      <c r="B842" s="650" t="s">
        <v>2234</v>
      </c>
      <c r="C842" s="650">
        <v>89301074</v>
      </c>
      <c r="D842" s="729" t="s">
        <v>3679</v>
      </c>
      <c r="E842" s="730" t="s">
        <v>2442</v>
      </c>
      <c r="F842" s="650" t="s">
        <v>2415</v>
      </c>
      <c r="G842" s="650" t="s">
        <v>2786</v>
      </c>
      <c r="H842" s="650" t="s">
        <v>568</v>
      </c>
      <c r="I842" s="650" t="s">
        <v>3042</v>
      </c>
      <c r="J842" s="650" t="s">
        <v>3043</v>
      </c>
      <c r="K842" s="650" t="s">
        <v>3044</v>
      </c>
      <c r="L842" s="651">
        <v>247.24</v>
      </c>
      <c r="M842" s="651">
        <v>988.96</v>
      </c>
      <c r="N842" s="650">
        <v>4</v>
      </c>
      <c r="O842" s="731">
        <v>1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7</v>
      </c>
      <c r="B843" s="650" t="s">
        <v>2234</v>
      </c>
      <c r="C843" s="650">
        <v>89301074</v>
      </c>
      <c r="D843" s="729" t="s">
        <v>3679</v>
      </c>
      <c r="E843" s="730" t="s">
        <v>2442</v>
      </c>
      <c r="F843" s="650" t="s">
        <v>2415</v>
      </c>
      <c r="G843" s="650" t="s">
        <v>2786</v>
      </c>
      <c r="H843" s="650" t="s">
        <v>568</v>
      </c>
      <c r="I843" s="650" t="s">
        <v>3597</v>
      </c>
      <c r="J843" s="650" t="s">
        <v>3013</v>
      </c>
      <c r="K843" s="650" t="s">
        <v>3598</v>
      </c>
      <c r="L843" s="651">
        <v>0</v>
      </c>
      <c r="M843" s="651">
        <v>0</v>
      </c>
      <c r="N843" s="650">
        <v>2</v>
      </c>
      <c r="O843" s="731">
        <v>1</v>
      </c>
      <c r="P843" s="651">
        <v>0</v>
      </c>
      <c r="Q843" s="666"/>
      <c r="R843" s="650">
        <v>2</v>
      </c>
      <c r="S843" s="666">
        <v>1</v>
      </c>
      <c r="T843" s="731">
        <v>1</v>
      </c>
      <c r="U843" s="689">
        <v>1</v>
      </c>
    </row>
    <row r="844" spans="1:21" ht="14.4" customHeight="1" x14ac:dyDescent="0.3">
      <c r="A844" s="649">
        <v>7</v>
      </c>
      <c r="B844" s="650" t="s">
        <v>2234</v>
      </c>
      <c r="C844" s="650">
        <v>89301074</v>
      </c>
      <c r="D844" s="729" t="s">
        <v>3679</v>
      </c>
      <c r="E844" s="730" t="s">
        <v>2442</v>
      </c>
      <c r="F844" s="650" t="s">
        <v>2415</v>
      </c>
      <c r="G844" s="650" t="s">
        <v>3599</v>
      </c>
      <c r="H844" s="650" t="s">
        <v>629</v>
      </c>
      <c r="I844" s="650" t="s">
        <v>3600</v>
      </c>
      <c r="J844" s="650" t="s">
        <v>3601</v>
      </c>
      <c r="K844" s="650" t="s">
        <v>3602</v>
      </c>
      <c r="L844" s="651">
        <v>243.83</v>
      </c>
      <c r="M844" s="651">
        <v>487.66</v>
      </c>
      <c r="N844" s="650">
        <v>2</v>
      </c>
      <c r="O844" s="731">
        <v>1</v>
      </c>
      <c r="P844" s="651">
        <v>487.66</v>
      </c>
      <c r="Q844" s="666">
        <v>1</v>
      </c>
      <c r="R844" s="650">
        <v>2</v>
      </c>
      <c r="S844" s="666">
        <v>1</v>
      </c>
      <c r="T844" s="731">
        <v>1</v>
      </c>
      <c r="U844" s="689">
        <v>1</v>
      </c>
    </row>
    <row r="845" spans="1:21" ht="14.4" customHeight="1" x14ac:dyDescent="0.3">
      <c r="A845" s="649">
        <v>7</v>
      </c>
      <c r="B845" s="650" t="s">
        <v>2234</v>
      </c>
      <c r="C845" s="650">
        <v>89301074</v>
      </c>
      <c r="D845" s="729" t="s">
        <v>3679</v>
      </c>
      <c r="E845" s="730" t="s">
        <v>2442</v>
      </c>
      <c r="F845" s="650" t="s">
        <v>2415</v>
      </c>
      <c r="G845" s="650" t="s">
        <v>3603</v>
      </c>
      <c r="H845" s="650" t="s">
        <v>568</v>
      </c>
      <c r="I845" s="650" t="s">
        <v>3604</v>
      </c>
      <c r="J845" s="650" t="s">
        <v>3605</v>
      </c>
      <c r="K845" s="650" t="s">
        <v>3606</v>
      </c>
      <c r="L845" s="651">
        <v>0</v>
      </c>
      <c r="M845" s="651">
        <v>0</v>
      </c>
      <c r="N845" s="650">
        <v>2</v>
      </c>
      <c r="O845" s="731">
        <v>0.5</v>
      </c>
      <c r="P845" s="651">
        <v>0</v>
      </c>
      <c r="Q845" s="666"/>
      <c r="R845" s="650">
        <v>2</v>
      </c>
      <c r="S845" s="666">
        <v>1</v>
      </c>
      <c r="T845" s="731">
        <v>0.5</v>
      </c>
      <c r="U845" s="689">
        <v>1</v>
      </c>
    </row>
    <row r="846" spans="1:21" ht="14.4" customHeight="1" x14ac:dyDescent="0.3">
      <c r="A846" s="649">
        <v>7</v>
      </c>
      <c r="B846" s="650" t="s">
        <v>2234</v>
      </c>
      <c r="C846" s="650">
        <v>89301074</v>
      </c>
      <c r="D846" s="729" t="s">
        <v>3679</v>
      </c>
      <c r="E846" s="730" t="s">
        <v>2442</v>
      </c>
      <c r="F846" s="650" t="s">
        <v>2415</v>
      </c>
      <c r="G846" s="650" t="s">
        <v>3048</v>
      </c>
      <c r="H846" s="650" t="s">
        <v>568</v>
      </c>
      <c r="I846" s="650" t="s">
        <v>3389</v>
      </c>
      <c r="J846" s="650" t="s">
        <v>3390</v>
      </c>
      <c r="K846" s="650" t="s">
        <v>3391</v>
      </c>
      <c r="L846" s="651">
        <v>999.6</v>
      </c>
      <c r="M846" s="651">
        <v>1999.2</v>
      </c>
      <c r="N846" s="650">
        <v>2</v>
      </c>
      <c r="O846" s="731">
        <v>1.5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7</v>
      </c>
      <c r="B847" s="650" t="s">
        <v>2234</v>
      </c>
      <c r="C847" s="650">
        <v>89301074</v>
      </c>
      <c r="D847" s="729" t="s">
        <v>3679</v>
      </c>
      <c r="E847" s="730" t="s">
        <v>2442</v>
      </c>
      <c r="F847" s="650" t="s">
        <v>2415</v>
      </c>
      <c r="G847" s="650" t="s">
        <v>3048</v>
      </c>
      <c r="H847" s="650" t="s">
        <v>568</v>
      </c>
      <c r="I847" s="650" t="s">
        <v>3392</v>
      </c>
      <c r="J847" s="650" t="s">
        <v>3393</v>
      </c>
      <c r="K847" s="650" t="s">
        <v>3056</v>
      </c>
      <c r="L847" s="651">
        <v>887.05</v>
      </c>
      <c r="M847" s="651">
        <v>8870.5</v>
      </c>
      <c r="N847" s="650">
        <v>10</v>
      </c>
      <c r="O847" s="731">
        <v>4</v>
      </c>
      <c r="P847" s="651">
        <v>1774.1</v>
      </c>
      <c r="Q847" s="666">
        <v>0.19999999999999998</v>
      </c>
      <c r="R847" s="650">
        <v>2</v>
      </c>
      <c r="S847" s="666">
        <v>0.2</v>
      </c>
      <c r="T847" s="731">
        <v>1</v>
      </c>
      <c r="U847" s="689">
        <v>0.25</v>
      </c>
    </row>
    <row r="848" spans="1:21" ht="14.4" customHeight="1" x14ac:dyDescent="0.3">
      <c r="A848" s="649">
        <v>7</v>
      </c>
      <c r="B848" s="650" t="s">
        <v>2234</v>
      </c>
      <c r="C848" s="650">
        <v>89301074</v>
      </c>
      <c r="D848" s="729" t="s">
        <v>3679</v>
      </c>
      <c r="E848" s="730" t="s">
        <v>2442</v>
      </c>
      <c r="F848" s="650" t="s">
        <v>2415</v>
      </c>
      <c r="G848" s="650" t="s">
        <v>3048</v>
      </c>
      <c r="H848" s="650" t="s">
        <v>629</v>
      </c>
      <c r="I848" s="650" t="s">
        <v>3049</v>
      </c>
      <c r="J848" s="650" t="s">
        <v>3050</v>
      </c>
      <c r="K848" s="650" t="s">
        <v>3051</v>
      </c>
      <c r="L848" s="651">
        <v>591.66999999999996</v>
      </c>
      <c r="M848" s="651">
        <v>2366.6799999999998</v>
      </c>
      <c r="N848" s="650">
        <v>4</v>
      </c>
      <c r="O848" s="731">
        <v>1.5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7</v>
      </c>
      <c r="B849" s="650" t="s">
        <v>2234</v>
      </c>
      <c r="C849" s="650">
        <v>89301074</v>
      </c>
      <c r="D849" s="729" t="s">
        <v>3679</v>
      </c>
      <c r="E849" s="730" t="s">
        <v>2442</v>
      </c>
      <c r="F849" s="650" t="s">
        <v>2415</v>
      </c>
      <c r="G849" s="650" t="s">
        <v>3048</v>
      </c>
      <c r="H849" s="650" t="s">
        <v>568</v>
      </c>
      <c r="I849" s="650" t="s">
        <v>3607</v>
      </c>
      <c r="J849" s="650" t="s">
        <v>3608</v>
      </c>
      <c r="K849" s="650" t="s">
        <v>3051</v>
      </c>
      <c r="L849" s="651">
        <v>591.66999999999996</v>
      </c>
      <c r="M849" s="651">
        <v>1775.0099999999998</v>
      </c>
      <c r="N849" s="650">
        <v>3</v>
      </c>
      <c r="O849" s="731">
        <v>0.5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7</v>
      </c>
      <c r="B850" s="650" t="s">
        <v>2234</v>
      </c>
      <c r="C850" s="650">
        <v>89301074</v>
      </c>
      <c r="D850" s="729" t="s">
        <v>3679</v>
      </c>
      <c r="E850" s="730" t="s">
        <v>2442</v>
      </c>
      <c r="F850" s="650" t="s">
        <v>2415</v>
      </c>
      <c r="G850" s="650" t="s">
        <v>3048</v>
      </c>
      <c r="H850" s="650" t="s">
        <v>629</v>
      </c>
      <c r="I850" s="650" t="s">
        <v>3238</v>
      </c>
      <c r="J850" s="650" t="s">
        <v>3239</v>
      </c>
      <c r="K850" s="650" t="s">
        <v>3240</v>
      </c>
      <c r="L850" s="651">
        <v>561.54</v>
      </c>
      <c r="M850" s="651">
        <v>2246.16</v>
      </c>
      <c r="N850" s="650">
        <v>4</v>
      </c>
      <c r="O850" s="731">
        <v>3.5</v>
      </c>
      <c r="P850" s="651">
        <v>1123.08</v>
      </c>
      <c r="Q850" s="666">
        <v>0.5</v>
      </c>
      <c r="R850" s="650">
        <v>2</v>
      </c>
      <c r="S850" s="666">
        <v>0.5</v>
      </c>
      <c r="T850" s="731">
        <v>2</v>
      </c>
      <c r="U850" s="689">
        <v>0.5714285714285714</v>
      </c>
    </row>
    <row r="851" spans="1:21" ht="14.4" customHeight="1" x14ac:dyDescent="0.3">
      <c r="A851" s="649">
        <v>7</v>
      </c>
      <c r="B851" s="650" t="s">
        <v>2234</v>
      </c>
      <c r="C851" s="650">
        <v>89301074</v>
      </c>
      <c r="D851" s="729" t="s">
        <v>3679</v>
      </c>
      <c r="E851" s="730" t="s">
        <v>2442</v>
      </c>
      <c r="F851" s="650" t="s">
        <v>2415</v>
      </c>
      <c r="G851" s="650" t="s">
        <v>3048</v>
      </c>
      <c r="H851" s="650" t="s">
        <v>629</v>
      </c>
      <c r="I851" s="650" t="s">
        <v>3052</v>
      </c>
      <c r="J851" s="650" t="s">
        <v>3053</v>
      </c>
      <c r="K851" s="650" t="s">
        <v>3054</v>
      </c>
      <c r="L851" s="651">
        <v>443.52</v>
      </c>
      <c r="M851" s="651">
        <v>887.04</v>
      </c>
      <c r="N851" s="650">
        <v>2</v>
      </c>
      <c r="O851" s="731">
        <v>1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7</v>
      </c>
      <c r="B852" s="650" t="s">
        <v>2234</v>
      </c>
      <c r="C852" s="650">
        <v>89301074</v>
      </c>
      <c r="D852" s="729" t="s">
        <v>3679</v>
      </c>
      <c r="E852" s="730" t="s">
        <v>2442</v>
      </c>
      <c r="F852" s="650" t="s">
        <v>2415</v>
      </c>
      <c r="G852" s="650" t="s">
        <v>3048</v>
      </c>
      <c r="H852" s="650" t="s">
        <v>629</v>
      </c>
      <c r="I852" s="650" t="s">
        <v>3055</v>
      </c>
      <c r="J852" s="650" t="s">
        <v>3053</v>
      </c>
      <c r="K852" s="650" t="s">
        <v>3056</v>
      </c>
      <c r="L852" s="651">
        <v>887.05</v>
      </c>
      <c r="M852" s="651">
        <v>59432.349999999984</v>
      </c>
      <c r="N852" s="650">
        <v>67</v>
      </c>
      <c r="O852" s="731">
        <v>32</v>
      </c>
      <c r="P852" s="651">
        <v>23950.35</v>
      </c>
      <c r="Q852" s="666">
        <v>0.40298507462686578</v>
      </c>
      <c r="R852" s="650">
        <v>27</v>
      </c>
      <c r="S852" s="666">
        <v>0.40298507462686567</v>
      </c>
      <c r="T852" s="731">
        <v>13</v>
      </c>
      <c r="U852" s="689">
        <v>0.40625</v>
      </c>
    </row>
    <row r="853" spans="1:21" ht="14.4" customHeight="1" x14ac:dyDescent="0.3">
      <c r="A853" s="649">
        <v>7</v>
      </c>
      <c r="B853" s="650" t="s">
        <v>2234</v>
      </c>
      <c r="C853" s="650">
        <v>89301074</v>
      </c>
      <c r="D853" s="729" t="s">
        <v>3679</v>
      </c>
      <c r="E853" s="730" t="s">
        <v>2442</v>
      </c>
      <c r="F853" s="650" t="s">
        <v>2415</v>
      </c>
      <c r="G853" s="650" t="s">
        <v>3398</v>
      </c>
      <c r="H853" s="650" t="s">
        <v>568</v>
      </c>
      <c r="I853" s="650" t="s">
        <v>807</v>
      </c>
      <c r="J853" s="650" t="s">
        <v>808</v>
      </c>
      <c r="K853" s="650" t="s">
        <v>3399</v>
      </c>
      <c r="L853" s="651">
        <v>163.9</v>
      </c>
      <c r="M853" s="651">
        <v>491.70000000000005</v>
      </c>
      <c r="N853" s="650">
        <v>3</v>
      </c>
      <c r="O853" s="731">
        <v>0.5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7</v>
      </c>
      <c r="B854" s="650" t="s">
        <v>2234</v>
      </c>
      <c r="C854" s="650">
        <v>89301074</v>
      </c>
      <c r="D854" s="729" t="s">
        <v>3679</v>
      </c>
      <c r="E854" s="730" t="s">
        <v>2442</v>
      </c>
      <c r="F854" s="650" t="s">
        <v>2415</v>
      </c>
      <c r="G854" s="650" t="s">
        <v>3241</v>
      </c>
      <c r="H854" s="650" t="s">
        <v>568</v>
      </c>
      <c r="I854" s="650" t="s">
        <v>3242</v>
      </c>
      <c r="J854" s="650" t="s">
        <v>3243</v>
      </c>
      <c r="K854" s="650" t="s">
        <v>774</v>
      </c>
      <c r="L854" s="651">
        <v>33.36</v>
      </c>
      <c r="M854" s="651">
        <v>233.52</v>
      </c>
      <c r="N854" s="650">
        <v>7</v>
      </c>
      <c r="O854" s="731">
        <v>4</v>
      </c>
      <c r="P854" s="651">
        <v>66.72</v>
      </c>
      <c r="Q854" s="666">
        <v>0.2857142857142857</v>
      </c>
      <c r="R854" s="650">
        <v>2</v>
      </c>
      <c r="S854" s="666">
        <v>0.2857142857142857</v>
      </c>
      <c r="T854" s="731">
        <v>1</v>
      </c>
      <c r="U854" s="689">
        <v>0.25</v>
      </c>
    </row>
    <row r="855" spans="1:21" ht="14.4" customHeight="1" x14ac:dyDescent="0.3">
      <c r="A855" s="649">
        <v>7</v>
      </c>
      <c r="B855" s="650" t="s">
        <v>2234</v>
      </c>
      <c r="C855" s="650">
        <v>89301074</v>
      </c>
      <c r="D855" s="729" t="s">
        <v>3679</v>
      </c>
      <c r="E855" s="730" t="s">
        <v>2442</v>
      </c>
      <c r="F855" s="650" t="s">
        <v>2415</v>
      </c>
      <c r="G855" s="650" t="s">
        <v>2640</v>
      </c>
      <c r="H855" s="650" t="s">
        <v>568</v>
      </c>
      <c r="I855" s="650" t="s">
        <v>3244</v>
      </c>
      <c r="J855" s="650" t="s">
        <v>3245</v>
      </c>
      <c r="K855" s="650" t="s">
        <v>2643</v>
      </c>
      <c r="L855" s="651">
        <v>86.16</v>
      </c>
      <c r="M855" s="651">
        <v>86.16</v>
      </c>
      <c r="N855" s="650">
        <v>1</v>
      </c>
      <c r="O855" s="731">
        <v>0.5</v>
      </c>
      <c r="P855" s="651">
        <v>86.16</v>
      </c>
      <c r="Q855" s="666">
        <v>1</v>
      </c>
      <c r="R855" s="650">
        <v>1</v>
      </c>
      <c r="S855" s="666">
        <v>1</v>
      </c>
      <c r="T855" s="731">
        <v>0.5</v>
      </c>
      <c r="U855" s="689">
        <v>1</v>
      </c>
    </row>
    <row r="856" spans="1:21" ht="14.4" customHeight="1" x14ac:dyDescent="0.3">
      <c r="A856" s="649">
        <v>7</v>
      </c>
      <c r="B856" s="650" t="s">
        <v>2234</v>
      </c>
      <c r="C856" s="650">
        <v>89301074</v>
      </c>
      <c r="D856" s="729" t="s">
        <v>3679</v>
      </c>
      <c r="E856" s="730" t="s">
        <v>2442</v>
      </c>
      <c r="F856" s="650" t="s">
        <v>2415</v>
      </c>
      <c r="G856" s="650" t="s">
        <v>2640</v>
      </c>
      <c r="H856" s="650" t="s">
        <v>568</v>
      </c>
      <c r="I856" s="650" t="s">
        <v>3400</v>
      </c>
      <c r="J856" s="650" t="s">
        <v>3245</v>
      </c>
      <c r="K856" s="650" t="s">
        <v>2527</v>
      </c>
      <c r="L856" s="651">
        <v>0</v>
      </c>
      <c r="M856" s="651">
        <v>0</v>
      </c>
      <c r="N856" s="650">
        <v>1</v>
      </c>
      <c r="O856" s="731">
        <v>1</v>
      </c>
      <c r="P856" s="651">
        <v>0</v>
      </c>
      <c r="Q856" s="666"/>
      <c r="R856" s="650">
        <v>1</v>
      </c>
      <c r="S856" s="666">
        <v>1</v>
      </c>
      <c r="T856" s="731">
        <v>1</v>
      </c>
      <c r="U856" s="689">
        <v>1</v>
      </c>
    </row>
    <row r="857" spans="1:21" ht="14.4" customHeight="1" x14ac:dyDescent="0.3">
      <c r="A857" s="649">
        <v>7</v>
      </c>
      <c r="B857" s="650" t="s">
        <v>2234</v>
      </c>
      <c r="C857" s="650">
        <v>89301074</v>
      </c>
      <c r="D857" s="729" t="s">
        <v>3679</v>
      </c>
      <c r="E857" s="730" t="s">
        <v>2442</v>
      </c>
      <c r="F857" s="650" t="s">
        <v>2415</v>
      </c>
      <c r="G857" s="650" t="s">
        <v>3060</v>
      </c>
      <c r="H857" s="650" t="s">
        <v>568</v>
      </c>
      <c r="I857" s="650" t="s">
        <v>3061</v>
      </c>
      <c r="J857" s="650" t="s">
        <v>3062</v>
      </c>
      <c r="K857" s="650" t="s">
        <v>3063</v>
      </c>
      <c r="L857" s="651">
        <v>876.77</v>
      </c>
      <c r="M857" s="651">
        <v>38577.879999999997</v>
      </c>
      <c r="N857" s="650">
        <v>44</v>
      </c>
      <c r="O857" s="731">
        <v>9</v>
      </c>
      <c r="P857" s="651">
        <v>14905.09</v>
      </c>
      <c r="Q857" s="666">
        <v>0.38636363636363641</v>
      </c>
      <c r="R857" s="650">
        <v>17</v>
      </c>
      <c r="S857" s="666">
        <v>0.38636363636363635</v>
      </c>
      <c r="T857" s="731">
        <v>4</v>
      </c>
      <c r="U857" s="689">
        <v>0.44444444444444442</v>
      </c>
    </row>
    <row r="858" spans="1:21" ht="14.4" customHeight="1" x14ac:dyDescent="0.3">
      <c r="A858" s="649">
        <v>7</v>
      </c>
      <c r="B858" s="650" t="s">
        <v>2234</v>
      </c>
      <c r="C858" s="650">
        <v>89301074</v>
      </c>
      <c r="D858" s="729" t="s">
        <v>3679</v>
      </c>
      <c r="E858" s="730" t="s">
        <v>2442</v>
      </c>
      <c r="F858" s="650" t="s">
        <v>2415</v>
      </c>
      <c r="G858" s="650" t="s">
        <v>3060</v>
      </c>
      <c r="H858" s="650" t="s">
        <v>568</v>
      </c>
      <c r="I858" s="650" t="s">
        <v>3249</v>
      </c>
      <c r="J858" s="650" t="s">
        <v>3250</v>
      </c>
      <c r="K858" s="650" t="s">
        <v>3251</v>
      </c>
      <c r="L858" s="651">
        <v>1753.54</v>
      </c>
      <c r="M858" s="651">
        <v>22796.02</v>
      </c>
      <c r="N858" s="650">
        <v>13</v>
      </c>
      <c r="O858" s="731">
        <v>4</v>
      </c>
      <c r="P858" s="651">
        <v>17535.400000000001</v>
      </c>
      <c r="Q858" s="666">
        <v>0.76923076923076927</v>
      </c>
      <c r="R858" s="650">
        <v>10</v>
      </c>
      <c r="S858" s="666">
        <v>0.76923076923076927</v>
      </c>
      <c r="T858" s="731">
        <v>3</v>
      </c>
      <c r="U858" s="689">
        <v>0.75</v>
      </c>
    </row>
    <row r="859" spans="1:21" ht="14.4" customHeight="1" x14ac:dyDescent="0.3">
      <c r="A859" s="649">
        <v>7</v>
      </c>
      <c r="B859" s="650" t="s">
        <v>2234</v>
      </c>
      <c r="C859" s="650">
        <v>89301074</v>
      </c>
      <c r="D859" s="729" t="s">
        <v>3679</v>
      </c>
      <c r="E859" s="730" t="s">
        <v>2442</v>
      </c>
      <c r="F859" s="650" t="s">
        <v>2415</v>
      </c>
      <c r="G859" s="650" t="s">
        <v>3060</v>
      </c>
      <c r="H859" s="650" t="s">
        <v>568</v>
      </c>
      <c r="I859" s="650" t="s">
        <v>3252</v>
      </c>
      <c r="J859" s="650" t="s">
        <v>3253</v>
      </c>
      <c r="K859" s="650" t="s">
        <v>3254</v>
      </c>
      <c r="L859" s="651">
        <v>474.91</v>
      </c>
      <c r="M859" s="651">
        <v>474.91</v>
      </c>
      <c r="N859" s="650">
        <v>1</v>
      </c>
      <c r="O859" s="731">
        <v>1</v>
      </c>
      <c r="P859" s="651">
        <v>474.91</v>
      </c>
      <c r="Q859" s="666">
        <v>1</v>
      </c>
      <c r="R859" s="650">
        <v>1</v>
      </c>
      <c r="S859" s="666">
        <v>1</v>
      </c>
      <c r="T859" s="731">
        <v>1</v>
      </c>
      <c r="U859" s="689">
        <v>1</v>
      </c>
    </row>
    <row r="860" spans="1:21" ht="14.4" customHeight="1" x14ac:dyDescent="0.3">
      <c r="A860" s="649">
        <v>7</v>
      </c>
      <c r="B860" s="650" t="s">
        <v>2234</v>
      </c>
      <c r="C860" s="650">
        <v>89301074</v>
      </c>
      <c r="D860" s="729" t="s">
        <v>3679</v>
      </c>
      <c r="E860" s="730" t="s">
        <v>2442</v>
      </c>
      <c r="F860" s="650" t="s">
        <v>2415</v>
      </c>
      <c r="G860" s="650" t="s">
        <v>3060</v>
      </c>
      <c r="H860" s="650" t="s">
        <v>568</v>
      </c>
      <c r="I860" s="650" t="s">
        <v>3403</v>
      </c>
      <c r="J860" s="650" t="s">
        <v>3062</v>
      </c>
      <c r="K860" s="650" t="s">
        <v>3404</v>
      </c>
      <c r="L860" s="651">
        <v>1753.54</v>
      </c>
      <c r="M860" s="651">
        <v>5260.62</v>
      </c>
      <c r="N860" s="650">
        <v>3</v>
      </c>
      <c r="O860" s="731">
        <v>1</v>
      </c>
      <c r="P860" s="651"/>
      <c r="Q860" s="666">
        <v>0</v>
      </c>
      <c r="R860" s="650"/>
      <c r="S860" s="666">
        <v>0</v>
      </c>
      <c r="T860" s="731"/>
      <c r="U860" s="689">
        <v>0</v>
      </c>
    </row>
    <row r="861" spans="1:21" ht="14.4" customHeight="1" x14ac:dyDescent="0.3">
      <c r="A861" s="649">
        <v>7</v>
      </c>
      <c r="B861" s="650" t="s">
        <v>2234</v>
      </c>
      <c r="C861" s="650">
        <v>89301074</v>
      </c>
      <c r="D861" s="729" t="s">
        <v>3679</v>
      </c>
      <c r="E861" s="730" t="s">
        <v>2442</v>
      </c>
      <c r="F861" s="650" t="s">
        <v>2415</v>
      </c>
      <c r="G861" s="650" t="s">
        <v>2767</v>
      </c>
      <c r="H861" s="650" t="s">
        <v>568</v>
      </c>
      <c r="I861" s="650" t="s">
        <v>1021</v>
      </c>
      <c r="J861" s="650" t="s">
        <v>1022</v>
      </c>
      <c r="K861" s="650" t="s">
        <v>2768</v>
      </c>
      <c r="L861" s="651">
        <v>63.67</v>
      </c>
      <c r="M861" s="651">
        <v>191.01</v>
      </c>
      <c r="N861" s="650">
        <v>3</v>
      </c>
      <c r="O861" s="731">
        <v>0.5</v>
      </c>
      <c r="P861" s="651"/>
      <c r="Q861" s="666">
        <v>0</v>
      </c>
      <c r="R861" s="650"/>
      <c r="S861" s="666">
        <v>0</v>
      </c>
      <c r="T861" s="731"/>
      <c r="U861" s="689">
        <v>0</v>
      </c>
    </row>
    <row r="862" spans="1:21" ht="14.4" customHeight="1" x14ac:dyDescent="0.3">
      <c r="A862" s="649">
        <v>7</v>
      </c>
      <c r="B862" s="650" t="s">
        <v>2234</v>
      </c>
      <c r="C862" s="650">
        <v>89301074</v>
      </c>
      <c r="D862" s="729" t="s">
        <v>3679</v>
      </c>
      <c r="E862" s="730" t="s">
        <v>2442</v>
      </c>
      <c r="F862" s="650" t="s">
        <v>2415</v>
      </c>
      <c r="G862" s="650" t="s">
        <v>3415</v>
      </c>
      <c r="H862" s="650" t="s">
        <v>568</v>
      </c>
      <c r="I862" s="650" t="s">
        <v>3416</v>
      </c>
      <c r="J862" s="650" t="s">
        <v>3417</v>
      </c>
      <c r="K862" s="650" t="s">
        <v>3418</v>
      </c>
      <c r="L862" s="651">
        <v>7132.29</v>
      </c>
      <c r="M862" s="651">
        <v>64190.61</v>
      </c>
      <c r="N862" s="650">
        <v>9</v>
      </c>
      <c r="O862" s="731">
        <v>8.5</v>
      </c>
      <c r="P862" s="651">
        <v>64190.61</v>
      </c>
      <c r="Q862" s="666">
        <v>1</v>
      </c>
      <c r="R862" s="650">
        <v>9</v>
      </c>
      <c r="S862" s="666">
        <v>1</v>
      </c>
      <c r="T862" s="731">
        <v>8.5</v>
      </c>
      <c r="U862" s="689">
        <v>1</v>
      </c>
    </row>
    <row r="863" spans="1:21" ht="14.4" customHeight="1" x14ac:dyDescent="0.3">
      <c r="A863" s="649">
        <v>7</v>
      </c>
      <c r="B863" s="650" t="s">
        <v>2234</v>
      </c>
      <c r="C863" s="650">
        <v>89301074</v>
      </c>
      <c r="D863" s="729" t="s">
        <v>3679</v>
      </c>
      <c r="E863" s="730" t="s">
        <v>2442</v>
      </c>
      <c r="F863" s="650" t="s">
        <v>2415</v>
      </c>
      <c r="G863" s="650" t="s">
        <v>3064</v>
      </c>
      <c r="H863" s="650" t="s">
        <v>568</v>
      </c>
      <c r="I863" s="650" t="s">
        <v>3065</v>
      </c>
      <c r="J863" s="650" t="s">
        <v>3066</v>
      </c>
      <c r="K863" s="650" t="s">
        <v>3067</v>
      </c>
      <c r="L863" s="651">
        <v>144.01</v>
      </c>
      <c r="M863" s="651">
        <v>1152.08</v>
      </c>
      <c r="N863" s="650">
        <v>8</v>
      </c>
      <c r="O863" s="731">
        <v>2.5</v>
      </c>
      <c r="P863" s="651">
        <v>576.04</v>
      </c>
      <c r="Q863" s="666">
        <v>0.5</v>
      </c>
      <c r="R863" s="650">
        <v>4</v>
      </c>
      <c r="S863" s="666">
        <v>0.5</v>
      </c>
      <c r="T863" s="731">
        <v>1.5</v>
      </c>
      <c r="U863" s="689">
        <v>0.6</v>
      </c>
    </row>
    <row r="864" spans="1:21" ht="14.4" customHeight="1" x14ac:dyDescent="0.3">
      <c r="A864" s="649">
        <v>7</v>
      </c>
      <c r="B864" s="650" t="s">
        <v>2234</v>
      </c>
      <c r="C864" s="650">
        <v>89301074</v>
      </c>
      <c r="D864" s="729" t="s">
        <v>3679</v>
      </c>
      <c r="E864" s="730" t="s">
        <v>2442</v>
      </c>
      <c r="F864" s="650" t="s">
        <v>2415</v>
      </c>
      <c r="G864" s="650" t="s">
        <v>3064</v>
      </c>
      <c r="H864" s="650" t="s">
        <v>568</v>
      </c>
      <c r="I864" s="650" t="s">
        <v>3261</v>
      </c>
      <c r="J864" s="650" t="s">
        <v>3262</v>
      </c>
      <c r="K864" s="650" t="s">
        <v>3263</v>
      </c>
      <c r="L864" s="651">
        <v>71.2</v>
      </c>
      <c r="M864" s="651">
        <v>356</v>
      </c>
      <c r="N864" s="650">
        <v>5</v>
      </c>
      <c r="O864" s="731">
        <v>2</v>
      </c>
      <c r="P864" s="651">
        <v>142.4</v>
      </c>
      <c r="Q864" s="666">
        <v>0.4</v>
      </c>
      <c r="R864" s="650">
        <v>2</v>
      </c>
      <c r="S864" s="666">
        <v>0.4</v>
      </c>
      <c r="T864" s="731">
        <v>1</v>
      </c>
      <c r="U864" s="689">
        <v>0.5</v>
      </c>
    </row>
    <row r="865" spans="1:21" ht="14.4" customHeight="1" x14ac:dyDescent="0.3">
      <c r="A865" s="649">
        <v>7</v>
      </c>
      <c r="B865" s="650" t="s">
        <v>2234</v>
      </c>
      <c r="C865" s="650">
        <v>89301074</v>
      </c>
      <c r="D865" s="729" t="s">
        <v>3679</v>
      </c>
      <c r="E865" s="730" t="s">
        <v>2442</v>
      </c>
      <c r="F865" s="650" t="s">
        <v>2415</v>
      </c>
      <c r="G865" s="650" t="s">
        <v>3064</v>
      </c>
      <c r="H865" s="650" t="s">
        <v>568</v>
      </c>
      <c r="I865" s="650" t="s">
        <v>3068</v>
      </c>
      <c r="J865" s="650" t="s">
        <v>3066</v>
      </c>
      <c r="K865" s="650" t="s">
        <v>3067</v>
      </c>
      <c r="L865" s="651">
        <v>144.01</v>
      </c>
      <c r="M865" s="651">
        <v>1584.11</v>
      </c>
      <c r="N865" s="650">
        <v>11</v>
      </c>
      <c r="O865" s="731">
        <v>5.5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7</v>
      </c>
      <c r="B866" s="650" t="s">
        <v>2234</v>
      </c>
      <c r="C866" s="650">
        <v>89301074</v>
      </c>
      <c r="D866" s="729" t="s">
        <v>3679</v>
      </c>
      <c r="E866" s="730" t="s">
        <v>2442</v>
      </c>
      <c r="F866" s="650" t="s">
        <v>2415</v>
      </c>
      <c r="G866" s="650" t="s">
        <v>3069</v>
      </c>
      <c r="H866" s="650" t="s">
        <v>568</v>
      </c>
      <c r="I866" s="650" t="s">
        <v>3264</v>
      </c>
      <c r="J866" s="650" t="s">
        <v>3265</v>
      </c>
      <c r="K866" s="650" t="s">
        <v>3266</v>
      </c>
      <c r="L866" s="651">
        <v>55.71</v>
      </c>
      <c r="M866" s="651">
        <v>1058.49</v>
      </c>
      <c r="N866" s="650">
        <v>19</v>
      </c>
      <c r="O866" s="731">
        <v>10.5</v>
      </c>
      <c r="P866" s="651">
        <v>278.55</v>
      </c>
      <c r="Q866" s="666">
        <v>0.26315789473684209</v>
      </c>
      <c r="R866" s="650">
        <v>5</v>
      </c>
      <c r="S866" s="666">
        <v>0.26315789473684209</v>
      </c>
      <c r="T866" s="731">
        <v>4</v>
      </c>
      <c r="U866" s="689">
        <v>0.38095238095238093</v>
      </c>
    </row>
    <row r="867" spans="1:21" ht="14.4" customHeight="1" x14ac:dyDescent="0.3">
      <c r="A867" s="649">
        <v>7</v>
      </c>
      <c r="B867" s="650" t="s">
        <v>2234</v>
      </c>
      <c r="C867" s="650">
        <v>89301074</v>
      </c>
      <c r="D867" s="729" t="s">
        <v>3679</v>
      </c>
      <c r="E867" s="730" t="s">
        <v>2442</v>
      </c>
      <c r="F867" s="650" t="s">
        <v>2415</v>
      </c>
      <c r="G867" s="650" t="s">
        <v>3069</v>
      </c>
      <c r="H867" s="650" t="s">
        <v>568</v>
      </c>
      <c r="I867" s="650" t="s">
        <v>3070</v>
      </c>
      <c r="J867" s="650" t="s">
        <v>3071</v>
      </c>
      <c r="K867" s="650" t="s">
        <v>3072</v>
      </c>
      <c r="L867" s="651">
        <v>59.43</v>
      </c>
      <c r="M867" s="651">
        <v>416.01</v>
      </c>
      <c r="N867" s="650">
        <v>7</v>
      </c>
      <c r="O867" s="731">
        <v>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7</v>
      </c>
      <c r="B868" s="650" t="s">
        <v>2234</v>
      </c>
      <c r="C868" s="650">
        <v>89301074</v>
      </c>
      <c r="D868" s="729" t="s">
        <v>3679</v>
      </c>
      <c r="E868" s="730" t="s">
        <v>2442</v>
      </c>
      <c r="F868" s="650" t="s">
        <v>2415</v>
      </c>
      <c r="G868" s="650" t="s">
        <v>3069</v>
      </c>
      <c r="H868" s="650" t="s">
        <v>568</v>
      </c>
      <c r="I868" s="650" t="s">
        <v>3419</v>
      </c>
      <c r="J868" s="650" t="s">
        <v>3071</v>
      </c>
      <c r="K868" s="650" t="s">
        <v>3420</v>
      </c>
      <c r="L868" s="651">
        <v>0</v>
      </c>
      <c r="M868" s="651">
        <v>0</v>
      </c>
      <c r="N868" s="650">
        <v>1</v>
      </c>
      <c r="O868" s="731">
        <v>0.5</v>
      </c>
      <c r="P868" s="651">
        <v>0</v>
      </c>
      <c r="Q868" s="666"/>
      <c r="R868" s="650">
        <v>1</v>
      </c>
      <c r="S868" s="666">
        <v>1</v>
      </c>
      <c r="T868" s="731">
        <v>0.5</v>
      </c>
      <c r="U868" s="689">
        <v>1</v>
      </c>
    </row>
    <row r="869" spans="1:21" ht="14.4" customHeight="1" x14ac:dyDescent="0.3">
      <c r="A869" s="649">
        <v>7</v>
      </c>
      <c r="B869" s="650" t="s">
        <v>2234</v>
      </c>
      <c r="C869" s="650">
        <v>89301074</v>
      </c>
      <c r="D869" s="729" t="s">
        <v>3679</v>
      </c>
      <c r="E869" s="730" t="s">
        <v>2442</v>
      </c>
      <c r="F869" s="650" t="s">
        <v>2415</v>
      </c>
      <c r="G869" s="650" t="s">
        <v>3421</v>
      </c>
      <c r="H869" s="650" t="s">
        <v>568</v>
      </c>
      <c r="I869" s="650" t="s">
        <v>3422</v>
      </c>
      <c r="J869" s="650" t="s">
        <v>3423</v>
      </c>
      <c r="K869" s="650" t="s">
        <v>1119</v>
      </c>
      <c r="L869" s="651">
        <v>0</v>
      </c>
      <c r="M869" s="651">
        <v>0</v>
      </c>
      <c r="N869" s="650">
        <v>22</v>
      </c>
      <c r="O869" s="731">
        <v>10</v>
      </c>
      <c r="P869" s="651">
        <v>0</v>
      </c>
      <c r="Q869" s="666"/>
      <c r="R869" s="650">
        <v>6</v>
      </c>
      <c r="S869" s="666">
        <v>0.27272727272727271</v>
      </c>
      <c r="T869" s="731">
        <v>3.5</v>
      </c>
      <c r="U869" s="689">
        <v>0.35</v>
      </c>
    </row>
    <row r="870" spans="1:21" ht="14.4" customHeight="1" x14ac:dyDescent="0.3">
      <c r="A870" s="649">
        <v>7</v>
      </c>
      <c r="B870" s="650" t="s">
        <v>2234</v>
      </c>
      <c r="C870" s="650">
        <v>89301074</v>
      </c>
      <c r="D870" s="729" t="s">
        <v>3679</v>
      </c>
      <c r="E870" s="730" t="s">
        <v>2442</v>
      </c>
      <c r="F870" s="650" t="s">
        <v>2415</v>
      </c>
      <c r="G870" s="650" t="s">
        <v>2727</v>
      </c>
      <c r="H870" s="650" t="s">
        <v>568</v>
      </c>
      <c r="I870" s="650" t="s">
        <v>2728</v>
      </c>
      <c r="J870" s="650" t="s">
        <v>2729</v>
      </c>
      <c r="K870" s="650" t="s">
        <v>2730</v>
      </c>
      <c r="L870" s="651">
        <v>91.14</v>
      </c>
      <c r="M870" s="651">
        <v>91.14</v>
      </c>
      <c r="N870" s="650">
        <v>1</v>
      </c>
      <c r="O870" s="731">
        <v>1</v>
      </c>
      <c r="P870" s="651">
        <v>91.14</v>
      </c>
      <c r="Q870" s="666">
        <v>1</v>
      </c>
      <c r="R870" s="650">
        <v>1</v>
      </c>
      <c r="S870" s="666">
        <v>1</v>
      </c>
      <c r="T870" s="731">
        <v>1</v>
      </c>
      <c r="U870" s="689">
        <v>1</v>
      </c>
    </row>
    <row r="871" spans="1:21" ht="14.4" customHeight="1" x14ac:dyDescent="0.3">
      <c r="A871" s="649">
        <v>7</v>
      </c>
      <c r="B871" s="650" t="s">
        <v>2234</v>
      </c>
      <c r="C871" s="650">
        <v>89301074</v>
      </c>
      <c r="D871" s="729" t="s">
        <v>3679</v>
      </c>
      <c r="E871" s="730" t="s">
        <v>2442</v>
      </c>
      <c r="F871" s="650" t="s">
        <v>2415</v>
      </c>
      <c r="G871" s="650" t="s">
        <v>2882</v>
      </c>
      <c r="H871" s="650" t="s">
        <v>629</v>
      </c>
      <c r="I871" s="650" t="s">
        <v>1620</v>
      </c>
      <c r="J871" s="650" t="s">
        <v>1591</v>
      </c>
      <c r="K871" s="650" t="s">
        <v>1621</v>
      </c>
      <c r="L871" s="651">
        <v>0</v>
      </c>
      <c r="M871" s="651">
        <v>0</v>
      </c>
      <c r="N871" s="650">
        <v>1</v>
      </c>
      <c r="O871" s="731">
        <v>0.5</v>
      </c>
      <c r="P871" s="651">
        <v>0</v>
      </c>
      <c r="Q871" s="666"/>
      <c r="R871" s="650">
        <v>1</v>
      </c>
      <c r="S871" s="666">
        <v>1</v>
      </c>
      <c r="T871" s="731">
        <v>0.5</v>
      </c>
      <c r="U871" s="689">
        <v>1</v>
      </c>
    </row>
    <row r="872" spans="1:21" ht="14.4" customHeight="1" x14ac:dyDescent="0.3">
      <c r="A872" s="649">
        <v>7</v>
      </c>
      <c r="B872" s="650" t="s">
        <v>2234</v>
      </c>
      <c r="C872" s="650">
        <v>89301074</v>
      </c>
      <c r="D872" s="729" t="s">
        <v>3679</v>
      </c>
      <c r="E872" s="730" t="s">
        <v>2442</v>
      </c>
      <c r="F872" s="650" t="s">
        <v>2415</v>
      </c>
      <c r="G872" s="650" t="s">
        <v>2882</v>
      </c>
      <c r="H872" s="650" t="s">
        <v>629</v>
      </c>
      <c r="I872" s="650" t="s">
        <v>1590</v>
      </c>
      <c r="J872" s="650" t="s">
        <v>1591</v>
      </c>
      <c r="K872" s="650" t="s">
        <v>1592</v>
      </c>
      <c r="L872" s="651">
        <v>0</v>
      </c>
      <c r="M872" s="651">
        <v>0</v>
      </c>
      <c r="N872" s="650">
        <v>1</v>
      </c>
      <c r="O872" s="731">
        <v>0.5</v>
      </c>
      <c r="P872" s="651">
        <v>0</v>
      </c>
      <c r="Q872" s="666"/>
      <c r="R872" s="650">
        <v>1</v>
      </c>
      <c r="S872" s="666">
        <v>1</v>
      </c>
      <c r="T872" s="731">
        <v>0.5</v>
      </c>
      <c r="U872" s="689">
        <v>1</v>
      </c>
    </row>
    <row r="873" spans="1:21" ht="14.4" customHeight="1" x14ac:dyDescent="0.3">
      <c r="A873" s="649">
        <v>7</v>
      </c>
      <c r="B873" s="650" t="s">
        <v>2234</v>
      </c>
      <c r="C873" s="650">
        <v>89301074</v>
      </c>
      <c r="D873" s="729" t="s">
        <v>3679</v>
      </c>
      <c r="E873" s="730" t="s">
        <v>2442</v>
      </c>
      <c r="F873" s="650" t="s">
        <v>2415</v>
      </c>
      <c r="G873" s="650" t="s">
        <v>3429</v>
      </c>
      <c r="H873" s="650" t="s">
        <v>568</v>
      </c>
      <c r="I873" s="650" t="s">
        <v>1066</v>
      </c>
      <c r="J873" s="650" t="s">
        <v>3430</v>
      </c>
      <c r="K873" s="650" t="s">
        <v>3431</v>
      </c>
      <c r="L873" s="651">
        <v>1638.59</v>
      </c>
      <c r="M873" s="651">
        <v>11470.13</v>
      </c>
      <c r="N873" s="650">
        <v>7</v>
      </c>
      <c r="O873" s="731">
        <v>6</v>
      </c>
      <c r="P873" s="651">
        <v>1638.59</v>
      </c>
      <c r="Q873" s="666">
        <v>0.14285714285714285</v>
      </c>
      <c r="R873" s="650">
        <v>1</v>
      </c>
      <c r="S873" s="666">
        <v>0.14285714285714285</v>
      </c>
      <c r="T873" s="731">
        <v>1</v>
      </c>
      <c r="U873" s="689">
        <v>0.16666666666666666</v>
      </c>
    </row>
    <row r="874" spans="1:21" ht="14.4" customHeight="1" x14ac:dyDescent="0.3">
      <c r="A874" s="649">
        <v>7</v>
      </c>
      <c r="B874" s="650" t="s">
        <v>2234</v>
      </c>
      <c r="C874" s="650">
        <v>89301074</v>
      </c>
      <c r="D874" s="729" t="s">
        <v>3679</v>
      </c>
      <c r="E874" s="730" t="s">
        <v>2442</v>
      </c>
      <c r="F874" s="650" t="s">
        <v>2415</v>
      </c>
      <c r="G874" s="650" t="s">
        <v>3429</v>
      </c>
      <c r="H874" s="650" t="s">
        <v>568</v>
      </c>
      <c r="I874" s="650" t="s">
        <v>3432</v>
      </c>
      <c r="J874" s="650" t="s">
        <v>3430</v>
      </c>
      <c r="K874" s="650" t="s">
        <v>3431</v>
      </c>
      <c r="L874" s="651">
        <v>1638.59</v>
      </c>
      <c r="M874" s="651">
        <v>1638.59</v>
      </c>
      <c r="N874" s="650">
        <v>1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7</v>
      </c>
      <c r="B875" s="650" t="s">
        <v>2234</v>
      </c>
      <c r="C875" s="650">
        <v>89301074</v>
      </c>
      <c r="D875" s="729" t="s">
        <v>3679</v>
      </c>
      <c r="E875" s="730" t="s">
        <v>2442</v>
      </c>
      <c r="F875" s="650" t="s">
        <v>2415</v>
      </c>
      <c r="G875" s="650" t="s">
        <v>3075</v>
      </c>
      <c r="H875" s="650" t="s">
        <v>629</v>
      </c>
      <c r="I875" s="650" t="s">
        <v>3076</v>
      </c>
      <c r="J875" s="650" t="s">
        <v>3077</v>
      </c>
      <c r="K875" s="650" t="s">
        <v>3078</v>
      </c>
      <c r="L875" s="651">
        <v>137.74</v>
      </c>
      <c r="M875" s="651">
        <v>137.74</v>
      </c>
      <c r="N875" s="650">
        <v>1</v>
      </c>
      <c r="O875" s="731">
        <v>1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7</v>
      </c>
      <c r="B876" s="650" t="s">
        <v>2234</v>
      </c>
      <c r="C876" s="650">
        <v>89301074</v>
      </c>
      <c r="D876" s="729" t="s">
        <v>3679</v>
      </c>
      <c r="E876" s="730" t="s">
        <v>2442</v>
      </c>
      <c r="F876" s="650" t="s">
        <v>2415</v>
      </c>
      <c r="G876" s="650" t="s">
        <v>3075</v>
      </c>
      <c r="H876" s="650" t="s">
        <v>629</v>
      </c>
      <c r="I876" s="650" t="s">
        <v>3076</v>
      </c>
      <c r="J876" s="650" t="s">
        <v>3077</v>
      </c>
      <c r="K876" s="650" t="s">
        <v>3078</v>
      </c>
      <c r="L876" s="651">
        <v>118.82</v>
      </c>
      <c r="M876" s="651">
        <v>356.46</v>
      </c>
      <c r="N876" s="650">
        <v>3</v>
      </c>
      <c r="O876" s="731">
        <v>1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7</v>
      </c>
      <c r="B877" s="650" t="s">
        <v>2234</v>
      </c>
      <c r="C877" s="650">
        <v>89301074</v>
      </c>
      <c r="D877" s="729" t="s">
        <v>3679</v>
      </c>
      <c r="E877" s="730" t="s">
        <v>2442</v>
      </c>
      <c r="F877" s="650" t="s">
        <v>2415</v>
      </c>
      <c r="G877" s="650" t="s">
        <v>3433</v>
      </c>
      <c r="H877" s="650" t="s">
        <v>568</v>
      </c>
      <c r="I877" s="650" t="s">
        <v>3434</v>
      </c>
      <c r="J877" s="650" t="s">
        <v>3435</v>
      </c>
      <c r="K877" s="650" t="s">
        <v>3436</v>
      </c>
      <c r="L877" s="651">
        <v>65.89</v>
      </c>
      <c r="M877" s="651">
        <v>461.23</v>
      </c>
      <c r="N877" s="650">
        <v>7</v>
      </c>
      <c r="O877" s="731">
        <v>4</v>
      </c>
      <c r="P877" s="651">
        <v>263.56</v>
      </c>
      <c r="Q877" s="666">
        <v>0.5714285714285714</v>
      </c>
      <c r="R877" s="650">
        <v>4</v>
      </c>
      <c r="S877" s="666">
        <v>0.5714285714285714</v>
      </c>
      <c r="T877" s="731">
        <v>2.5</v>
      </c>
      <c r="U877" s="689">
        <v>0.625</v>
      </c>
    </row>
    <row r="878" spans="1:21" ht="14.4" customHeight="1" x14ac:dyDescent="0.3">
      <c r="A878" s="649">
        <v>7</v>
      </c>
      <c r="B878" s="650" t="s">
        <v>2234</v>
      </c>
      <c r="C878" s="650">
        <v>89301074</v>
      </c>
      <c r="D878" s="729" t="s">
        <v>3679</v>
      </c>
      <c r="E878" s="730" t="s">
        <v>2442</v>
      </c>
      <c r="F878" s="650" t="s">
        <v>2415</v>
      </c>
      <c r="G878" s="650" t="s">
        <v>3433</v>
      </c>
      <c r="H878" s="650" t="s">
        <v>568</v>
      </c>
      <c r="I878" s="650" t="s">
        <v>3548</v>
      </c>
      <c r="J878" s="650" t="s">
        <v>3435</v>
      </c>
      <c r="K878" s="650" t="s">
        <v>3549</v>
      </c>
      <c r="L878" s="651">
        <v>0</v>
      </c>
      <c r="M878" s="651">
        <v>0</v>
      </c>
      <c r="N878" s="650">
        <v>3</v>
      </c>
      <c r="O878" s="731">
        <v>0.5</v>
      </c>
      <c r="P878" s="651"/>
      <c r="Q878" s="666"/>
      <c r="R878" s="650"/>
      <c r="S878" s="666">
        <v>0</v>
      </c>
      <c r="T878" s="731"/>
      <c r="U878" s="689">
        <v>0</v>
      </c>
    </row>
    <row r="879" spans="1:21" ht="14.4" customHeight="1" x14ac:dyDescent="0.3">
      <c r="A879" s="649">
        <v>7</v>
      </c>
      <c r="B879" s="650" t="s">
        <v>2234</v>
      </c>
      <c r="C879" s="650">
        <v>89301074</v>
      </c>
      <c r="D879" s="729" t="s">
        <v>3679</v>
      </c>
      <c r="E879" s="730" t="s">
        <v>2442</v>
      </c>
      <c r="F879" s="650" t="s">
        <v>2415</v>
      </c>
      <c r="G879" s="650" t="s">
        <v>2704</v>
      </c>
      <c r="H879" s="650" t="s">
        <v>568</v>
      </c>
      <c r="I879" s="650" t="s">
        <v>3079</v>
      </c>
      <c r="J879" s="650" t="s">
        <v>3080</v>
      </c>
      <c r="K879" s="650" t="s">
        <v>2707</v>
      </c>
      <c r="L879" s="651">
        <v>64.13</v>
      </c>
      <c r="M879" s="651">
        <v>128.26</v>
      </c>
      <c r="N879" s="650">
        <v>2</v>
      </c>
      <c r="O879" s="731">
        <v>0.5</v>
      </c>
      <c r="P879" s="651"/>
      <c r="Q879" s="666">
        <v>0</v>
      </c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7</v>
      </c>
      <c r="B880" s="650" t="s">
        <v>2234</v>
      </c>
      <c r="C880" s="650">
        <v>89301074</v>
      </c>
      <c r="D880" s="729" t="s">
        <v>3679</v>
      </c>
      <c r="E880" s="730" t="s">
        <v>2442</v>
      </c>
      <c r="F880" s="650" t="s">
        <v>2415</v>
      </c>
      <c r="G880" s="650" t="s">
        <v>2704</v>
      </c>
      <c r="H880" s="650" t="s">
        <v>568</v>
      </c>
      <c r="I880" s="650" t="s">
        <v>2705</v>
      </c>
      <c r="J880" s="650" t="s">
        <v>2706</v>
      </c>
      <c r="K880" s="650" t="s">
        <v>2707</v>
      </c>
      <c r="L880" s="651">
        <v>64.13</v>
      </c>
      <c r="M880" s="651">
        <v>192.39</v>
      </c>
      <c r="N880" s="650">
        <v>3</v>
      </c>
      <c r="O880" s="731">
        <v>1.5</v>
      </c>
      <c r="P880" s="651">
        <v>192.39</v>
      </c>
      <c r="Q880" s="666">
        <v>1</v>
      </c>
      <c r="R880" s="650">
        <v>3</v>
      </c>
      <c r="S880" s="666">
        <v>1</v>
      </c>
      <c r="T880" s="731">
        <v>1.5</v>
      </c>
      <c r="U880" s="689">
        <v>1</v>
      </c>
    </row>
    <row r="881" spans="1:21" ht="14.4" customHeight="1" x14ac:dyDescent="0.3">
      <c r="A881" s="649">
        <v>7</v>
      </c>
      <c r="B881" s="650" t="s">
        <v>2234</v>
      </c>
      <c r="C881" s="650">
        <v>89301074</v>
      </c>
      <c r="D881" s="729" t="s">
        <v>3679</v>
      </c>
      <c r="E881" s="730" t="s">
        <v>2442</v>
      </c>
      <c r="F881" s="650" t="s">
        <v>2415</v>
      </c>
      <c r="G881" s="650" t="s">
        <v>2850</v>
      </c>
      <c r="H881" s="650" t="s">
        <v>629</v>
      </c>
      <c r="I881" s="650" t="s">
        <v>3081</v>
      </c>
      <c r="J881" s="650" t="s">
        <v>2852</v>
      </c>
      <c r="K881" s="650" t="s">
        <v>3082</v>
      </c>
      <c r="L881" s="651">
        <v>193.26</v>
      </c>
      <c r="M881" s="651">
        <v>4444.9799999999996</v>
      </c>
      <c r="N881" s="650">
        <v>23</v>
      </c>
      <c r="O881" s="731">
        <v>9.5</v>
      </c>
      <c r="P881" s="651">
        <v>773.04</v>
      </c>
      <c r="Q881" s="666">
        <v>0.17391304347826086</v>
      </c>
      <c r="R881" s="650">
        <v>4</v>
      </c>
      <c r="S881" s="666">
        <v>0.17391304347826086</v>
      </c>
      <c r="T881" s="731">
        <v>1.5</v>
      </c>
      <c r="U881" s="689">
        <v>0.15789473684210525</v>
      </c>
    </row>
    <row r="882" spans="1:21" ht="14.4" customHeight="1" x14ac:dyDescent="0.3">
      <c r="A882" s="649">
        <v>7</v>
      </c>
      <c r="B882" s="650" t="s">
        <v>2234</v>
      </c>
      <c r="C882" s="650">
        <v>89301074</v>
      </c>
      <c r="D882" s="729" t="s">
        <v>3679</v>
      </c>
      <c r="E882" s="730" t="s">
        <v>2442</v>
      </c>
      <c r="F882" s="650" t="s">
        <v>2415</v>
      </c>
      <c r="G882" s="650" t="s">
        <v>2850</v>
      </c>
      <c r="H882" s="650" t="s">
        <v>629</v>
      </c>
      <c r="I882" s="650" t="s">
        <v>3081</v>
      </c>
      <c r="J882" s="650" t="s">
        <v>2852</v>
      </c>
      <c r="K882" s="650" t="s">
        <v>3082</v>
      </c>
      <c r="L882" s="651">
        <v>119.11</v>
      </c>
      <c r="M882" s="651">
        <v>119.11</v>
      </c>
      <c r="N882" s="650">
        <v>1</v>
      </c>
      <c r="O882" s="731">
        <v>1</v>
      </c>
      <c r="P882" s="651"/>
      <c r="Q882" s="666">
        <v>0</v>
      </c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7</v>
      </c>
      <c r="B883" s="650" t="s">
        <v>2234</v>
      </c>
      <c r="C883" s="650">
        <v>89301074</v>
      </c>
      <c r="D883" s="729" t="s">
        <v>3679</v>
      </c>
      <c r="E883" s="730" t="s">
        <v>2442</v>
      </c>
      <c r="F883" s="650" t="s">
        <v>2415</v>
      </c>
      <c r="G883" s="650" t="s">
        <v>2458</v>
      </c>
      <c r="H883" s="650" t="s">
        <v>568</v>
      </c>
      <c r="I883" s="650" t="s">
        <v>3087</v>
      </c>
      <c r="J883" s="650" t="s">
        <v>2158</v>
      </c>
      <c r="K883" s="650" t="s">
        <v>2982</v>
      </c>
      <c r="L883" s="651">
        <v>70.02</v>
      </c>
      <c r="M883" s="651">
        <v>140.04</v>
      </c>
      <c r="N883" s="650">
        <v>2</v>
      </c>
      <c r="O883" s="731">
        <v>0.5</v>
      </c>
      <c r="P883" s="651"/>
      <c r="Q883" s="666">
        <v>0</v>
      </c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7</v>
      </c>
      <c r="B884" s="650" t="s">
        <v>2234</v>
      </c>
      <c r="C884" s="650">
        <v>89301074</v>
      </c>
      <c r="D884" s="729" t="s">
        <v>3679</v>
      </c>
      <c r="E884" s="730" t="s">
        <v>2442</v>
      </c>
      <c r="F884" s="650" t="s">
        <v>2415</v>
      </c>
      <c r="G884" s="650" t="s">
        <v>2458</v>
      </c>
      <c r="H884" s="650" t="s">
        <v>568</v>
      </c>
      <c r="I884" s="650" t="s">
        <v>3440</v>
      </c>
      <c r="J884" s="650" t="s">
        <v>2158</v>
      </c>
      <c r="K884" s="650" t="s">
        <v>2982</v>
      </c>
      <c r="L884" s="651">
        <v>70.02</v>
      </c>
      <c r="M884" s="651">
        <v>280.08</v>
      </c>
      <c r="N884" s="650">
        <v>4</v>
      </c>
      <c r="O884" s="731">
        <v>4</v>
      </c>
      <c r="P884" s="651">
        <v>280.08</v>
      </c>
      <c r="Q884" s="666">
        <v>1</v>
      </c>
      <c r="R884" s="650">
        <v>4</v>
      </c>
      <c r="S884" s="666">
        <v>1</v>
      </c>
      <c r="T884" s="731">
        <v>4</v>
      </c>
      <c r="U884" s="689">
        <v>1</v>
      </c>
    </row>
    <row r="885" spans="1:21" ht="14.4" customHeight="1" x14ac:dyDescent="0.3">
      <c r="A885" s="649">
        <v>7</v>
      </c>
      <c r="B885" s="650" t="s">
        <v>2234</v>
      </c>
      <c r="C885" s="650">
        <v>89301074</v>
      </c>
      <c r="D885" s="729" t="s">
        <v>3679</v>
      </c>
      <c r="E885" s="730" t="s">
        <v>2442</v>
      </c>
      <c r="F885" s="650" t="s">
        <v>2415</v>
      </c>
      <c r="G885" s="650" t="s">
        <v>2735</v>
      </c>
      <c r="H885" s="650" t="s">
        <v>568</v>
      </c>
      <c r="I885" s="650" t="s">
        <v>3609</v>
      </c>
      <c r="J885" s="650" t="s">
        <v>2737</v>
      </c>
      <c r="K885" s="650" t="s">
        <v>2738</v>
      </c>
      <c r="L885" s="651">
        <v>49.92</v>
      </c>
      <c r="M885" s="651">
        <v>49.92</v>
      </c>
      <c r="N885" s="650">
        <v>1</v>
      </c>
      <c r="O885" s="731">
        <v>1</v>
      </c>
      <c r="P885" s="651"/>
      <c r="Q885" s="666">
        <v>0</v>
      </c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7</v>
      </c>
      <c r="B886" s="650" t="s">
        <v>2234</v>
      </c>
      <c r="C886" s="650">
        <v>89301074</v>
      </c>
      <c r="D886" s="729" t="s">
        <v>3679</v>
      </c>
      <c r="E886" s="730" t="s">
        <v>2442</v>
      </c>
      <c r="F886" s="650" t="s">
        <v>2415</v>
      </c>
      <c r="G886" s="650" t="s">
        <v>2790</v>
      </c>
      <c r="H886" s="650" t="s">
        <v>568</v>
      </c>
      <c r="I886" s="650" t="s">
        <v>3267</v>
      </c>
      <c r="J886" s="650" t="s">
        <v>2795</v>
      </c>
      <c r="K886" s="650" t="s">
        <v>2796</v>
      </c>
      <c r="L886" s="651">
        <v>132.77000000000001</v>
      </c>
      <c r="M886" s="651">
        <v>1460.4700000000003</v>
      </c>
      <c r="N886" s="650">
        <v>11</v>
      </c>
      <c r="O886" s="731">
        <v>4</v>
      </c>
      <c r="P886" s="651">
        <v>796.62000000000012</v>
      </c>
      <c r="Q886" s="666">
        <v>0.54545454545454541</v>
      </c>
      <c r="R886" s="650">
        <v>6</v>
      </c>
      <c r="S886" s="666">
        <v>0.54545454545454541</v>
      </c>
      <c r="T886" s="731">
        <v>2</v>
      </c>
      <c r="U886" s="689">
        <v>0.5</v>
      </c>
    </row>
    <row r="887" spans="1:21" ht="14.4" customHeight="1" x14ac:dyDescent="0.3">
      <c r="A887" s="649">
        <v>7</v>
      </c>
      <c r="B887" s="650" t="s">
        <v>2234</v>
      </c>
      <c r="C887" s="650">
        <v>89301074</v>
      </c>
      <c r="D887" s="729" t="s">
        <v>3679</v>
      </c>
      <c r="E887" s="730" t="s">
        <v>2442</v>
      </c>
      <c r="F887" s="650" t="s">
        <v>2415</v>
      </c>
      <c r="G887" s="650" t="s">
        <v>2790</v>
      </c>
      <c r="H887" s="650" t="s">
        <v>568</v>
      </c>
      <c r="I887" s="650" t="s">
        <v>3268</v>
      </c>
      <c r="J887" s="650" t="s">
        <v>2801</v>
      </c>
      <c r="K887" s="650" t="s">
        <v>2802</v>
      </c>
      <c r="L887" s="651">
        <v>407.64</v>
      </c>
      <c r="M887" s="651">
        <v>6522.24</v>
      </c>
      <c r="N887" s="650">
        <v>16</v>
      </c>
      <c r="O887" s="731">
        <v>6</v>
      </c>
      <c r="P887" s="651">
        <v>2853.48</v>
      </c>
      <c r="Q887" s="666">
        <v>0.4375</v>
      </c>
      <c r="R887" s="650">
        <v>7</v>
      </c>
      <c r="S887" s="666">
        <v>0.4375</v>
      </c>
      <c r="T887" s="731">
        <v>5</v>
      </c>
      <c r="U887" s="689">
        <v>0.83333333333333337</v>
      </c>
    </row>
    <row r="888" spans="1:21" ht="14.4" customHeight="1" x14ac:dyDescent="0.3">
      <c r="A888" s="649">
        <v>7</v>
      </c>
      <c r="B888" s="650" t="s">
        <v>2234</v>
      </c>
      <c r="C888" s="650">
        <v>89301074</v>
      </c>
      <c r="D888" s="729" t="s">
        <v>3679</v>
      </c>
      <c r="E888" s="730" t="s">
        <v>2442</v>
      </c>
      <c r="F888" s="650" t="s">
        <v>2415</v>
      </c>
      <c r="G888" s="650" t="s">
        <v>2790</v>
      </c>
      <c r="H888" s="650" t="s">
        <v>568</v>
      </c>
      <c r="I888" s="650" t="s">
        <v>2791</v>
      </c>
      <c r="J888" s="650" t="s">
        <v>2792</v>
      </c>
      <c r="K888" s="650" t="s">
        <v>2793</v>
      </c>
      <c r="L888" s="651">
        <v>733.54</v>
      </c>
      <c r="M888" s="651">
        <v>11736.64</v>
      </c>
      <c r="N888" s="650">
        <v>16</v>
      </c>
      <c r="O888" s="731">
        <v>3</v>
      </c>
      <c r="P888" s="651">
        <v>11736.64</v>
      </c>
      <c r="Q888" s="666">
        <v>1</v>
      </c>
      <c r="R888" s="650">
        <v>16</v>
      </c>
      <c r="S888" s="666">
        <v>1</v>
      </c>
      <c r="T888" s="731">
        <v>3</v>
      </c>
      <c r="U888" s="689">
        <v>1</v>
      </c>
    </row>
    <row r="889" spans="1:21" ht="14.4" customHeight="1" x14ac:dyDescent="0.3">
      <c r="A889" s="649">
        <v>7</v>
      </c>
      <c r="B889" s="650" t="s">
        <v>2234</v>
      </c>
      <c r="C889" s="650">
        <v>89301074</v>
      </c>
      <c r="D889" s="729" t="s">
        <v>3679</v>
      </c>
      <c r="E889" s="730" t="s">
        <v>2442</v>
      </c>
      <c r="F889" s="650" t="s">
        <v>2415</v>
      </c>
      <c r="G889" s="650" t="s">
        <v>2790</v>
      </c>
      <c r="H889" s="650" t="s">
        <v>568</v>
      </c>
      <c r="I889" s="650" t="s">
        <v>3088</v>
      </c>
      <c r="J889" s="650" t="s">
        <v>3089</v>
      </c>
      <c r="K889" s="650" t="s">
        <v>2752</v>
      </c>
      <c r="L889" s="651">
        <v>57.48</v>
      </c>
      <c r="M889" s="651">
        <v>574.79999999999995</v>
      </c>
      <c r="N889" s="650">
        <v>10</v>
      </c>
      <c r="O889" s="731">
        <v>9</v>
      </c>
      <c r="P889" s="651">
        <v>287.39999999999998</v>
      </c>
      <c r="Q889" s="666">
        <v>0.5</v>
      </c>
      <c r="R889" s="650">
        <v>5</v>
      </c>
      <c r="S889" s="666">
        <v>0.5</v>
      </c>
      <c r="T889" s="731">
        <v>5</v>
      </c>
      <c r="U889" s="689">
        <v>0.55555555555555558</v>
      </c>
    </row>
    <row r="890" spans="1:21" ht="14.4" customHeight="1" x14ac:dyDescent="0.3">
      <c r="A890" s="649">
        <v>7</v>
      </c>
      <c r="B890" s="650" t="s">
        <v>2234</v>
      </c>
      <c r="C890" s="650">
        <v>89301074</v>
      </c>
      <c r="D890" s="729" t="s">
        <v>3679</v>
      </c>
      <c r="E890" s="730" t="s">
        <v>2442</v>
      </c>
      <c r="F890" s="650" t="s">
        <v>2415</v>
      </c>
      <c r="G890" s="650" t="s">
        <v>2790</v>
      </c>
      <c r="H890" s="650" t="s">
        <v>568</v>
      </c>
      <c r="I890" s="650" t="s">
        <v>3090</v>
      </c>
      <c r="J890" s="650" t="s">
        <v>3091</v>
      </c>
      <c r="K890" s="650" t="s">
        <v>884</v>
      </c>
      <c r="L890" s="651">
        <v>105.85</v>
      </c>
      <c r="M890" s="651">
        <v>740.94999999999993</v>
      </c>
      <c r="N890" s="650">
        <v>7</v>
      </c>
      <c r="O890" s="731">
        <v>5</v>
      </c>
      <c r="P890" s="651">
        <v>317.54999999999995</v>
      </c>
      <c r="Q890" s="666">
        <v>0.42857142857142855</v>
      </c>
      <c r="R890" s="650">
        <v>3</v>
      </c>
      <c r="S890" s="666">
        <v>0.42857142857142855</v>
      </c>
      <c r="T890" s="731">
        <v>2</v>
      </c>
      <c r="U890" s="689">
        <v>0.4</v>
      </c>
    </row>
    <row r="891" spans="1:21" ht="14.4" customHeight="1" x14ac:dyDescent="0.3">
      <c r="A891" s="649">
        <v>7</v>
      </c>
      <c r="B891" s="650" t="s">
        <v>2234</v>
      </c>
      <c r="C891" s="650">
        <v>89301074</v>
      </c>
      <c r="D891" s="729" t="s">
        <v>3679</v>
      </c>
      <c r="E891" s="730" t="s">
        <v>2442</v>
      </c>
      <c r="F891" s="650" t="s">
        <v>2415</v>
      </c>
      <c r="G891" s="650" t="s">
        <v>2790</v>
      </c>
      <c r="H891" s="650" t="s">
        <v>568</v>
      </c>
      <c r="I891" s="650" t="s">
        <v>2794</v>
      </c>
      <c r="J891" s="650" t="s">
        <v>2795</v>
      </c>
      <c r="K891" s="650" t="s">
        <v>2796</v>
      </c>
      <c r="L891" s="651">
        <v>132.77000000000001</v>
      </c>
      <c r="M891" s="651">
        <v>3717.5600000000004</v>
      </c>
      <c r="N891" s="650">
        <v>28</v>
      </c>
      <c r="O891" s="731">
        <v>7</v>
      </c>
      <c r="P891" s="651">
        <v>1726.0100000000002</v>
      </c>
      <c r="Q891" s="666">
        <v>0.4642857142857143</v>
      </c>
      <c r="R891" s="650">
        <v>13</v>
      </c>
      <c r="S891" s="666">
        <v>0.4642857142857143</v>
      </c>
      <c r="T891" s="731">
        <v>5</v>
      </c>
      <c r="U891" s="689">
        <v>0.7142857142857143</v>
      </c>
    </row>
    <row r="892" spans="1:21" ht="14.4" customHeight="1" x14ac:dyDescent="0.3">
      <c r="A892" s="649">
        <v>7</v>
      </c>
      <c r="B892" s="650" t="s">
        <v>2234</v>
      </c>
      <c r="C892" s="650">
        <v>89301074</v>
      </c>
      <c r="D892" s="729" t="s">
        <v>3679</v>
      </c>
      <c r="E892" s="730" t="s">
        <v>2442</v>
      </c>
      <c r="F892" s="650" t="s">
        <v>2415</v>
      </c>
      <c r="G892" s="650" t="s">
        <v>2790</v>
      </c>
      <c r="H892" s="650" t="s">
        <v>568</v>
      </c>
      <c r="I892" s="650" t="s">
        <v>2797</v>
      </c>
      <c r="J892" s="650" t="s">
        <v>2798</v>
      </c>
      <c r="K892" s="650" t="s">
        <v>2799</v>
      </c>
      <c r="L892" s="651">
        <v>244.58</v>
      </c>
      <c r="M892" s="651">
        <v>2201.2200000000003</v>
      </c>
      <c r="N892" s="650">
        <v>9</v>
      </c>
      <c r="O892" s="731">
        <v>4</v>
      </c>
      <c r="P892" s="651">
        <v>1712.0600000000002</v>
      </c>
      <c r="Q892" s="666">
        <v>0.77777777777777779</v>
      </c>
      <c r="R892" s="650">
        <v>7</v>
      </c>
      <c r="S892" s="666">
        <v>0.77777777777777779</v>
      </c>
      <c r="T892" s="731">
        <v>3</v>
      </c>
      <c r="U892" s="689">
        <v>0.75</v>
      </c>
    </row>
    <row r="893" spans="1:21" ht="14.4" customHeight="1" x14ac:dyDescent="0.3">
      <c r="A893" s="649">
        <v>7</v>
      </c>
      <c r="B893" s="650" t="s">
        <v>2234</v>
      </c>
      <c r="C893" s="650">
        <v>89301074</v>
      </c>
      <c r="D893" s="729" t="s">
        <v>3679</v>
      </c>
      <c r="E893" s="730" t="s">
        <v>2442</v>
      </c>
      <c r="F893" s="650" t="s">
        <v>2415</v>
      </c>
      <c r="G893" s="650" t="s">
        <v>2790</v>
      </c>
      <c r="H893" s="650" t="s">
        <v>568</v>
      </c>
      <c r="I893" s="650" t="s">
        <v>2800</v>
      </c>
      <c r="J893" s="650" t="s">
        <v>2801</v>
      </c>
      <c r="K893" s="650" t="s">
        <v>2802</v>
      </c>
      <c r="L893" s="651">
        <v>407.64</v>
      </c>
      <c r="M893" s="651">
        <v>12229.2</v>
      </c>
      <c r="N893" s="650">
        <v>30</v>
      </c>
      <c r="O893" s="731">
        <v>7</v>
      </c>
      <c r="P893" s="651">
        <v>8152.8</v>
      </c>
      <c r="Q893" s="666">
        <v>0.66666666666666663</v>
      </c>
      <c r="R893" s="650">
        <v>20</v>
      </c>
      <c r="S893" s="666">
        <v>0.66666666666666663</v>
      </c>
      <c r="T893" s="731">
        <v>5</v>
      </c>
      <c r="U893" s="689">
        <v>0.7142857142857143</v>
      </c>
    </row>
    <row r="894" spans="1:21" ht="14.4" customHeight="1" x14ac:dyDescent="0.3">
      <c r="A894" s="649">
        <v>7</v>
      </c>
      <c r="B894" s="650" t="s">
        <v>2234</v>
      </c>
      <c r="C894" s="650">
        <v>89301074</v>
      </c>
      <c r="D894" s="729" t="s">
        <v>3679</v>
      </c>
      <c r="E894" s="730" t="s">
        <v>2442</v>
      </c>
      <c r="F894" s="650" t="s">
        <v>2415</v>
      </c>
      <c r="G894" s="650" t="s">
        <v>2790</v>
      </c>
      <c r="H894" s="650" t="s">
        <v>568</v>
      </c>
      <c r="I894" s="650" t="s">
        <v>2082</v>
      </c>
      <c r="J894" s="650" t="s">
        <v>1176</v>
      </c>
      <c r="K894" s="650" t="s">
        <v>3610</v>
      </c>
      <c r="L894" s="651">
        <v>55.6</v>
      </c>
      <c r="M894" s="651">
        <v>111.2</v>
      </c>
      <c r="N894" s="650">
        <v>2</v>
      </c>
      <c r="O894" s="731">
        <v>1</v>
      </c>
      <c r="P894" s="651"/>
      <c r="Q894" s="666">
        <v>0</v>
      </c>
      <c r="R894" s="650"/>
      <c r="S894" s="666">
        <v>0</v>
      </c>
      <c r="T894" s="731"/>
      <c r="U894" s="689">
        <v>0</v>
      </c>
    </row>
    <row r="895" spans="1:21" ht="14.4" customHeight="1" x14ac:dyDescent="0.3">
      <c r="A895" s="649">
        <v>7</v>
      </c>
      <c r="B895" s="650" t="s">
        <v>2234</v>
      </c>
      <c r="C895" s="650">
        <v>89301074</v>
      </c>
      <c r="D895" s="729" t="s">
        <v>3679</v>
      </c>
      <c r="E895" s="730" t="s">
        <v>2442</v>
      </c>
      <c r="F895" s="650" t="s">
        <v>2415</v>
      </c>
      <c r="G895" s="650" t="s">
        <v>2790</v>
      </c>
      <c r="H895" s="650" t="s">
        <v>568</v>
      </c>
      <c r="I895" s="650" t="s">
        <v>3611</v>
      </c>
      <c r="J895" s="650" t="s">
        <v>2798</v>
      </c>
      <c r="K895" s="650" t="s">
        <v>2799</v>
      </c>
      <c r="L895" s="651">
        <v>244.58</v>
      </c>
      <c r="M895" s="651">
        <v>489.16</v>
      </c>
      <c r="N895" s="650">
        <v>2</v>
      </c>
      <c r="O895" s="731">
        <v>1</v>
      </c>
      <c r="P895" s="651">
        <v>489.16</v>
      </c>
      <c r="Q895" s="666">
        <v>1</v>
      </c>
      <c r="R895" s="650">
        <v>2</v>
      </c>
      <c r="S895" s="666">
        <v>1</v>
      </c>
      <c r="T895" s="731">
        <v>1</v>
      </c>
      <c r="U895" s="689">
        <v>1</v>
      </c>
    </row>
    <row r="896" spans="1:21" ht="14.4" customHeight="1" x14ac:dyDescent="0.3">
      <c r="A896" s="649">
        <v>7</v>
      </c>
      <c r="B896" s="650" t="s">
        <v>2234</v>
      </c>
      <c r="C896" s="650">
        <v>89301074</v>
      </c>
      <c r="D896" s="729" t="s">
        <v>3679</v>
      </c>
      <c r="E896" s="730" t="s">
        <v>2442</v>
      </c>
      <c r="F896" s="650" t="s">
        <v>2415</v>
      </c>
      <c r="G896" s="650" t="s">
        <v>3270</v>
      </c>
      <c r="H896" s="650" t="s">
        <v>568</v>
      </c>
      <c r="I896" s="650" t="s">
        <v>3271</v>
      </c>
      <c r="J896" s="650" t="s">
        <v>3272</v>
      </c>
      <c r="K896" s="650" t="s">
        <v>3273</v>
      </c>
      <c r="L896" s="651">
        <v>0</v>
      </c>
      <c r="M896" s="651">
        <v>0</v>
      </c>
      <c r="N896" s="650">
        <v>1</v>
      </c>
      <c r="O896" s="731">
        <v>0.5</v>
      </c>
      <c r="P896" s="651"/>
      <c r="Q896" s="666"/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7</v>
      </c>
      <c r="B897" s="650" t="s">
        <v>2234</v>
      </c>
      <c r="C897" s="650">
        <v>89301074</v>
      </c>
      <c r="D897" s="729" t="s">
        <v>3679</v>
      </c>
      <c r="E897" s="730" t="s">
        <v>2442</v>
      </c>
      <c r="F897" s="650" t="s">
        <v>2415</v>
      </c>
      <c r="G897" s="650" t="s">
        <v>3270</v>
      </c>
      <c r="H897" s="650" t="s">
        <v>568</v>
      </c>
      <c r="I897" s="650" t="s">
        <v>3612</v>
      </c>
      <c r="J897" s="650" t="s">
        <v>3272</v>
      </c>
      <c r="K897" s="650" t="s">
        <v>2501</v>
      </c>
      <c r="L897" s="651">
        <v>59.89</v>
      </c>
      <c r="M897" s="651">
        <v>59.89</v>
      </c>
      <c r="N897" s="650">
        <v>1</v>
      </c>
      <c r="O897" s="731">
        <v>0.5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7</v>
      </c>
      <c r="B898" s="650" t="s">
        <v>2234</v>
      </c>
      <c r="C898" s="650">
        <v>89301074</v>
      </c>
      <c r="D898" s="729" t="s">
        <v>3679</v>
      </c>
      <c r="E898" s="730" t="s">
        <v>2442</v>
      </c>
      <c r="F898" s="650" t="s">
        <v>2415</v>
      </c>
      <c r="G898" s="650" t="s">
        <v>2530</v>
      </c>
      <c r="H898" s="650" t="s">
        <v>629</v>
      </c>
      <c r="I898" s="650" t="s">
        <v>2739</v>
      </c>
      <c r="J898" s="650" t="s">
        <v>2532</v>
      </c>
      <c r="K898" s="650" t="s">
        <v>2740</v>
      </c>
      <c r="L898" s="651">
        <v>96.63</v>
      </c>
      <c r="M898" s="651">
        <v>869.67</v>
      </c>
      <c r="N898" s="650">
        <v>9</v>
      </c>
      <c r="O898" s="731">
        <v>3</v>
      </c>
      <c r="P898" s="651">
        <v>676.41</v>
      </c>
      <c r="Q898" s="666">
        <v>0.77777777777777779</v>
      </c>
      <c r="R898" s="650">
        <v>7</v>
      </c>
      <c r="S898" s="666">
        <v>0.77777777777777779</v>
      </c>
      <c r="T898" s="731">
        <v>2</v>
      </c>
      <c r="U898" s="689">
        <v>0.66666666666666663</v>
      </c>
    </row>
    <row r="899" spans="1:21" ht="14.4" customHeight="1" x14ac:dyDescent="0.3">
      <c r="A899" s="649">
        <v>7</v>
      </c>
      <c r="B899" s="650" t="s">
        <v>2234</v>
      </c>
      <c r="C899" s="650">
        <v>89301074</v>
      </c>
      <c r="D899" s="729" t="s">
        <v>3679</v>
      </c>
      <c r="E899" s="730" t="s">
        <v>2442</v>
      </c>
      <c r="F899" s="650" t="s">
        <v>2415</v>
      </c>
      <c r="G899" s="650" t="s">
        <v>2530</v>
      </c>
      <c r="H899" s="650" t="s">
        <v>568</v>
      </c>
      <c r="I899" s="650" t="s">
        <v>2531</v>
      </c>
      <c r="J899" s="650" t="s">
        <v>2532</v>
      </c>
      <c r="K899" s="650" t="s">
        <v>2533</v>
      </c>
      <c r="L899" s="651">
        <v>96.63</v>
      </c>
      <c r="M899" s="651">
        <v>289.89</v>
      </c>
      <c r="N899" s="650">
        <v>3</v>
      </c>
      <c r="O899" s="731">
        <v>2.5</v>
      </c>
      <c r="P899" s="651"/>
      <c r="Q899" s="666">
        <v>0</v>
      </c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7</v>
      </c>
      <c r="B900" s="650" t="s">
        <v>2234</v>
      </c>
      <c r="C900" s="650">
        <v>89301074</v>
      </c>
      <c r="D900" s="729" t="s">
        <v>3679</v>
      </c>
      <c r="E900" s="730" t="s">
        <v>2442</v>
      </c>
      <c r="F900" s="650" t="s">
        <v>2415</v>
      </c>
      <c r="G900" s="650" t="s">
        <v>2530</v>
      </c>
      <c r="H900" s="650" t="s">
        <v>568</v>
      </c>
      <c r="I900" s="650" t="s">
        <v>3274</v>
      </c>
      <c r="J900" s="650" t="s">
        <v>3275</v>
      </c>
      <c r="K900" s="650" t="s">
        <v>3276</v>
      </c>
      <c r="L900" s="651">
        <v>96.63</v>
      </c>
      <c r="M900" s="651">
        <v>193.26</v>
      </c>
      <c r="N900" s="650">
        <v>2</v>
      </c>
      <c r="O900" s="731">
        <v>1</v>
      </c>
      <c r="P900" s="651">
        <v>193.26</v>
      </c>
      <c r="Q900" s="666">
        <v>1</v>
      </c>
      <c r="R900" s="650">
        <v>2</v>
      </c>
      <c r="S900" s="666">
        <v>1</v>
      </c>
      <c r="T900" s="731">
        <v>1</v>
      </c>
      <c r="U900" s="689">
        <v>1</v>
      </c>
    </row>
    <row r="901" spans="1:21" ht="14.4" customHeight="1" x14ac:dyDescent="0.3">
      <c r="A901" s="649">
        <v>7</v>
      </c>
      <c r="B901" s="650" t="s">
        <v>2234</v>
      </c>
      <c r="C901" s="650">
        <v>89301074</v>
      </c>
      <c r="D901" s="729" t="s">
        <v>3679</v>
      </c>
      <c r="E901" s="730" t="s">
        <v>2442</v>
      </c>
      <c r="F901" s="650" t="s">
        <v>2415</v>
      </c>
      <c r="G901" s="650" t="s">
        <v>3098</v>
      </c>
      <c r="H901" s="650" t="s">
        <v>568</v>
      </c>
      <c r="I901" s="650" t="s">
        <v>3099</v>
      </c>
      <c r="J901" s="650" t="s">
        <v>3100</v>
      </c>
      <c r="K901" s="650" t="s">
        <v>3101</v>
      </c>
      <c r="L901" s="651">
        <v>1753.54</v>
      </c>
      <c r="M901" s="651">
        <v>5260.62</v>
      </c>
      <c r="N901" s="650">
        <v>3</v>
      </c>
      <c r="O901" s="731">
        <v>1</v>
      </c>
      <c r="P901" s="651"/>
      <c r="Q901" s="666">
        <v>0</v>
      </c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7</v>
      </c>
      <c r="B902" s="650" t="s">
        <v>2234</v>
      </c>
      <c r="C902" s="650">
        <v>89301074</v>
      </c>
      <c r="D902" s="729" t="s">
        <v>3679</v>
      </c>
      <c r="E902" s="730" t="s">
        <v>2442</v>
      </c>
      <c r="F902" s="650" t="s">
        <v>2415</v>
      </c>
      <c r="G902" s="650" t="s">
        <v>3098</v>
      </c>
      <c r="H902" s="650" t="s">
        <v>568</v>
      </c>
      <c r="I902" s="650" t="s">
        <v>3102</v>
      </c>
      <c r="J902" s="650" t="s">
        <v>3100</v>
      </c>
      <c r="K902" s="650" t="s">
        <v>3103</v>
      </c>
      <c r="L902" s="651">
        <v>3507.07</v>
      </c>
      <c r="M902" s="651">
        <v>206917.13000000006</v>
      </c>
      <c r="N902" s="650">
        <v>59</v>
      </c>
      <c r="O902" s="731">
        <v>20</v>
      </c>
      <c r="P902" s="651">
        <v>115733.31000000003</v>
      </c>
      <c r="Q902" s="666">
        <v>0.55932203389830504</v>
      </c>
      <c r="R902" s="650">
        <v>33</v>
      </c>
      <c r="S902" s="666">
        <v>0.55932203389830504</v>
      </c>
      <c r="T902" s="731">
        <v>10</v>
      </c>
      <c r="U902" s="689">
        <v>0.5</v>
      </c>
    </row>
    <row r="903" spans="1:21" ht="14.4" customHeight="1" x14ac:dyDescent="0.3">
      <c r="A903" s="649">
        <v>7</v>
      </c>
      <c r="B903" s="650" t="s">
        <v>2234</v>
      </c>
      <c r="C903" s="650">
        <v>89301074</v>
      </c>
      <c r="D903" s="729" t="s">
        <v>3679</v>
      </c>
      <c r="E903" s="730" t="s">
        <v>2442</v>
      </c>
      <c r="F903" s="650" t="s">
        <v>2415</v>
      </c>
      <c r="G903" s="650" t="s">
        <v>3098</v>
      </c>
      <c r="H903" s="650" t="s">
        <v>568</v>
      </c>
      <c r="I903" s="650" t="s">
        <v>3104</v>
      </c>
      <c r="J903" s="650" t="s">
        <v>3105</v>
      </c>
      <c r="K903" s="650" t="s">
        <v>3106</v>
      </c>
      <c r="L903" s="651">
        <v>474.91</v>
      </c>
      <c r="M903" s="651">
        <v>4274.1900000000005</v>
      </c>
      <c r="N903" s="650">
        <v>9</v>
      </c>
      <c r="O903" s="731">
        <v>3</v>
      </c>
      <c r="P903" s="651">
        <v>4274.1900000000005</v>
      </c>
      <c r="Q903" s="666">
        <v>1</v>
      </c>
      <c r="R903" s="650">
        <v>9</v>
      </c>
      <c r="S903" s="666">
        <v>1</v>
      </c>
      <c r="T903" s="731">
        <v>3</v>
      </c>
      <c r="U903" s="689">
        <v>1</v>
      </c>
    </row>
    <row r="904" spans="1:21" ht="14.4" customHeight="1" x14ac:dyDescent="0.3">
      <c r="A904" s="649">
        <v>7</v>
      </c>
      <c r="B904" s="650" t="s">
        <v>2234</v>
      </c>
      <c r="C904" s="650">
        <v>89301074</v>
      </c>
      <c r="D904" s="729" t="s">
        <v>3679</v>
      </c>
      <c r="E904" s="730" t="s">
        <v>2442</v>
      </c>
      <c r="F904" s="650" t="s">
        <v>2415</v>
      </c>
      <c r="G904" s="650" t="s">
        <v>3098</v>
      </c>
      <c r="H904" s="650" t="s">
        <v>568</v>
      </c>
      <c r="I904" s="650" t="s">
        <v>3277</v>
      </c>
      <c r="J904" s="650" t="s">
        <v>3105</v>
      </c>
      <c r="K904" s="650" t="s">
        <v>3278</v>
      </c>
      <c r="L904" s="651">
        <v>949.83</v>
      </c>
      <c r="M904" s="651">
        <v>21846.09</v>
      </c>
      <c r="N904" s="650">
        <v>23</v>
      </c>
      <c r="O904" s="731">
        <v>8</v>
      </c>
      <c r="P904" s="651">
        <v>15197.28</v>
      </c>
      <c r="Q904" s="666">
        <v>0.69565217391304346</v>
      </c>
      <c r="R904" s="650">
        <v>16</v>
      </c>
      <c r="S904" s="666">
        <v>0.69565217391304346</v>
      </c>
      <c r="T904" s="731">
        <v>6</v>
      </c>
      <c r="U904" s="689">
        <v>0.75</v>
      </c>
    </row>
    <row r="905" spans="1:21" ht="14.4" customHeight="1" x14ac:dyDescent="0.3">
      <c r="A905" s="649">
        <v>7</v>
      </c>
      <c r="B905" s="650" t="s">
        <v>2234</v>
      </c>
      <c r="C905" s="650">
        <v>89301074</v>
      </c>
      <c r="D905" s="729" t="s">
        <v>3679</v>
      </c>
      <c r="E905" s="730" t="s">
        <v>2442</v>
      </c>
      <c r="F905" s="650" t="s">
        <v>2415</v>
      </c>
      <c r="G905" s="650" t="s">
        <v>3098</v>
      </c>
      <c r="H905" s="650" t="s">
        <v>568</v>
      </c>
      <c r="I905" s="650" t="s">
        <v>3279</v>
      </c>
      <c r="J905" s="650" t="s">
        <v>3280</v>
      </c>
      <c r="K905" s="650" t="s">
        <v>3281</v>
      </c>
      <c r="L905" s="651">
        <v>305.12</v>
      </c>
      <c r="M905" s="651">
        <v>4576.8</v>
      </c>
      <c r="N905" s="650">
        <v>15</v>
      </c>
      <c r="O905" s="731">
        <v>3</v>
      </c>
      <c r="P905" s="651">
        <v>2746.08</v>
      </c>
      <c r="Q905" s="666">
        <v>0.6</v>
      </c>
      <c r="R905" s="650">
        <v>9</v>
      </c>
      <c r="S905" s="666">
        <v>0.6</v>
      </c>
      <c r="T905" s="731">
        <v>2</v>
      </c>
      <c r="U905" s="689">
        <v>0.66666666666666663</v>
      </c>
    </row>
    <row r="906" spans="1:21" ht="14.4" customHeight="1" x14ac:dyDescent="0.3">
      <c r="A906" s="649">
        <v>7</v>
      </c>
      <c r="B906" s="650" t="s">
        <v>2234</v>
      </c>
      <c r="C906" s="650">
        <v>89301074</v>
      </c>
      <c r="D906" s="729" t="s">
        <v>3679</v>
      </c>
      <c r="E906" s="730" t="s">
        <v>2442</v>
      </c>
      <c r="F906" s="650" t="s">
        <v>2415</v>
      </c>
      <c r="G906" s="650" t="s">
        <v>3098</v>
      </c>
      <c r="H906" s="650" t="s">
        <v>568</v>
      </c>
      <c r="I906" s="650" t="s">
        <v>3453</v>
      </c>
      <c r="J906" s="650" t="s">
        <v>3280</v>
      </c>
      <c r="K906" s="650" t="s">
        <v>3454</v>
      </c>
      <c r="L906" s="651">
        <v>610.23</v>
      </c>
      <c r="M906" s="651">
        <v>610.23</v>
      </c>
      <c r="N906" s="650">
        <v>1</v>
      </c>
      <c r="O906" s="731">
        <v>1</v>
      </c>
      <c r="P906" s="651">
        <v>610.23</v>
      </c>
      <c r="Q906" s="666">
        <v>1</v>
      </c>
      <c r="R906" s="650">
        <v>1</v>
      </c>
      <c r="S906" s="666">
        <v>1</v>
      </c>
      <c r="T906" s="731">
        <v>1</v>
      </c>
      <c r="U906" s="689">
        <v>1</v>
      </c>
    </row>
    <row r="907" spans="1:21" ht="14.4" customHeight="1" x14ac:dyDescent="0.3">
      <c r="A907" s="649">
        <v>7</v>
      </c>
      <c r="B907" s="650" t="s">
        <v>2234</v>
      </c>
      <c r="C907" s="650">
        <v>89301074</v>
      </c>
      <c r="D907" s="729" t="s">
        <v>3679</v>
      </c>
      <c r="E907" s="730" t="s">
        <v>2442</v>
      </c>
      <c r="F907" s="650" t="s">
        <v>2415</v>
      </c>
      <c r="G907" s="650" t="s">
        <v>3098</v>
      </c>
      <c r="H907" s="650" t="s">
        <v>568</v>
      </c>
      <c r="I907" s="650" t="s">
        <v>3107</v>
      </c>
      <c r="J907" s="650" t="s">
        <v>3108</v>
      </c>
      <c r="K907" s="650" t="s">
        <v>3109</v>
      </c>
      <c r="L907" s="651">
        <v>876.77</v>
      </c>
      <c r="M907" s="651">
        <v>25426.33</v>
      </c>
      <c r="N907" s="650">
        <v>29</v>
      </c>
      <c r="O907" s="731">
        <v>9</v>
      </c>
      <c r="P907" s="651">
        <v>14905.09</v>
      </c>
      <c r="Q907" s="666">
        <v>0.58620689655172409</v>
      </c>
      <c r="R907" s="650">
        <v>17</v>
      </c>
      <c r="S907" s="666">
        <v>0.58620689655172409</v>
      </c>
      <c r="T907" s="731">
        <v>4</v>
      </c>
      <c r="U907" s="689">
        <v>0.44444444444444442</v>
      </c>
    </row>
    <row r="908" spans="1:21" ht="14.4" customHeight="1" x14ac:dyDescent="0.3">
      <c r="A908" s="649">
        <v>7</v>
      </c>
      <c r="B908" s="650" t="s">
        <v>2234</v>
      </c>
      <c r="C908" s="650">
        <v>89301074</v>
      </c>
      <c r="D908" s="729" t="s">
        <v>3679</v>
      </c>
      <c r="E908" s="730" t="s">
        <v>2442</v>
      </c>
      <c r="F908" s="650" t="s">
        <v>2415</v>
      </c>
      <c r="G908" s="650" t="s">
        <v>3098</v>
      </c>
      <c r="H908" s="650" t="s">
        <v>568</v>
      </c>
      <c r="I908" s="650" t="s">
        <v>3110</v>
      </c>
      <c r="J908" s="650" t="s">
        <v>3108</v>
      </c>
      <c r="K908" s="650" t="s">
        <v>3111</v>
      </c>
      <c r="L908" s="651">
        <v>1753.54</v>
      </c>
      <c r="M908" s="651">
        <v>96444.700000000012</v>
      </c>
      <c r="N908" s="650">
        <v>55</v>
      </c>
      <c r="O908" s="731">
        <v>21</v>
      </c>
      <c r="P908" s="651">
        <v>73648.680000000008</v>
      </c>
      <c r="Q908" s="666">
        <v>0.76363636363636367</v>
      </c>
      <c r="R908" s="650">
        <v>42</v>
      </c>
      <c r="S908" s="666">
        <v>0.76363636363636367</v>
      </c>
      <c r="T908" s="731">
        <v>15</v>
      </c>
      <c r="U908" s="689">
        <v>0.7142857142857143</v>
      </c>
    </row>
    <row r="909" spans="1:21" ht="14.4" customHeight="1" x14ac:dyDescent="0.3">
      <c r="A909" s="649">
        <v>7</v>
      </c>
      <c r="B909" s="650" t="s">
        <v>2234</v>
      </c>
      <c r="C909" s="650">
        <v>89301074</v>
      </c>
      <c r="D909" s="729" t="s">
        <v>3679</v>
      </c>
      <c r="E909" s="730" t="s">
        <v>2442</v>
      </c>
      <c r="F909" s="650" t="s">
        <v>2415</v>
      </c>
      <c r="G909" s="650" t="s">
        <v>3098</v>
      </c>
      <c r="H909" s="650" t="s">
        <v>568</v>
      </c>
      <c r="I909" s="650" t="s">
        <v>3613</v>
      </c>
      <c r="J909" s="650" t="s">
        <v>3614</v>
      </c>
      <c r="K909" s="650" t="s">
        <v>3111</v>
      </c>
      <c r="L909" s="651">
        <v>1753.54</v>
      </c>
      <c r="M909" s="651">
        <v>3507.08</v>
      </c>
      <c r="N909" s="650">
        <v>2</v>
      </c>
      <c r="O909" s="731">
        <v>1</v>
      </c>
      <c r="P909" s="651"/>
      <c r="Q909" s="666">
        <v>0</v>
      </c>
      <c r="R909" s="650"/>
      <c r="S909" s="666">
        <v>0</v>
      </c>
      <c r="T909" s="731"/>
      <c r="U909" s="689">
        <v>0</v>
      </c>
    </row>
    <row r="910" spans="1:21" ht="14.4" customHeight="1" x14ac:dyDescent="0.3">
      <c r="A910" s="649">
        <v>7</v>
      </c>
      <c r="B910" s="650" t="s">
        <v>2234</v>
      </c>
      <c r="C910" s="650">
        <v>89301074</v>
      </c>
      <c r="D910" s="729" t="s">
        <v>3679</v>
      </c>
      <c r="E910" s="730" t="s">
        <v>2442</v>
      </c>
      <c r="F910" s="650" t="s">
        <v>2415</v>
      </c>
      <c r="G910" s="650" t="s">
        <v>3098</v>
      </c>
      <c r="H910" s="650" t="s">
        <v>568</v>
      </c>
      <c r="I910" s="650" t="s">
        <v>3455</v>
      </c>
      <c r="J910" s="650" t="s">
        <v>3293</v>
      </c>
      <c r="K910" s="650" t="s">
        <v>3281</v>
      </c>
      <c r="L910" s="651">
        <v>305.12</v>
      </c>
      <c r="M910" s="651">
        <v>1220.48</v>
      </c>
      <c r="N910" s="650">
        <v>4</v>
      </c>
      <c r="O910" s="731">
        <v>1</v>
      </c>
      <c r="P910" s="651">
        <v>1220.48</v>
      </c>
      <c r="Q910" s="666">
        <v>1</v>
      </c>
      <c r="R910" s="650">
        <v>4</v>
      </c>
      <c r="S910" s="666">
        <v>1</v>
      </c>
      <c r="T910" s="731">
        <v>1</v>
      </c>
      <c r="U910" s="689">
        <v>1</v>
      </c>
    </row>
    <row r="911" spans="1:21" ht="14.4" customHeight="1" x14ac:dyDescent="0.3">
      <c r="A911" s="649">
        <v>7</v>
      </c>
      <c r="B911" s="650" t="s">
        <v>2234</v>
      </c>
      <c r="C911" s="650">
        <v>89301074</v>
      </c>
      <c r="D911" s="729" t="s">
        <v>3679</v>
      </c>
      <c r="E911" s="730" t="s">
        <v>2442</v>
      </c>
      <c r="F911" s="650" t="s">
        <v>2415</v>
      </c>
      <c r="G911" s="650" t="s">
        <v>3098</v>
      </c>
      <c r="H911" s="650" t="s">
        <v>568</v>
      </c>
      <c r="I911" s="650" t="s">
        <v>3282</v>
      </c>
      <c r="J911" s="650" t="s">
        <v>3283</v>
      </c>
      <c r="K911" s="650" t="s">
        <v>3106</v>
      </c>
      <c r="L911" s="651">
        <v>474.91</v>
      </c>
      <c r="M911" s="651">
        <v>1899.64</v>
      </c>
      <c r="N911" s="650">
        <v>4</v>
      </c>
      <c r="O911" s="731">
        <v>2</v>
      </c>
      <c r="P911" s="651"/>
      <c r="Q911" s="666">
        <v>0</v>
      </c>
      <c r="R911" s="650"/>
      <c r="S911" s="666">
        <v>0</v>
      </c>
      <c r="T911" s="731"/>
      <c r="U911" s="689">
        <v>0</v>
      </c>
    </row>
    <row r="912" spans="1:21" ht="14.4" customHeight="1" x14ac:dyDescent="0.3">
      <c r="A912" s="649">
        <v>7</v>
      </c>
      <c r="B912" s="650" t="s">
        <v>2234</v>
      </c>
      <c r="C912" s="650">
        <v>89301074</v>
      </c>
      <c r="D912" s="729" t="s">
        <v>3679</v>
      </c>
      <c r="E912" s="730" t="s">
        <v>2442</v>
      </c>
      <c r="F912" s="650" t="s">
        <v>2415</v>
      </c>
      <c r="G912" s="650" t="s">
        <v>3098</v>
      </c>
      <c r="H912" s="650" t="s">
        <v>568</v>
      </c>
      <c r="I912" s="650" t="s">
        <v>3615</v>
      </c>
      <c r="J912" s="650" t="s">
        <v>3283</v>
      </c>
      <c r="K912" s="650" t="s">
        <v>3106</v>
      </c>
      <c r="L912" s="651">
        <v>474.91</v>
      </c>
      <c r="M912" s="651">
        <v>1899.64</v>
      </c>
      <c r="N912" s="650">
        <v>4</v>
      </c>
      <c r="O912" s="731">
        <v>2</v>
      </c>
      <c r="P912" s="651">
        <v>474.91</v>
      </c>
      <c r="Q912" s="666">
        <v>0.25</v>
      </c>
      <c r="R912" s="650">
        <v>1</v>
      </c>
      <c r="S912" s="666">
        <v>0.25</v>
      </c>
      <c r="T912" s="731">
        <v>1</v>
      </c>
      <c r="U912" s="689">
        <v>0.5</v>
      </c>
    </row>
    <row r="913" spans="1:21" ht="14.4" customHeight="1" x14ac:dyDescent="0.3">
      <c r="A913" s="649">
        <v>7</v>
      </c>
      <c r="B913" s="650" t="s">
        <v>2234</v>
      </c>
      <c r="C913" s="650">
        <v>89301074</v>
      </c>
      <c r="D913" s="729" t="s">
        <v>3679</v>
      </c>
      <c r="E913" s="730" t="s">
        <v>2442</v>
      </c>
      <c r="F913" s="650" t="s">
        <v>2415</v>
      </c>
      <c r="G913" s="650" t="s">
        <v>3098</v>
      </c>
      <c r="H913" s="650" t="s">
        <v>568</v>
      </c>
      <c r="I913" s="650" t="s">
        <v>3284</v>
      </c>
      <c r="J913" s="650" t="s">
        <v>3285</v>
      </c>
      <c r="K913" s="650" t="s">
        <v>3109</v>
      </c>
      <c r="L913" s="651">
        <v>876.77</v>
      </c>
      <c r="M913" s="651">
        <v>10521.24</v>
      </c>
      <c r="N913" s="650">
        <v>12</v>
      </c>
      <c r="O913" s="731">
        <v>3</v>
      </c>
      <c r="P913" s="651">
        <v>3507.08</v>
      </c>
      <c r="Q913" s="666">
        <v>0.33333333333333331</v>
      </c>
      <c r="R913" s="650">
        <v>4</v>
      </c>
      <c r="S913" s="666">
        <v>0.33333333333333331</v>
      </c>
      <c r="T913" s="731">
        <v>1</v>
      </c>
      <c r="U913" s="689">
        <v>0.33333333333333331</v>
      </c>
    </row>
    <row r="914" spans="1:21" ht="14.4" customHeight="1" x14ac:dyDescent="0.3">
      <c r="A914" s="649">
        <v>7</v>
      </c>
      <c r="B914" s="650" t="s">
        <v>2234</v>
      </c>
      <c r="C914" s="650">
        <v>89301074</v>
      </c>
      <c r="D914" s="729" t="s">
        <v>3679</v>
      </c>
      <c r="E914" s="730" t="s">
        <v>2442</v>
      </c>
      <c r="F914" s="650" t="s">
        <v>2415</v>
      </c>
      <c r="G914" s="650" t="s">
        <v>3098</v>
      </c>
      <c r="H914" s="650" t="s">
        <v>568</v>
      </c>
      <c r="I914" s="650" t="s">
        <v>3616</v>
      </c>
      <c r="J914" s="650" t="s">
        <v>3285</v>
      </c>
      <c r="K914" s="650" t="s">
        <v>3111</v>
      </c>
      <c r="L914" s="651">
        <v>1753.54</v>
      </c>
      <c r="M914" s="651">
        <v>5260.62</v>
      </c>
      <c r="N914" s="650">
        <v>3</v>
      </c>
      <c r="O914" s="731">
        <v>1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7</v>
      </c>
      <c r="B915" s="650" t="s">
        <v>2234</v>
      </c>
      <c r="C915" s="650">
        <v>89301074</v>
      </c>
      <c r="D915" s="729" t="s">
        <v>3679</v>
      </c>
      <c r="E915" s="730" t="s">
        <v>2442</v>
      </c>
      <c r="F915" s="650" t="s">
        <v>2415</v>
      </c>
      <c r="G915" s="650" t="s">
        <v>3098</v>
      </c>
      <c r="H915" s="650" t="s">
        <v>568</v>
      </c>
      <c r="I915" s="650" t="s">
        <v>3617</v>
      </c>
      <c r="J915" s="650" t="s">
        <v>3285</v>
      </c>
      <c r="K915" s="650" t="s">
        <v>3109</v>
      </c>
      <c r="L915" s="651">
        <v>876.77</v>
      </c>
      <c r="M915" s="651">
        <v>9644.4699999999993</v>
      </c>
      <c r="N915" s="650">
        <v>11</v>
      </c>
      <c r="O915" s="731">
        <v>3</v>
      </c>
      <c r="P915" s="651"/>
      <c r="Q915" s="666">
        <v>0</v>
      </c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7</v>
      </c>
      <c r="B916" s="650" t="s">
        <v>2234</v>
      </c>
      <c r="C916" s="650">
        <v>89301074</v>
      </c>
      <c r="D916" s="729" t="s">
        <v>3679</v>
      </c>
      <c r="E916" s="730" t="s">
        <v>2442</v>
      </c>
      <c r="F916" s="650" t="s">
        <v>2415</v>
      </c>
      <c r="G916" s="650" t="s">
        <v>3098</v>
      </c>
      <c r="H916" s="650" t="s">
        <v>568</v>
      </c>
      <c r="I916" s="650" t="s">
        <v>3464</v>
      </c>
      <c r="J916" s="650" t="s">
        <v>3463</v>
      </c>
      <c r="K916" s="650" t="s">
        <v>3278</v>
      </c>
      <c r="L916" s="651">
        <v>949.83</v>
      </c>
      <c r="M916" s="651">
        <v>4749.1500000000005</v>
      </c>
      <c r="N916" s="650">
        <v>5</v>
      </c>
      <c r="O916" s="731">
        <v>2</v>
      </c>
      <c r="P916" s="651">
        <v>4749.1500000000005</v>
      </c>
      <c r="Q916" s="666">
        <v>1</v>
      </c>
      <c r="R916" s="650">
        <v>5</v>
      </c>
      <c r="S916" s="666">
        <v>1</v>
      </c>
      <c r="T916" s="731">
        <v>2</v>
      </c>
      <c r="U916" s="689">
        <v>1</v>
      </c>
    </row>
    <row r="917" spans="1:21" ht="14.4" customHeight="1" x14ac:dyDescent="0.3">
      <c r="A917" s="649">
        <v>7</v>
      </c>
      <c r="B917" s="650" t="s">
        <v>2234</v>
      </c>
      <c r="C917" s="650">
        <v>89301074</v>
      </c>
      <c r="D917" s="729" t="s">
        <v>3679</v>
      </c>
      <c r="E917" s="730" t="s">
        <v>2442</v>
      </c>
      <c r="F917" s="650" t="s">
        <v>2415</v>
      </c>
      <c r="G917" s="650" t="s">
        <v>3114</v>
      </c>
      <c r="H917" s="650" t="s">
        <v>568</v>
      </c>
      <c r="I917" s="650" t="s">
        <v>3115</v>
      </c>
      <c r="J917" s="650" t="s">
        <v>3116</v>
      </c>
      <c r="K917" s="650" t="s">
        <v>3117</v>
      </c>
      <c r="L917" s="651">
        <v>1163.02</v>
      </c>
      <c r="M917" s="651">
        <v>5815.1</v>
      </c>
      <c r="N917" s="650">
        <v>5</v>
      </c>
      <c r="O917" s="731">
        <v>3</v>
      </c>
      <c r="P917" s="651">
        <v>5815.1</v>
      </c>
      <c r="Q917" s="666">
        <v>1</v>
      </c>
      <c r="R917" s="650">
        <v>5</v>
      </c>
      <c r="S917" s="666">
        <v>1</v>
      </c>
      <c r="T917" s="731">
        <v>3</v>
      </c>
      <c r="U917" s="689">
        <v>1</v>
      </c>
    </row>
    <row r="918" spans="1:21" ht="14.4" customHeight="1" x14ac:dyDescent="0.3">
      <c r="A918" s="649">
        <v>7</v>
      </c>
      <c r="B918" s="650" t="s">
        <v>2234</v>
      </c>
      <c r="C918" s="650">
        <v>89301074</v>
      </c>
      <c r="D918" s="729" t="s">
        <v>3679</v>
      </c>
      <c r="E918" s="730" t="s">
        <v>2442</v>
      </c>
      <c r="F918" s="650" t="s">
        <v>2415</v>
      </c>
      <c r="G918" s="650" t="s">
        <v>3114</v>
      </c>
      <c r="H918" s="650" t="s">
        <v>568</v>
      </c>
      <c r="I918" s="650" t="s">
        <v>3118</v>
      </c>
      <c r="J918" s="650" t="s">
        <v>3119</v>
      </c>
      <c r="K918" s="650" t="s">
        <v>3120</v>
      </c>
      <c r="L918" s="651">
        <v>2243.6799999999998</v>
      </c>
      <c r="M918" s="651">
        <v>22436.799999999996</v>
      </c>
      <c r="N918" s="650">
        <v>10</v>
      </c>
      <c r="O918" s="731">
        <v>4</v>
      </c>
      <c r="P918" s="651">
        <v>2243.6799999999998</v>
      </c>
      <c r="Q918" s="666">
        <v>0.1</v>
      </c>
      <c r="R918" s="650">
        <v>1</v>
      </c>
      <c r="S918" s="666">
        <v>0.1</v>
      </c>
      <c r="T918" s="731">
        <v>1</v>
      </c>
      <c r="U918" s="689">
        <v>0.25</v>
      </c>
    </row>
    <row r="919" spans="1:21" ht="14.4" customHeight="1" x14ac:dyDescent="0.3">
      <c r="A919" s="649">
        <v>7</v>
      </c>
      <c r="B919" s="650" t="s">
        <v>2234</v>
      </c>
      <c r="C919" s="650">
        <v>89301074</v>
      </c>
      <c r="D919" s="729" t="s">
        <v>3679</v>
      </c>
      <c r="E919" s="730" t="s">
        <v>2442</v>
      </c>
      <c r="F919" s="650" t="s">
        <v>2415</v>
      </c>
      <c r="G919" s="650" t="s">
        <v>3114</v>
      </c>
      <c r="H919" s="650" t="s">
        <v>568</v>
      </c>
      <c r="I919" s="650" t="s">
        <v>3118</v>
      </c>
      <c r="J919" s="650" t="s">
        <v>3472</v>
      </c>
      <c r="K919" s="650" t="s">
        <v>3120</v>
      </c>
      <c r="L919" s="651">
        <v>2243.6799999999998</v>
      </c>
      <c r="M919" s="651">
        <v>17949.439999999999</v>
      </c>
      <c r="N919" s="650">
        <v>8</v>
      </c>
      <c r="O919" s="731">
        <v>2</v>
      </c>
      <c r="P919" s="651">
        <v>4487.3599999999997</v>
      </c>
      <c r="Q919" s="666">
        <v>0.25</v>
      </c>
      <c r="R919" s="650">
        <v>2</v>
      </c>
      <c r="S919" s="666">
        <v>0.25</v>
      </c>
      <c r="T919" s="731">
        <v>1</v>
      </c>
      <c r="U919" s="689">
        <v>0.5</v>
      </c>
    </row>
    <row r="920" spans="1:21" ht="14.4" customHeight="1" x14ac:dyDescent="0.3">
      <c r="A920" s="649">
        <v>7</v>
      </c>
      <c r="B920" s="650" t="s">
        <v>2234</v>
      </c>
      <c r="C920" s="650">
        <v>89301074</v>
      </c>
      <c r="D920" s="729" t="s">
        <v>3679</v>
      </c>
      <c r="E920" s="730" t="s">
        <v>2442</v>
      </c>
      <c r="F920" s="650" t="s">
        <v>2415</v>
      </c>
      <c r="G920" s="650" t="s">
        <v>3114</v>
      </c>
      <c r="H920" s="650" t="s">
        <v>568</v>
      </c>
      <c r="I920" s="650" t="s">
        <v>3121</v>
      </c>
      <c r="J920" s="650" t="s">
        <v>3122</v>
      </c>
      <c r="K920" s="650" t="s">
        <v>3123</v>
      </c>
      <c r="L920" s="651">
        <v>3858.27</v>
      </c>
      <c r="M920" s="651">
        <v>81023.67</v>
      </c>
      <c r="N920" s="650">
        <v>21</v>
      </c>
      <c r="O920" s="731">
        <v>6</v>
      </c>
      <c r="P920" s="651"/>
      <c r="Q920" s="666">
        <v>0</v>
      </c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7</v>
      </c>
      <c r="B921" s="650" t="s">
        <v>2234</v>
      </c>
      <c r="C921" s="650">
        <v>89301074</v>
      </c>
      <c r="D921" s="729" t="s">
        <v>3679</v>
      </c>
      <c r="E921" s="730" t="s">
        <v>2442</v>
      </c>
      <c r="F921" s="650" t="s">
        <v>2415</v>
      </c>
      <c r="G921" s="650" t="s">
        <v>3114</v>
      </c>
      <c r="H921" s="650" t="s">
        <v>568</v>
      </c>
      <c r="I921" s="650" t="s">
        <v>3121</v>
      </c>
      <c r="J921" s="650" t="s">
        <v>3127</v>
      </c>
      <c r="K921" s="650" t="s">
        <v>3123</v>
      </c>
      <c r="L921" s="651">
        <v>3858.27</v>
      </c>
      <c r="M921" s="651">
        <v>30866.16</v>
      </c>
      <c r="N921" s="650">
        <v>8</v>
      </c>
      <c r="O921" s="731">
        <v>2</v>
      </c>
      <c r="P921" s="651">
        <v>7716.54</v>
      </c>
      <c r="Q921" s="666">
        <v>0.25</v>
      </c>
      <c r="R921" s="650">
        <v>2</v>
      </c>
      <c r="S921" s="666">
        <v>0.25</v>
      </c>
      <c r="T921" s="731">
        <v>1</v>
      </c>
      <c r="U921" s="689">
        <v>0.5</v>
      </c>
    </row>
    <row r="922" spans="1:21" ht="14.4" customHeight="1" x14ac:dyDescent="0.3">
      <c r="A922" s="649">
        <v>7</v>
      </c>
      <c r="B922" s="650" t="s">
        <v>2234</v>
      </c>
      <c r="C922" s="650">
        <v>89301074</v>
      </c>
      <c r="D922" s="729" t="s">
        <v>3679</v>
      </c>
      <c r="E922" s="730" t="s">
        <v>2442</v>
      </c>
      <c r="F922" s="650" t="s">
        <v>2415</v>
      </c>
      <c r="G922" s="650" t="s">
        <v>2534</v>
      </c>
      <c r="H922" s="650" t="s">
        <v>568</v>
      </c>
      <c r="I922" s="650" t="s">
        <v>772</v>
      </c>
      <c r="J922" s="650" t="s">
        <v>773</v>
      </c>
      <c r="K922" s="650" t="s">
        <v>774</v>
      </c>
      <c r="L922" s="651">
        <v>56.69</v>
      </c>
      <c r="M922" s="651">
        <v>56.69</v>
      </c>
      <c r="N922" s="650">
        <v>1</v>
      </c>
      <c r="O922" s="731">
        <v>0.5</v>
      </c>
      <c r="P922" s="651"/>
      <c r="Q922" s="666">
        <v>0</v>
      </c>
      <c r="R922" s="650"/>
      <c r="S922" s="666">
        <v>0</v>
      </c>
      <c r="T922" s="731"/>
      <c r="U922" s="689">
        <v>0</v>
      </c>
    </row>
    <row r="923" spans="1:21" ht="14.4" customHeight="1" x14ac:dyDescent="0.3">
      <c r="A923" s="649">
        <v>7</v>
      </c>
      <c r="B923" s="650" t="s">
        <v>2234</v>
      </c>
      <c r="C923" s="650">
        <v>89301074</v>
      </c>
      <c r="D923" s="729" t="s">
        <v>3679</v>
      </c>
      <c r="E923" s="730" t="s">
        <v>2442</v>
      </c>
      <c r="F923" s="650" t="s">
        <v>2415</v>
      </c>
      <c r="G923" s="650" t="s">
        <v>2534</v>
      </c>
      <c r="H923" s="650" t="s">
        <v>568</v>
      </c>
      <c r="I923" s="650" t="s">
        <v>1017</v>
      </c>
      <c r="J923" s="650" t="s">
        <v>1018</v>
      </c>
      <c r="K923" s="650" t="s">
        <v>3132</v>
      </c>
      <c r="L923" s="651">
        <v>45.34</v>
      </c>
      <c r="M923" s="651">
        <v>544.08000000000004</v>
      </c>
      <c r="N923" s="650">
        <v>12</v>
      </c>
      <c r="O923" s="731">
        <v>1.5</v>
      </c>
      <c r="P923" s="651"/>
      <c r="Q923" s="666">
        <v>0</v>
      </c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7</v>
      </c>
      <c r="B924" s="650" t="s">
        <v>2234</v>
      </c>
      <c r="C924" s="650">
        <v>89301074</v>
      </c>
      <c r="D924" s="729" t="s">
        <v>3679</v>
      </c>
      <c r="E924" s="730" t="s">
        <v>2442</v>
      </c>
      <c r="F924" s="650" t="s">
        <v>2415</v>
      </c>
      <c r="G924" s="650" t="s">
        <v>2588</v>
      </c>
      <c r="H924" s="650" t="s">
        <v>568</v>
      </c>
      <c r="I924" s="650" t="s">
        <v>3133</v>
      </c>
      <c r="J924" s="650" t="s">
        <v>3134</v>
      </c>
      <c r="K924" s="650" t="s">
        <v>3135</v>
      </c>
      <c r="L924" s="651">
        <v>22.88</v>
      </c>
      <c r="M924" s="651">
        <v>68.64</v>
      </c>
      <c r="N924" s="650">
        <v>3</v>
      </c>
      <c r="O924" s="731">
        <v>1</v>
      </c>
      <c r="P924" s="651">
        <v>68.64</v>
      </c>
      <c r="Q924" s="666">
        <v>1</v>
      </c>
      <c r="R924" s="650">
        <v>3</v>
      </c>
      <c r="S924" s="666">
        <v>1</v>
      </c>
      <c r="T924" s="731">
        <v>1</v>
      </c>
      <c r="U924" s="689">
        <v>1</v>
      </c>
    </row>
    <row r="925" spans="1:21" ht="14.4" customHeight="1" x14ac:dyDescent="0.3">
      <c r="A925" s="649">
        <v>7</v>
      </c>
      <c r="B925" s="650" t="s">
        <v>2234</v>
      </c>
      <c r="C925" s="650">
        <v>89301074</v>
      </c>
      <c r="D925" s="729" t="s">
        <v>3679</v>
      </c>
      <c r="E925" s="730" t="s">
        <v>2442</v>
      </c>
      <c r="F925" s="650" t="s">
        <v>2415</v>
      </c>
      <c r="G925" s="650" t="s">
        <v>3136</v>
      </c>
      <c r="H925" s="650" t="s">
        <v>629</v>
      </c>
      <c r="I925" s="650" t="s">
        <v>3137</v>
      </c>
      <c r="J925" s="650" t="s">
        <v>3138</v>
      </c>
      <c r="K925" s="650" t="s">
        <v>3139</v>
      </c>
      <c r="L925" s="651">
        <v>1344.66</v>
      </c>
      <c r="M925" s="651">
        <v>20169.900000000001</v>
      </c>
      <c r="N925" s="650">
        <v>15</v>
      </c>
      <c r="O925" s="731">
        <v>11</v>
      </c>
      <c r="P925" s="651">
        <v>9412.6200000000008</v>
      </c>
      <c r="Q925" s="666">
        <v>0.46666666666666667</v>
      </c>
      <c r="R925" s="650">
        <v>7</v>
      </c>
      <c r="S925" s="666">
        <v>0.46666666666666667</v>
      </c>
      <c r="T925" s="731">
        <v>4</v>
      </c>
      <c r="U925" s="689">
        <v>0.36363636363636365</v>
      </c>
    </row>
    <row r="926" spans="1:21" ht="14.4" customHeight="1" x14ac:dyDescent="0.3">
      <c r="A926" s="649">
        <v>7</v>
      </c>
      <c r="B926" s="650" t="s">
        <v>2234</v>
      </c>
      <c r="C926" s="650">
        <v>89301074</v>
      </c>
      <c r="D926" s="729" t="s">
        <v>3679</v>
      </c>
      <c r="E926" s="730" t="s">
        <v>2442</v>
      </c>
      <c r="F926" s="650" t="s">
        <v>2415</v>
      </c>
      <c r="G926" s="650" t="s">
        <v>3136</v>
      </c>
      <c r="H926" s="650" t="s">
        <v>629</v>
      </c>
      <c r="I926" s="650" t="s">
        <v>3140</v>
      </c>
      <c r="J926" s="650" t="s">
        <v>3141</v>
      </c>
      <c r="K926" s="650" t="s">
        <v>3142</v>
      </c>
      <c r="L926" s="651">
        <v>1793.46</v>
      </c>
      <c r="M926" s="651">
        <v>64564.55999999999</v>
      </c>
      <c r="N926" s="650">
        <v>36</v>
      </c>
      <c r="O926" s="731">
        <v>12.5</v>
      </c>
      <c r="P926" s="651">
        <v>16141.14</v>
      </c>
      <c r="Q926" s="666">
        <v>0.25000000000000006</v>
      </c>
      <c r="R926" s="650">
        <v>9</v>
      </c>
      <c r="S926" s="666">
        <v>0.25</v>
      </c>
      <c r="T926" s="731">
        <v>5</v>
      </c>
      <c r="U926" s="689">
        <v>0.4</v>
      </c>
    </row>
    <row r="927" spans="1:21" ht="14.4" customHeight="1" x14ac:dyDescent="0.3">
      <c r="A927" s="649">
        <v>7</v>
      </c>
      <c r="B927" s="650" t="s">
        <v>2234</v>
      </c>
      <c r="C927" s="650">
        <v>89301074</v>
      </c>
      <c r="D927" s="729" t="s">
        <v>3679</v>
      </c>
      <c r="E927" s="730" t="s">
        <v>2442</v>
      </c>
      <c r="F927" s="650" t="s">
        <v>2415</v>
      </c>
      <c r="G927" s="650" t="s">
        <v>3618</v>
      </c>
      <c r="H927" s="650" t="s">
        <v>568</v>
      </c>
      <c r="I927" s="650" t="s">
        <v>3619</v>
      </c>
      <c r="J927" s="650" t="s">
        <v>3620</v>
      </c>
      <c r="K927" s="650" t="s">
        <v>2405</v>
      </c>
      <c r="L927" s="651">
        <v>94.8</v>
      </c>
      <c r="M927" s="651">
        <v>94.8</v>
      </c>
      <c r="N927" s="650">
        <v>1</v>
      </c>
      <c r="O927" s="731">
        <v>1</v>
      </c>
      <c r="P927" s="651">
        <v>94.8</v>
      </c>
      <c r="Q927" s="666">
        <v>1</v>
      </c>
      <c r="R927" s="650">
        <v>1</v>
      </c>
      <c r="S927" s="666">
        <v>1</v>
      </c>
      <c r="T927" s="731">
        <v>1</v>
      </c>
      <c r="U927" s="689">
        <v>1</v>
      </c>
    </row>
    <row r="928" spans="1:21" ht="14.4" customHeight="1" x14ac:dyDescent="0.3">
      <c r="A928" s="649">
        <v>7</v>
      </c>
      <c r="B928" s="650" t="s">
        <v>2234</v>
      </c>
      <c r="C928" s="650">
        <v>89301074</v>
      </c>
      <c r="D928" s="729" t="s">
        <v>3679</v>
      </c>
      <c r="E928" s="730" t="s">
        <v>2442</v>
      </c>
      <c r="F928" s="650" t="s">
        <v>2415</v>
      </c>
      <c r="G928" s="650" t="s">
        <v>2495</v>
      </c>
      <c r="H928" s="650" t="s">
        <v>568</v>
      </c>
      <c r="I928" s="650" t="s">
        <v>776</v>
      </c>
      <c r="J928" s="650" t="s">
        <v>2496</v>
      </c>
      <c r="K928" s="650" t="s">
        <v>2497</v>
      </c>
      <c r="L928" s="651">
        <v>0</v>
      </c>
      <c r="M928" s="651">
        <v>0</v>
      </c>
      <c r="N928" s="650">
        <v>8</v>
      </c>
      <c r="O928" s="731">
        <v>3</v>
      </c>
      <c r="P928" s="651">
        <v>0</v>
      </c>
      <c r="Q928" s="666"/>
      <c r="R928" s="650">
        <v>5</v>
      </c>
      <c r="S928" s="666">
        <v>0.625</v>
      </c>
      <c r="T928" s="731">
        <v>2</v>
      </c>
      <c r="U928" s="689">
        <v>0.66666666666666663</v>
      </c>
    </row>
    <row r="929" spans="1:21" ht="14.4" customHeight="1" x14ac:dyDescent="0.3">
      <c r="A929" s="649">
        <v>7</v>
      </c>
      <c r="B929" s="650" t="s">
        <v>2234</v>
      </c>
      <c r="C929" s="650">
        <v>89301074</v>
      </c>
      <c r="D929" s="729" t="s">
        <v>3679</v>
      </c>
      <c r="E929" s="730" t="s">
        <v>2442</v>
      </c>
      <c r="F929" s="650" t="s">
        <v>2415</v>
      </c>
      <c r="G929" s="650" t="s">
        <v>2595</v>
      </c>
      <c r="H929" s="650" t="s">
        <v>568</v>
      </c>
      <c r="I929" s="650" t="s">
        <v>3621</v>
      </c>
      <c r="J929" s="650" t="s">
        <v>3622</v>
      </c>
      <c r="K929" s="650" t="s">
        <v>3623</v>
      </c>
      <c r="L929" s="651">
        <v>126.26</v>
      </c>
      <c r="M929" s="651">
        <v>378.78000000000003</v>
      </c>
      <c r="N929" s="650">
        <v>3</v>
      </c>
      <c r="O929" s="731">
        <v>1</v>
      </c>
      <c r="P929" s="651"/>
      <c r="Q929" s="666">
        <v>0</v>
      </c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7</v>
      </c>
      <c r="B930" s="650" t="s">
        <v>2234</v>
      </c>
      <c r="C930" s="650">
        <v>89301074</v>
      </c>
      <c r="D930" s="729" t="s">
        <v>3679</v>
      </c>
      <c r="E930" s="730" t="s">
        <v>2442</v>
      </c>
      <c r="F930" s="650" t="s">
        <v>2415</v>
      </c>
      <c r="G930" s="650" t="s">
        <v>2595</v>
      </c>
      <c r="H930" s="650" t="s">
        <v>629</v>
      </c>
      <c r="I930" s="650" t="s">
        <v>2596</v>
      </c>
      <c r="J930" s="650" t="s">
        <v>2597</v>
      </c>
      <c r="K930" s="650" t="s">
        <v>2598</v>
      </c>
      <c r="L930" s="651">
        <v>428.4</v>
      </c>
      <c r="M930" s="651">
        <v>428.4</v>
      </c>
      <c r="N930" s="650">
        <v>1</v>
      </c>
      <c r="O930" s="731">
        <v>0.5</v>
      </c>
      <c r="P930" s="651">
        <v>428.4</v>
      </c>
      <c r="Q930" s="666">
        <v>1</v>
      </c>
      <c r="R930" s="650">
        <v>1</v>
      </c>
      <c r="S930" s="666">
        <v>1</v>
      </c>
      <c r="T930" s="731">
        <v>0.5</v>
      </c>
      <c r="U930" s="689">
        <v>1</v>
      </c>
    </row>
    <row r="931" spans="1:21" ht="14.4" customHeight="1" x14ac:dyDescent="0.3">
      <c r="A931" s="649">
        <v>7</v>
      </c>
      <c r="B931" s="650" t="s">
        <v>2234</v>
      </c>
      <c r="C931" s="650">
        <v>89301074</v>
      </c>
      <c r="D931" s="729" t="s">
        <v>3679</v>
      </c>
      <c r="E931" s="730" t="s">
        <v>2442</v>
      </c>
      <c r="F931" s="650" t="s">
        <v>2415</v>
      </c>
      <c r="G931" s="650" t="s">
        <v>2595</v>
      </c>
      <c r="H931" s="650" t="s">
        <v>629</v>
      </c>
      <c r="I931" s="650" t="s">
        <v>3624</v>
      </c>
      <c r="J931" s="650" t="s">
        <v>3625</v>
      </c>
      <c r="K931" s="650" t="s">
        <v>2598</v>
      </c>
      <c r="L931" s="651">
        <v>0</v>
      </c>
      <c r="M931" s="651">
        <v>0</v>
      </c>
      <c r="N931" s="650">
        <v>2</v>
      </c>
      <c r="O931" s="731">
        <v>0.5</v>
      </c>
      <c r="P931" s="651">
        <v>0</v>
      </c>
      <c r="Q931" s="666"/>
      <c r="R931" s="650">
        <v>2</v>
      </c>
      <c r="S931" s="666">
        <v>1</v>
      </c>
      <c r="T931" s="731">
        <v>0.5</v>
      </c>
      <c r="U931" s="689">
        <v>1</v>
      </c>
    </row>
    <row r="932" spans="1:21" ht="14.4" customHeight="1" x14ac:dyDescent="0.3">
      <c r="A932" s="649">
        <v>7</v>
      </c>
      <c r="B932" s="650" t="s">
        <v>2234</v>
      </c>
      <c r="C932" s="650">
        <v>89301074</v>
      </c>
      <c r="D932" s="729" t="s">
        <v>3679</v>
      </c>
      <c r="E932" s="730" t="s">
        <v>2442</v>
      </c>
      <c r="F932" s="650" t="s">
        <v>2415</v>
      </c>
      <c r="G932" s="650" t="s">
        <v>2595</v>
      </c>
      <c r="H932" s="650" t="s">
        <v>568</v>
      </c>
      <c r="I932" s="650" t="s">
        <v>3484</v>
      </c>
      <c r="J932" s="650" t="s">
        <v>2600</v>
      </c>
      <c r="K932" s="650" t="s">
        <v>2747</v>
      </c>
      <c r="L932" s="651">
        <v>0</v>
      </c>
      <c r="M932" s="651">
        <v>0</v>
      </c>
      <c r="N932" s="650">
        <v>2</v>
      </c>
      <c r="O932" s="731">
        <v>2</v>
      </c>
      <c r="P932" s="651">
        <v>0</v>
      </c>
      <c r="Q932" s="666"/>
      <c r="R932" s="650">
        <v>2</v>
      </c>
      <c r="S932" s="666">
        <v>1</v>
      </c>
      <c r="T932" s="731">
        <v>2</v>
      </c>
      <c r="U932" s="689">
        <v>1</v>
      </c>
    </row>
    <row r="933" spans="1:21" ht="14.4" customHeight="1" x14ac:dyDescent="0.3">
      <c r="A933" s="649">
        <v>7</v>
      </c>
      <c r="B933" s="650" t="s">
        <v>2234</v>
      </c>
      <c r="C933" s="650">
        <v>89301074</v>
      </c>
      <c r="D933" s="729" t="s">
        <v>3679</v>
      </c>
      <c r="E933" s="730" t="s">
        <v>2442</v>
      </c>
      <c r="F933" s="650" t="s">
        <v>2415</v>
      </c>
      <c r="G933" s="650" t="s">
        <v>2803</v>
      </c>
      <c r="H933" s="650" t="s">
        <v>568</v>
      </c>
      <c r="I933" s="650" t="s">
        <v>3626</v>
      </c>
      <c r="J933" s="650" t="s">
        <v>3149</v>
      </c>
      <c r="K933" s="650" t="s">
        <v>3627</v>
      </c>
      <c r="L933" s="651">
        <v>0</v>
      </c>
      <c r="M933" s="651">
        <v>0</v>
      </c>
      <c r="N933" s="650">
        <v>1</v>
      </c>
      <c r="O933" s="731">
        <v>1</v>
      </c>
      <c r="P933" s="651">
        <v>0</v>
      </c>
      <c r="Q933" s="666"/>
      <c r="R933" s="650">
        <v>1</v>
      </c>
      <c r="S933" s="666">
        <v>1</v>
      </c>
      <c r="T933" s="731">
        <v>1</v>
      </c>
      <c r="U933" s="689">
        <v>1</v>
      </c>
    </row>
    <row r="934" spans="1:21" ht="14.4" customHeight="1" x14ac:dyDescent="0.3">
      <c r="A934" s="649">
        <v>7</v>
      </c>
      <c r="B934" s="650" t="s">
        <v>2234</v>
      </c>
      <c r="C934" s="650">
        <v>89301074</v>
      </c>
      <c r="D934" s="729" t="s">
        <v>3679</v>
      </c>
      <c r="E934" s="730" t="s">
        <v>2442</v>
      </c>
      <c r="F934" s="650" t="s">
        <v>2415</v>
      </c>
      <c r="G934" s="650" t="s">
        <v>2803</v>
      </c>
      <c r="H934" s="650" t="s">
        <v>568</v>
      </c>
      <c r="I934" s="650" t="s">
        <v>3628</v>
      </c>
      <c r="J934" s="650" t="s">
        <v>3492</v>
      </c>
      <c r="K934" s="650" t="s">
        <v>3493</v>
      </c>
      <c r="L934" s="651">
        <v>610.23</v>
      </c>
      <c r="M934" s="651">
        <v>3051.15</v>
      </c>
      <c r="N934" s="650">
        <v>5</v>
      </c>
      <c r="O934" s="731">
        <v>5</v>
      </c>
      <c r="P934" s="651">
        <v>1830.69</v>
      </c>
      <c r="Q934" s="666">
        <v>0.6</v>
      </c>
      <c r="R934" s="650">
        <v>3</v>
      </c>
      <c r="S934" s="666">
        <v>0.6</v>
      </c>
      <c r="T934" s="731">
        <v>3</v>
      </c>
      <c r="U934" s="689">
        <v>0.6</v>
      </c>
    </row>
    <row r="935" spans="1:21" ht="14.4" customHeight="1" x14ac:dyDescent="0.3">
      <c r="A935" s="649">
        <v>7</v>
      </c>
      <c r="B935" s="650" t="s">
        <v>2234</v>
      </c>
      <c r="C935" s="650">
        <v>89301074</v>
      </c>
      <c r="D935" s="729" t="s">
        <v>3679</v>
      </c>
      <c r="E935" s="730" t="s">
        <v>2442</v>
      </c>
      <c r="F935" s="650" t="s">
        <v>2415</v>
      </c>
      <c r="G935" s="650" t="s">
        <v>2803</v>
      </c>
      <c r="H935" s="650" t="s">
        <v>568</v>
      </c>
      <c r="I935" s="650" t="s">
        <v>3488</v>
      </c>
      <c r="J935" s="650" t="s">
        <v>3489</v>
      </c>
      <c r="K935" s="650" t="s">
        <v>3490</v>
      </c>
      <c r="L935" s="651">
        <v>949.83</v>
      </c>
      <c r="M935" s="651">
        <v>6648.81</v>
      </c>
      <c r="N935" s="650">
        <v>7</v>
      </c>
      <c r="O935" s="731">
        <v>4</v>
      </c>
      <c r="P935" s="651">
        <v>949.83</v>
      </c>
      <c r="Q935" s="666">
        <v>0.14285714285714285</v>
      </c>
      <c r="R935" s="650">
        <v>1</v>
      </c>
      <c r="S935" s="666">
        <v>0.14285714285714285</v>
      </c>
      <c r="T935" s="731">
        <v>1</v>
      </c>
      <c r="U935" s="689">
        <v>0.25</v>
      </c>
    </row>
    <row r="936" spans="1:21" ht="14.4" customHeight="1" x14ac:dyDescent="0.3">
      <c r="A936" s="649">
        <v>7</v>
      </c>
      <c r="B936" s="650" t="s">
        <v>2234</v>
      </c>
      <c r="C936" s="650">
        <v>89301074</v>
      </c>
      <c r="D936" s="729" t="s">
        <v>3679</v>
      </c>
      <c r="E936" s="730" t="s">
        <v>2442</v>
      </c>
      <c r="F936" s="650" t="s">
        <v>2415</v>
      </c>
      <c r="G936" s="650" t="s">
        <v>2803</v>
      </c>
      <c r="H936" s="650" t="s">
        <v>568</v>
      </c>
      <c r="I936" s="650" t="s">
        <v>3303</v>
      </c>
      <c r="J936" s="650" t="s">
        <v>3152</v>
      </c>
      <c r="K936" s="650" t="s">
        <v>3304</v>
      </c>
      <c r="L936" s="651">
        <v>1315.15</v>
      </c>
      <c r="M936" s="651">
        <v>3945.4500000000003</v>
      </c>
      <c r="N936" s="650">
        <v>3</v>
      </c>
      <c r="O936" s="731">
        <v>3</v>
      </c>
      <c r="P936" s="651">
        <v>3945.4500000000003</v>
      </c>
      <c r="Q936" s="666">
        <v>1</v>
      </c>
      <c r="R936" s="650">
        <v>3</v>
      </c>
      <c r="S936" s="666">
        <v>1</v>
      </c>
      <c r="T936" s="731">
        <v>3</v>
      </c>
      <c r="U936" s="689">
        <v>1</v>
      </c>
    </row>
    <row r="937" spans="1:21" ht="14.4" customHeight="1" x14ac:dyDescent="0.3">
      <c r="A937" s="649">
        <v>7</v>
      </c>
      <c r="B937" s="650" t="s">
        <v>2234</v>
      </c>
      <c r="C937" s="650">
        <v>89301074</v>
      </c>
      <c r="D937" s="729" t="s">
        <v>3679</v>
      </c>
      <c r="E937" s="730" t="s">
        <v>2442</v>
      </c>
      <c r="F937" s="650" t="s">
        <v>2415</v>
      </c>
      <c r="G937" s="650" t="s">
        <v>2803</v>
      </c>
      <c r="H937" s="650" t="s">
        <v>568</v>
      </c>
      <c r="I937" s="650" t="s">
        <v>2804</v>
      </c>
      <c r="J937" s="650" t="s">
        <v>2805</v>
      </c>
      <c r="K937" s="650" t="s">
        <v>2806</v>
      </c>
      <c r="L937" s="651">
        <v>1753.54</v>
      </c>
      <c r="M937" s="651">
        <v>26303.100000000002</v>
      </c>
      <c r="N937" s="650">
        <v>15</v>
      </c>
      <c r="O937" s="731">
        <v>13</v>
      </c>
      <c r="P937" s="651">
        <v>14028.320000000003</v>
      </c>
      <c r="Q937" s="666">
        <v>0.53333333333333344</v>
      </c>
      <c r="R937" s="650">
        <v>8</v>
      </c>
      <c r="S937" s="666">
        <v>0.53333333333333333</v>
      </c>
      <c r="T937" s="731">
        <v>7</v>
      </c>
      <c r="U937" s="689">
        <v>0.53846153846153844</v>
      </c>
    </row>
    <row r="938" spans="1:21" ht="14.4" customHeight="1" x14ac:dyDescent="0.3">
      <c r="A938" s="649">
        <v>7</v>
      </c>
      <c r="B938" s="650" t="s">
        <v>2234</v>
      </c>
      <c r="C938" s="650">
        <v>89301074</v>
      </c>
      <c r="D938" s="729" t="s">
        <v>3679</v>
      </c>
      <c r="E938" s="730" t="s">
        <v>2442</v>
      </c>
      <c r="F938" s="650" t="s">
        <v>2415</v>
      </c>
      <c r="G938" s="650" t="s">
        <v>2803</v>
      </c>
      <c r="H938" s="650" t="s">
        <v>568</v>
      </c>
      <c r="I938" s="650" t="s">
        <v>3491</v>
      </c>
      <c r="J938" s="650" t="s">
        <v>3492</v>
      </c>
      <c r="K938" s="650" t="s">
        <v>3493</v>
      </c>
      <c r="L938" s="651">
        <v>610.23</v>
      </c>
      <c r="M938" s="651">
        <v>6712.5300000000007</v>
      </c>
      <c r="N938" s="650">
        <v>11</v>
      </c>
      <c r="O938" s="731">
        <v>5</v>
      </c>
      <c r="P938" s="651">
        <v>4881.84</v>
      </c>
      <c r="Q938" s="666">
        <v>0.72727272727272718</v>
      </c>
      <c r="R938" s="650">
        <v>8</v>
      </c>
      <c r="S938" s="666">
        <v>0.72727272727272729</v>
      </c>
      <c r="T938" s="731">
        <v>4</v>
      </c>
      <c r="U938" s="689">
        <v>0.8</v>
      </c>
    </row>
    <row r="939" spans="1:21" ht="14.4" customHeight="1" x14ac:dyDescent="0.3">
      <c r="A939" s="649">
        <v>7</v>
      </c>
      <c r="B939" s="650" t="s">
        <v>2234</v>
      </c>
      <c r="C939" s="650">
        <v>89301074</v>
      </c>
      <c r="D939" s="729" t="s">
        <v>3679</v>
      </c>
      <c r="E939" s="730" t="s">
        <v>2442</v>
      </c>
      <c r="F939" s="650" t="s">
        <v>2415</v>
      </c>
      <c r="G939" s="650" t="s">
        <v>2803</v>
      </c>
      <c r="H939" s="650" t="s">
        <v>568</v>
      </c>
      <c r="I939" s="650" t="s">
        <v>3494</v>
      </c>
      <c r="J939" s="650" t="s">
        <v>3489</v>
      </c>
      <c r="K939" s="650" t="s">
        <v>3490</v>
      </c>
      <c r="L939" s="651">
        <v>949.83</v>
      </c>
      <c r="M939" s="651">
        <v>9498.3000000000011</v>
      </c>
      <c r="N939" s="650">
        <v>10</v>
      </c>
      <c r="O939" s="731">
        <v>9</v>
      </c>
      <c r="P939" s="651">
        <v>2849.4900000000002</v>
      </c>
      <c r="Q939" s="666">
        <v>0.3</v>
      </c>
      <c r="R939" s="650">
        <v>3</v>
      </c>
      <c r="S939" s="666">
        <v>0.3</v>
      </c>
      <c r="T939" s="731">
        <v>2</v>
      </c>
      <c r="U939" s="689">
        <v>0.22222222222222221</v>
      </c>
    </row>
    <row r="940" spans="1:21" ht="14.4" customHeight="1" x14ac:dyDescent="0.3">
      <c r="A940" s="649">
        <v>7</v>
      </c>
      <c r="B940" s="650" t="s">
        <v>2234</v>
      </c>
      <c r="C940" s="650">
        <v>89301074</v>
      </c>
      <c r="D940" s="729" t="s">
        <v>3679</v>
      </c>
      <c r="E940" s="730" t="s">
        <v>2442</v>
      </c>
      <c r="F940" s="650" t="s">
        <v>2415</v>
      </c>
      <c r="G940" s="650" t="s">
        <v>2803</v>
      </c>
      <c r="H940" s="650" t="s">
        <v>568</v>
      </c>
      <c r="I940" s="650" t="s">
        <v>3495</v>
      </c>
      <c r="J940" s="650" t="s">
        <v>2805</v>
      </c>
      <c r="K940" s="650" t="s">
        <v>2806</v>
      </c>
      <c r="L940" s="651">
        <v>1753.54</v>
      </c>
      <c r="M940" s="651">
        <v>1753.54</v>
      </c>
      <c r="N940" s="650">
        <v>1</v>
      </c>
      <c r="O940" s="731">
        <v>1</v>
      </c>
      <c r="P940" s="651">
        <v>1753.54</v>
      </c>
      <c r="Q940" s="666">
        <v>1</v>
      </c>
      <c r="R940" s="650">
        <v>1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7</v>
      </c>
      <c r="B941" s="650" t="s">
        <v>2234</v>
      </c>
      <c r="C941" s="650">
        <v>89301074</v>
      </c>
      <c r="D941" s="729" t="s">
        <v>3679</v>
      </c>
      <c r="E941" s="730" t="s">
        <v>2442</v>
      </c>
      <c r="F941" s="650" t="s">
        <v>2415</v>
      </c>
      <c r="G941" s="650" t="s">
        <v>2803</v>
      </c>
      <c r="H941" s="650" t="s">
        <v>568</v>
      </c>
      <c r="I941" s="650" t="s">
        <v>3629</v>
      </c>
      <c r="J941" s="650" t="s">
        <v>3630</v>
      </c>
      <c r="K941" s="650" t="s">
        <v>3631</v>
      </c>
      <c r="L941" s="651">
        <v>2191.92</v>
      </c>
      <c r="M941" s="651">
        <v>4383.84</v>
      </c>
      <c r="N941" s="650">
        <v>2</v>
      </c>
      <c r="O941" s="731">
        <v>2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7</v>
      </c>
      <c r="B942" s="650" t="s">
        <v>2234</v>
      </c>
      <c r="C942" s="650">
        <v>89301074</v>
      </c>
      <c r="D942" s="729" t="s">
        <v>3679</v>
      </c>
      <c r="E942" s="730" t="s">
        <v>2442</v>
      </c>
      <c r="F942" s="650" t="s">
        <v>2415</v>
      </c>
      <c r="G942" s="650" t="s">
        <v>2803</v>
      </c>
      <c r="H942" s="650" t="s">
        <v>568</v>
      </c>
      <c r="I942" s="650" t="s">
        <v>3632</v>
      </c>
      <c r="J942" s="650" t="s">
        <v>3149</v>
      </c>
      <c r="K942" s="650" t="s">
        <v>3150</v>
      </c>
      <c r="L942" s="651">
        <v>0</v>
      </c>
      <c r="M942" s="651">
        <v>0</v>
      </c>
      <c r="N942" s="650">
        <v>1</v>
      </c>
      <c r="O942" s="731">
        <v>1</v>
      </c>
      <c r="P942" s="651">
        <v>0</v>
      </c>
      <c r="Q942" s="666"/>
      <c r="R942" s="650">
        <v>1</v>
      </c>
      <c r="S942" s="666">
        <v>1</v>
      </c>
      <c r="T942" s="731">
        <v>1</v>
      </c>
      <c r="U942" s="689">
        <v>1</v>
      </c>
    </row>
    <row r="943" spans="1:21" ht="14.4" customHeight="1" x14ac:dyDescent="0.3">
      <c r="A943" s="649">
        <v>7</v>
      </c>
      <c r="B943" s="650" t="s">
        <v>2234</v>
      </c>
      <c r="C943" s="650">
        <v>89301074</v>
      </c>
      <c r="D943" s="729" t="s">
        <v>3679</v>
      </c>
      <c r="E943" s="730" t="s">
        <v>2442</v>
      </c>
      <c r="F943" s="650" t="s">
        <v>2415</v>
      </c>
      <c r="G943" s="650" t="s">
        <v>2803</v>
      </c>
      <c r="H943" s="650" t="s">
        <v>568</v>
      </c>
      <c r="I943" s="650" t="s">
        <v>3146</v>
      </c>
      <c r="J943" s="650" t="s">
        <v>3147</v>
      </c>
      <c r="K943" s="650" t="s">
        <v>2977</v>
      </c>
      <c r="L943" s="651">
        <v>0</v>
      </c>
      <c r="M943" s="651">
        <v>0</v>
      </c>
      <c r="N943" s="650">
        <v>2</v>
      </c>
      <c r="O943" s="731">
        <v>1</v>
      </c>
      <c r="P943" s="651"/>
      <c r="Q943" s="666"/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7</v>
      </c>
      <c r="B944" s="650" t="s">
        <v>2234</v>
      </c>
      <c r="C944" s="650">
        <v>89301074</v>
      </c>
      <c r="D944" s="729" t="s">
        <v>3679</v>
      </c>
      <c r="E944" s="730" t="s">
        <v>2442</v>
      </c>
      <c r="F944" s="650" t="s">
        <v>2415</v>
      </c>
      <c r="G944" s="650" t="s">
        <v>2803</v>
      </c>
      <c r="H944" s="650" t="s">
        <v>568</v>
      </c>
      <c r="I944" s="650" t="s">
        <v>3496</v>
      </c>
      <c r="J944" s="650" t="s">
        <v>2805</v>
      </c>
      <c r="K944" s="650" t="s">
        <v>3497</v>
      </c>
      <c r="L944" s="651">
        <v>0</v>
      </c>
      <c r="M944" s="651">
        <v>0</v>
      </c>
      <c r="N944" s="650">
        <v>5</v>
      </c>
      <c r="O944" s="731">
        <v>5</v>
      </c>
      <c r="P944" s="651">
        <v>0</v>
      </c>
      <c r="Q944" s="666"/>
      <c r="R944" s="650">
        <v>2</v>
      </c>
      <c r="S944" s="666">
        <v>0.4</v>
      </c>
      <c r="T944" s="731">
        <v>2</v>
      </c>
      <c r="U944" s="689">
        <v>0.4</v>
      </c>
    </row>
    <row r="945" spans="1:21" ht="14.4" customHeight="1" x14ac:dyDescent="0.3">
      <c r="A945" s="649">
        <v>7</v>
      </c>
      <c r="B945" s="650" t="s">
        <v>2234</v>
      </c>
      <c r="C945" s="650">
        <v>89301074</v>
      </c>
      <c r="D945" s="729" t="s">
        <v>3679</v>
      </c>
      <c r="E945" s="730" t="s">
        <v>2442</v>
      </c>
      <c r="F945" s="650" t="s">
        <v>2415</v>
      </c>
      <c r="G945" s="650" t="s">
        <v>2803</v>
      </c>
      <c r="H945" s="650" t="s">
        <v>568</v>
      </c>
      <c r="I945" s="650" t="s">
        <v>3148</v>
      </c>
      <c r="J945" s="650" t="s">
        <v>3149</v>
      </c>
      <c r="K945" s="650" t="s">
        <v>3150</v>
      </c>
      <c r="L945" s="651">
        <v>0</v>
      </c>
      <c r="M945" s="651">
        <v>0</v>
      </c>
      <c r="N945" s="650">
        <v>5</v>
      </c>
      <c r="O945" s="731">
        <v>4</v>
      </c>
      <c r="P945" s="651">
        <v>0</v>
      </c>
      <c r="Q945" s="666"/>
      <c r="R945" s="650">
        <v>2</v>
      </c>
      <c r="S945" s="666">
        <v>0.4</v>
      </c>
      <c r="T945" s="731">
        <v>2</v>
      </c>
      <c r="U945" s="689">
        <v>0.5</v>
      </c>
    </row>
    <row r="946" spans="1:21" ht="14.4" customHeight="1" x14ac:dyDescent="0.3">
      <c r="A946" s="649">
        <v>7</v>
      </c>
      <c r="B946" s="650" t="s">
        <v>2234</v>
      </c>
      <c r="C946" s="650">
        <v>89301074</v>
      </c>
      <c r="D946" s="729" t="s">
        <v>3679</v>
      </c>
      <c r="E946" s="730" t="s">
        <v>2442</v>
      </c>
      <c r="F946" s="650" t="s">
        <v>2415</v>
      </c>
      <c r="G946" s="650" t="s">
        <v>2803</v>
      </c>
      <c r="H946" s="650" t="s">
        <v>568</v>
      </c>
      <c r="I946" s="650" t="s">
        <v>3633</v>
      </c>
      <c r="J946" s="650" t="s">
        <v>3149</v>
      </c>
      <c r="K946" s="650" t="s">
        <v>3627</v>
      </c>
      <c r="L946" s="651">
        <v>0</v>
      </c>
      <c r="M946" s="651">
        <v>0</v>
      </c>
      <c r="N946" s="650">
        <v>4</v>
      </c>
      <c r="O946" s="731">
        <v>2</v>
      </c>
      <c r="P946" s="651">
        <v>0</v>
      </c>
      <c r="Q946" s="666"/>
      <c r="R946" s="650">
        <v>4</v>
      </c>
      <c r="S946" s="666">
        <v>1</v>
      </c>
      <c r="T946" s="731">
        <v>2</v>
      </c>
      <c r="U946" s="689">
        <v>1</v>
      </c>
    </row>
    <row r="947" spans="1:21" ht="14.4" customHeight="1" x14ac:dyDescent="0.3">
      <c r="A947" s="649">
        <v>7</v>
      </c>
      <c r="B947" s="650" t="s">
        <v>2234</v>
      </c>
      <c r="C947" s="650">
        <v>89301074</v>
      </c>
      <c r="D947" s="729" t="s">
        <v>3679</v>
      </c>
      <c r="E947" s="730" t="s">
        <v>2442</v>
      </c>
      <c r="F947" s="650" t="s">
        <v>2415</v>
      </c>
      <c r="G947" s="650" t="s">
        <v>2803</v>
      </c>
      <c r="H947" s="650" t="s">
        <v>568</v>
      </c>
      <c r="I947" s="650" t="s">
        <v>3634</v>
      </c>
      <c r="J947" s="650" t="s">
        <v>3630</v>
      </c>
      <c r="K947" s="650" t="s">
        <v>3631</v>
      </c>
      <c r="L947" s="651">
        <v>2191.92</v>
      </c>
      <c r="M947" s="651">
        <v>8767.68</v>
      </c>
      <c r="N947" s="650">
        <v>4</v>
      </c>
      <c r="O947" s="731">
        <v>4</v>
      </c>
      <c r="P947" s="651">
        <v>8767.68</v>
      </c>
      <c r="Q947" s="666">
        <v>1</v>
      </c>
      <c r="R947" s="650">
        <v>4</v>
      </c>
      <c r="S947" s="666">
        <v>1</v>
      </c>
      <c r="T947" s="731">
        <v>4</v>
      </c>
      <c r="U947" s="689">
        <v>1</v>
      </c>
    </row>
    <row r="948" spans="1:21" ht="14.4" customHeight="1" x14ac:dyDescent="0.3">
      <c r="A948" s="649">
        <v>7</v>
      </c>
      <c r="B948" s="650" t="s">
        <v>2234</v>
      </c>
      <c r="C948" s="650">
        <v>89301074</v>
      </c>
      <c r="D948" s="729" t="s">
        <v>3679</v>
      </c>
      <c r="E948" s="730" t="s">
        <v>2442</v>
      </c>
      <c r="F948" s="650" t="s">
        <v>2415</v>
      </c>
      <c r="G948" s="650" t="s">
        <v>2803</v>
      </c>
      <c r="H948" s="650" t="s">
        <v>568</v>
      </c>
      <c r="I948" s="650" t="s">
        <v>3635</v>
      </c>
      <c r="J948" s="650" t="s">
        <v>3630</v>
      </c>
      <c r="K948" s="650" t="s">
        <v>3636</v>
      </c>
      <c r="L948" s="651">
        <v>0</v>
      </c>
      <c r="M948" s="651">
        <v>0</v>
      </c>
      <c r="N948" s="650">
        <v>7</v>
      </c>
      <c r="O948" s="731">
        <v>6</v>
      </c>
      <c r="P948" s="651">
        <v>0</v>
      </c>
      <c r="Q948" s="666"/>
      <c r="R948" s="650">
        <v>2</v>
      </c>
      <c r="S948" s="666">
        <v>0.2857142857142857</v>
      </c>
      <c r="T948" s="731">
        <v>2</v>
      </c>
      <c r="U948" s="689">
        <v>0.33333333333333331</v>
      </c>
    </row>
    <row r="949" spans="1:21" ht="14.4" customHeight="1" x14ac:dyDescent="0.3">
      <c r="A949" s="649">
        <v>7</v>
      </c>
      <c r="B949" s="650" t="s">
        <v>2234</v>
      </c>
      <c r="C949" s="650">
        <v>89301074</v>
      </c>
      <c r="D949" s="729" t="s">
        <v>3679</v>
      </c>
      <c r="E949" s="730" t="s">
        <v>2442</v>
      </c>
      <c r="F949" s="650" t="s">
        <v>2415</v>
      </c>
      <c r="G949" s="650" t="s">
        <v>2803</v>
      </c>
      <c r="H949" s="650" t="s">
        <v>568</v>
      </c>
      <c r="I949" s="650" t="s">
        <v>3637</v>
      </c>
      <c r="J949" s="650" t="s">
        <v>3147</v>
      </c>
      <c r="K949" s="650" t="s">
        <v>3638</v>
      </c>
      <c r="L949" s="651">
        <v>0</v>
      </c>
      <c r="M949" s="651">
        <v>0</v>
      </c>
      <c r="N949" s="650">
        <v>1</v>
      </c>
      <c r="O949" s="731">
        <v>1</v>
      </c>
      <c r="P949" s="651">
        <v>0</v>
      </c>
      <c r="Q949" s="666"/>
      <c r="R949" s="650">
        <v>1</v>
      </c>
      <c r="S949" s="666">
        <v>1</v>
      </c>
      <c r="T949" s="731">
        <v>1</v>
      </c>
      <c r="U949" s="689">
        <v>1</v>
      </c>
    </row>
    <row r="950" spans="1:21" ht="14.4" customHeight="1" x14ac:dyDescent="0.3">
      <c r="A950" s="649">
        <v>7</v>
      </c>
      <c r="B950" s="650" t="s">
        <v>2234</v>
      </c>
      <c r="C950" s="650">
        <v>89301074</v>
      </c>
      <c r="D950" s="729" t="s">
        <v>3679</v>
      </c>
      <c r="E950" s="730" t="s">
        <v>2442</v>
      </c>
      <c r="F950" s="650" t="s">
        <v>2415</v>
      </c>
      <c r="G950" s="650" t="s">
        <v>2803</v>
      </c>
      <c r="H950" s="650" t="s">
        <v>568</v>
      </c>
      <c r="I950" s="650" t="s">
        <v>3500</v>
      </c>
      <c r="J950" s="650" t="s">
        <v>3152</v>
      </c>
      <c r="K950" s="650" t="s">
        <v>3304</v>
      </c>
      <c r="L950" s="651">
        <v>1315.15</v>
      </c>
      <c r="M950" s="651">
        <v>15781.800000000001</v>
      </c>
      <c r="N950" s="650">
        <v>12</v>
      </c>
      <c r="O950" s="731">
        <v>6</v>
      </c>
      <c r="P950" s="651">
        <v>6575.75</v>
      </c>
      <c r="Q950" s="666">
        <v>0.41666666666666663</v>
      </c>
      <c r="R950" s="650">
        <v>5</v>
      </c>
      <c r="S950" s="666">
        <v>0.41666666666666669</v>
      </c>
      <c r="T950" s="731">
        <v>3</v>
      </c>
      <c r="U950" s="689">
        <v>0.5</v>
      </c>
    </row>
    <row r="951" spans="1:21" ht="14.4" customHeight="1" x14ac:dyDescent="0.3">
      <c r="A951" s="649">
        <v>7</v>
      </c>
      <c r="B951" s="650" t="s">
        <v>2234</v>
      </c>
      <c r="C951" s="650">
        <v>89301074</v>
      </c>
      <c r="D951" s="729" t="s">
        <v>3679</v>
      </c>
      <c r="E951" s="730" t="s">
        <v>2442</v>
      </c>
      <c r="F951" s="650" t="s">
        <v>2415</v>
      </c>
      <c r="G951" s="650" t="s">
        <v>2803</v>
      </c>
      <c r="H951" s="650" t="s">
        <v>568</v>
      </c>
      <c r="I951" s="650" t="s">
        <v>3639</v>
      </c>
      <c r="J951" s="650" t="s">
        <v>3492</v>
      </c>
      <c r="K951" s="650" t="s">
        <v>3640</v>
      </c>
      <c r="L951" s="651">
        <v>0</v>
      </c>
      <c r="M951" s="651">
        <v>0</v>
      </c>
      <c r="N951" s="650">
        <v>2</v>
      </c>
      <c r="O951" s="731">
        <v>2</v>
      </c>
      <c r="P951" s="651">
        <v>0</v>
      </c>
      <c r="Q951" s="666"/>
      <c r="R951" s="650">
        <v>2</v>
      </c>
      <c r="S951" s="666">
        <v>1</v>
      </c>
      <c r="T951" s="731">
        <v>2</v>
      </c>
      <c r="U951" s="689">
        <v>1</v>
      </c>
    </row>
    <row r="952" spans="1:21" ht="14.4" customHeight="1" x14ac:dyDescent="0.3">
      <c r="A952" s="649">
        <v>7</v>
      </c>
      <c r="B952" s="650" t="s">
        <v>2234</v>
      </c>
      <c r="C952" s="650">
        <v>89301074</v>
      </c>
      <c r="D952" s="729" t="s">
        <v>3679</v>
      </c>
      <c r="E952" s="730" t="s">
        <v>2442</v>
      </c>
      <c r="F952" s="650" t="s">
        <v>2415</v>
      </c>
      <c r="G952" s="650" t="s">
        <v>2803</v>
      </c>
      <c r="H952" s="650" t="s">
        <v>568</v>
      </c>
      <c r="I952" s="650" t="s">
        <v>3641</v>
      </c>
      <c r="J952" s="650" t="s">
        <v>3489</v>
      </c>
      <c r="K952" s="650" t="s">
        <v>3642</v>
      </c>
      <c r="L952" s="651">
        <v>0</v>
      </c>
      <c r="M952" s="651">
        <v>0</v>
      </c>
      <c r="N952" s="650">
        <v>2</v>
      </c>
      <c r="O952" s="731">
        <v>2</v>
      </c>
      <c r="P952" s="651">
        <v>0</v>
      </c>
      <c r="Q952" s="666"/>
      <c r="R952" s="650">
        <v>2</v>
      </c>
      <c r="S952" s="666">
        <v>1</v>
      </c>
      <c r="T952" s="731">
        <v>2</v>
      </c>
      <c r="U952" s="689">
        <v>1</v>
      </c>
    </row>
    <row r="953" spans="1:21" ht="14.4" customHeight="1" x14ac:dyDescent="0.3">
      <c r="A953" s="649">
        <v>7</v>
      </c>
      <c r="B953" s="650" t="s">
        <v>2234</v>
      </c>
      <c r="C953" s="650">
        <v>89301074</v>
      </c>
      <c r="D953" s="729" t="s">
        <v>3679</v>
      </c>
      <c r="E953" s="730" t="s">
        <v>2442</v>
      </c>
      <c r="F953" s="650" t="s">
        <v>2415</v>
      </c>
      <c r="G953" s="650" t="s">
        <v>2803</v>
      </c>
      <c r="H953" s="650" t="s">
        <v>568</v>
      </c>
      <c r="I953" s="650" t="s">
        <v>3643</v>
      </c>
      <c r="J953" s="650" t="s">
        <v>2805</v>
      </c>
      <c r="K953" s="650" t="s">
        <v>3497</v>
      </c>
      <c r="L953" s="651">
        <v>0</v>
      </c>
      <c r="M953" s="651">
        <v>0</v>
      </c>
      <c r="N953" s="650">
        <v>3</v>
      </c>
      <c r="O953" s="731">
        <v>3</v>
      </c>
      <c r="P953" s="651">
        <v>0</v>
      </c>
      <c r="Q953" s="666"/>
      <c r="R953" s="650">
        <v>1</v>
      </c>
      <c r="S953" s="666">
        <v>0.33333333333333331</v>
      </c>
      <c r="T953" s="731">
        <v>1</v>
      </c>
      <c r="U953" s="689">
        <v>0.33333333333333331</v>
      </c>
    </row>
    <row r="954" spans="1:21" ht="14.4" customHeight="1" x14ac:dyDescent="0.3">
      <c r="A954" s="649">
        <v>7</v>
      </c>
      <c r="B954" s="650" t="s">
        <v>2234</v>
      </c>
      <c r="C954" s="650">
        <v>89301074</v>
      </c>
      <c r="D954" s="729" t="s">
        <v>3679</v>
      </c>
      <c r="E954" s="730" t="s">
        <v>2442</v>
      </c>
      <c r="F954" s="650" t="s">
        <v>2415</v>
      </c>
      <c r="G954" s="650" t="s">
        <v>2803</v>
      </c>
      <c r="H954" s="650" t="s">
        <v>568</v>
      </c>
      <c r="I954" s="650" t="s">
        <v>3644</v>
      </c>
      <c r="J954" s="650" t="s">
        <v>3489</v>
      </c>
      <c r="K954" s="650" t="s">
        <v>3642</v>
      </c>
      <c r="L954" s="651">
        <v>0</v>
      </c>
      <c r="M954" s="651">
        <v>0</v>
      </c>
      <c r="N954" s="650">
        <v>4</v>
      </c>
      <c r="O954" s="731">
        <v>2</v>
      </c>
      <c r="P954" s="651">
        <v>0</v>
      </c>
      <c r="Q954" s="666"/>
      <c r="R954" s="650">
        <v>4</v>
      </c>
      <c r="S954" s="666">
        <v>1</v>
      </c>
      <c r="T954" s="731">
        <v>2</v>
      </c>
      <c r="U954" s="689">
        <v>1</v>
      </c>
    </row>
    <row r="955" spans="1:21" ht="14.4" customHeight="1" x14ac:dyDescent="0.3">
      <c r="A955" s="649">
        <v>7</v>
      </c>
      <c r="B955" s="650" t="s">
        <v>2234</v>
      </c>
      <c r="C955" s="650">
        <v>89301074</v>
      </c>
      <c r="D955" s="729" t="s">
        <v>3679</v>
      </c>
      <c r="E955" s="730" t="s">
        <v>2442</v>
      </c>
      <c r="F955" s="650" t="s">
        <v>2415</v>
      </c>
      <c r="G955" s="650" t="s">
        <v>2906</v>
      </c>
      <c r="H955" s="650" t="s">
        <v>568</v>
      </c>
      <c r="I955" s="650" t="s">
        <v>787</v>
      </c>
      <c r="J955" s="650" t="s">
        <v>2907</v>
      </c>
      <c r="K955" s="650" t="s">
        <v>2908</v>
      </c>
      <c r="L955" s="651">
        <v>85.49</v>
      </c>
      <c r="M955" s="651">
        <v>85.49</v>
      </c>
      <c r="N955" s="650">
        <v>1</v>
      </c>
      <c r="O955" s="731">
        <v>0.5</v>
      </c>
      <c r="P955" s="651">
        <v>85.49</v>
      </c>
      <c r="Q955" s="666">
        <v>1</v>
      </c>
      <c r="R955" s="650">
        <v>1</v>
      </c>
      <c r="S955" s="666">
        <v>1</v>
      </c>
      <c r="T955" s="731">
        <v>0.5</v>
      </c>
      <c r="U955" s="689">
        <v>1</v>
      </c>
    </row>
    <row r="956" spans="1:21" ht="14.4" customHeight="1" x14ac:dyDescent="0.3">
      <c r="A956" s="649">
        <v>7</v>
      </c>
      <c r="B956" s="650" t="s">
        <v>2234</v>
      </c>
      <c r="C956" s="650">
        <v>89301074</v>
      </c>
      <c r="D956" s="729" t="s">
        <v>3679</v>
      </c>
      <c r="E956" s="730" t="s">
        <v>2442</v>
      </c>
      <c r="F956" s="650" t="s">
        <v>2415</v>
      </c>
      <c r="G956" s="650" t="s">
        <v>2498</v>
      </c>
      <c r="H956" s="650" t="s">
        <v>568</v>
      </c>
      <c r="I956" s="650" t="s">
        <v>3645</v>
      </c>
      <c r="J956" s="650" t="s">
        <v>3162</v>
      </c>
      <c r="K956" s="650" t="s">
        <v>2802</v>
      </c>
      <c r="L956" s="651">
        <v>114.52</v>
      </c>
      <c r="M956" s="651">
        <v>687.12</v>
      </c>
      <c r="N956" s="650">
        <v>6</v>
      </c>
      <c r="O956" s="731">
        <v>2</v>
      </c>
      <c r="P956" s="651"/>
      <c r="Q956" s="666">
        <v>0</v>
      </c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7</v>
      </c>
      <c r="B957" s="650" t="s">
        <v>2234</v>
      </c>
      <c r="C957" s="650">
        <v>89301074</v>
      </c>
      <c r="D957" s="729" t="s">
        <v>3679</v>
      </c>
      <c r="E957" s="730" t="s">
        <v>2442</v>
      </c>
      <c r="F957" s="650" t="s">
        <v>2415</v>
      </c>
      <c r="G957" s="650" t="s">
        <v>2498</v>
      </c>
      <c r="H957" s="650" t="s">
        <v>568</v>
      </c>
      <c r="I957" s="650" t="s">
        <v>3161</v>
      </c>
      <c r="J957" s="650" t="s">
        <v>3162</v>
      </c>
      <c r="K957" s="650" t="s">
        <v>2802</v>
      </c>
      <c r="L957" s="651">
        <v>0</v>
      </c>
      <c r="M957" s="651">
        <v>0</v>
      </c>
      <c r="N957" s="650">
        <v>3</v>
      </c>
      <c r="O957" s="731">
        <v>0.5</v>
      </c>
      <c r="P957" s="651"/>
      <c r="Q957" s="666"/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7</v>
      </c>
      <c r="B958" s="650" t="s">
        <v>2234</v>
      </c>
      <c r="C958" s="650">
        <v>89301074</v>
      </c>
      <c r="D958" s="729" t="s">
        <v>3679</v>
      </c>
      <c r="E958" s="730" t="s">
        <v>2442</v>
      </c>
      <c r="F958" s="650" t="s">
        <v>2415</v>
      </c>
      <c r="G958" s="650" t="s">
        <v>2498</v>
      </c>
      <c r="H958" s="650" t="s">
        <v>568</v>
      </c>
      <c r="I958" s="650" t="s">
        <v>3646</v>
      </c>
      <c r="J958" s="650" t="s">
        <v>3647</v>
      </c>
      <c r="K958" s="650" t="s">
        <v>3648</v>
      </c>
      <c r="L958" s="651">
        <v>98.23</v>
      </c>
      <c r="M958" s="651">
        <v>196.46</v>
      </c>
      <c r="N958" s="650">
        <v>2</v>
      </c>
      <c r="O958" s="731">
        <v>1</v>
      </c>
      <c r="P958" s="651">
        <v>196.46</v>
      </c>
      <c r="Q958" s="666">
        <v>1</v>
      </c>
      <c r="R958" s="650">
        <v>2</v>
      </c>
      <c r="S958" s="666">
        <v>1</v>
      </c>
      <c r="T958" s="731">
        <v>1</v>
      </c>
      <c r="U958" s="689">
        <v>1</v>
      </c>
    </row>
    <row r="959" spans="1:21" ht="14.4" customHeight="1" x14ac:dyDescent="0.3">
      <c r="A959" s="649">
        <v>7</v>
      </c>
      <c r="B959" s="650" t="s">
        <v>2234</v>
      </c>
      <c r="C959" s="650">
        <v>89301074</v>
      </c>
      <c r="D959" s="729" t="s">
        <v>3679</v>
      </c>
      <c r="E959" s="730" t="s">
        <v>2442</v>
      </c>
      <c r="F959" s="650" t="s">
        <v>2415</v>
      </c>
      <c r="G959" s="650" t="s">
        <v>2498</v>
      </c>
      <c r="H959" s="650" t="s">
        <v>568</v>
      </c>
      <c r="I959" s="650" t="s">
        <v>2807</v>
      </c>
      <c r="J959" s="650" t="s">
        <v>2808</v>
      </c>
      <c r="K959" s="650" t="s">
        <v>2793</v>
      </c>
      <c r="L959" s="651">
        <v>196.46</v>
      </c>
      <c r="M959" s="651">
        <v>1178.76</v>
      </c>
      <c r="N959" s="650">
        <v>6</v>
      </c>
      <c r="O959" s="731">
        <v>1</v>
      </c>
      <c r="P959" s="651"/>
      <c r="Q959" s="666">
        <v>0</v>
      </c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7</v>
      </c>
      <c r="B960" s="650" t="s">
        <v>2234</v>
      </c>
      <c r="C960" s="650">
        <v>89301074</v>
      </c>
      <c r="D960" s="729" t="s">
        <v>3679</v>
      </c>
      <c r="E960" s="730" t="s">
        <v>2442</v>
      </c>
      <c r="F960" s="650" t="s">
        <v>2415</v>
      </c>
      <c r="G960" s="650" t="s">
        <v>2498</v>
      </c>
      <c r="H960" s="650" t="s">
        <v>629</v>
      </c>
      <c r="I960" s="650" t="s">
        <v>3163</v>
      </c>
      <c r="J960" s="650" t="s">
        <v>3164</v>
      </c>
      <c r="K960" s="650" t="s">
        <v>3165</v>
      </c>
      <c r="L960" s="651">
        <v>32.74</v>
      </c>
      <c r="M960" s="651">
        <v>261.92</v>
      </c>
      <c r="N960" s="650">
        <v>8</v>
      </c>
      <c r="O960" s="731">
        <v>1.5</v>
      </c>
      <c r="P960" s="651"/>
      <c r="Q960" s="666">
        <v>0</v>
      </c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7</v>
      </c>
      <c r="B961" s="650" t="s">
        <v>2234</v>
      </c>
      <c r="C961" s="650">
        <v>89301074</v>
      </c>
      <c r="D961" s="729" t="s">
        <v>3679</v>
      </c>
      <c r="E961" s="730" t="s">
        <v>2442</v>
      </c>
      <c r="F961" s="650" t="s">
        <v>2415</v>
      </c>
      <c r="G961" s="650" t="s">
        <v>2498</v>
      </c>
      <c r="H961" s="650" t="s">
        <v>629</v>
      </c>
      <c r="I961" s="650" t="s">
        <v>3166</v>
      </c>
      <c r="J961" s="650" t="s">
        <v>3167</v>
      </c>
      <c r="K961" s="650" t="s">
        <v>2604</v>
      </c>
      <c r="L961" s="651">
        <v>147.36000000000001</v>
      </c>
      <c r="M961" s="651">
        <v>4126.0800000000008</v>
      </c>
      <c r="N961" s="650">
        <v>28</v>
      </c>
      <c r="O961" s="731">
        <v>14.5</v>
      </c>
      <c r="P961" s="651">
        <v>1326.2400000000002</v>
      </c>
      <c r="Q961" s="666">
        <v>0.3214285714285714</v>
      </c>
      <c r="R961" s="650">
        <v>9</v>
      </c>
      <c r="S961" s="666">
        <v>0.32142857142857145</v>
      </c>
      <c r="T961" s="731">
        <v>5</v>
      </c>
      <c r="U961" s="689">
        <v>0.34482758620689657</v>
      </c>
    </row>
    <row r="962" spans="1:21" ht="14.4" customHeight="1" x14ac:dyDescent="0.3">
      <c r="A962" s="649">
        <v>7</v>
      </c>
      <c r="B962" s="650" t="s">
        <v>2234</v>
      </c>
      <c r="C962" s="650">
        <v>89301074</v>
      </c>
      <c r="D962" s="729" t="s">
        <v>3679</v>
      </c>
      <c r="E962" s="730" t="s">
        <v>2442</v>
      </c>
      <c r="F962" s="650" t="s">
        <v>2415</v>
      </c>
      <c r="G962" s="650" t="s">
        <v>2498</v>
      </c>
      <c r="H962" s="650" t="s">
        <v>629</v>
      </c>
      <c r="I962" s="650" t="s">
        <v>2809</v>
      </c>
      <c r="J962" s="650" t="s">
        <v>2810</v>
      </c>
      <c r="K962" s="650" t="s">
        <v>2793</v>
      </c>
      <c r="L962" s="651">
        <v>196.46</v>
      </c>
      <c r="M962" s="651">
        <v>4125.66</v>
      </c>
      <c r="N962" s="650">
        <v>21</v>
      </c>
      <c r="O962" s="731">
        <v>4</v>
      </c>
      <c r="P962" s="651">
        <v>2750.44</v>
      </c>
      <c r="Q962" s="666">
        <v>0.66666666666666674</v>
      </c>
      <c r="R962" s="650">
        <v>14</v>
      </c>
      <c r="S962" s="666">
        <v>0.66666666666666663</v>
      </c>
      <c r="T962" s="731">
        <v>2</v>
      </c>
      <c r="U962" s="689">
        <v>0.5</v>
      </c>
    </row>
    <row r="963" spans="1:21" ht="14.4" customHeight="1" x14ac:dyDescent="0.3">
      <c r="A963" s="649">
        <v>7</v>
      </c>
      <c r="B963" s="650" t="s">
        <v>2234</v>
      </c>
      <c r="C963" s="650">
        <v>89301074</v>
      </c>
      <c r="D963" s="729" t="s">
        <v>3679</v>
      </c>
      <c r="E963" s="730" t="s">
        <v>2442</v>
      </c>
      <c r="F963" s="650" t="s">
        <v>2415</v>
      </c>
      <c r="G963" s="650" t="s">
        <v>2498</v>
      </c>
      <c r="H963" s="650" t="s">
        <v>629</v>
      </c>
      <c r="I963" s="650" t="s">
        <v>3168</v>
      </c>
      <c r="J963" s="650" t="s">
        <v>2500</v>
      </c>
      <c r="K963" s="650" t="s">
        <v>2802</v>
      </c>
      <c r="L963" s="651">
        <v>98.23</v>
      </c>
      <c r="M963" s="651">
        <v>196.46</v>
      </c>
      <c r="N963" s="650">
        <v>2</v>
      </c>
      <c r="O963" s="731">
        <v>1.5</v>
      </c>
      <c r="P963" s="651">
        <v>98.23</v>
      </c>
      <c r="Q963" s="666">
        <v>0.5</v>
      </c>
      <c r="R963" s="650">
        <v>1</v>
      </c>
      <c r="S963" s="666">
        <v>0.5</v>
      </c>
      <c r="T963" s="731">
        <v>1</v>
      </c>
      <c r="U963" s="689">
        <v>0.66666666666666663</v>
      </c>
    </row>
    <row r="964" spans="1:21" ht="14.4" customHeight="1" x14ac:dyDescent="0.3">
      <c r="A964" s="649">
        <v>7</v>
      </c>
      <c r="B964" s="650" t="s">
        <v>2234</v>
      </c>
      <c r="C964" s="650">
        <v>89301074</v>
      </c>
      <c r="D964" s="729" t="s">
        <v>3679</v>
      </c>
      <c r="E964" s="730" t="s">
        <v>2442</v>
      </c>
      <c r="F964" s="650" t="s">
        <v>2415</v>
      </c>
      <c r="G964" s="650" t="s">
        <v>2498</v>
      </c>
      <c r="H964" s="650" t="s">
        <v>629</v>
      </c>
      <c r="I964" s="650" t="s">
        <v>2499</v>
      </c>
      <c r="J964" s="650" t="s">
        <v>2500</v>
      </c>
      <c r="K964" s="650" t="s">
        <v>2501</v>
      </c>
      <c r="L964" s="651">
        <v>163.72999999999999</v>
      </c>
      <c r="M964" s="651">
        <v>163.72999999999999</v>
      </c>
      <c r="N964" s="650">
        <v>1</v>
      </c>
      <c r="O964" s="731">
        <v>0.5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7</v>
      </c>
      <c r="B965" s="650" t="s">
        <v>2234</v>
      </c>
      <c r="C965" s="650">
        <v>89301074</v>
      </c>
      <c r="D965" s="729" t="s">
        <v>3679</v>
      </c>
      <c r="E965" s="730" t="s">
        <v>2442</v>
      </c>
      <c r="F965" s="650" t="s">
        <v>2415</v>
      </c>
      <c r="G965" s="650" t="s">
        <v>2498</v>
      </c>
      <c r="H965" s="650" t="s">
        <v>629</v>
      </c>
      <c r="I965" s="650" t="s">
        <v>3169</v>
      </c>
      <c r="J965" s="650" t="s">
        <v>3164</v>
      </c>
      <c r="K965" s="650" t="s">
        <v>3170</v>
      </c>
      <c r="L965" s="651">
        <v>314.33999999999997</v>
      </c>
      <c r="M965" s="651">
        <v>628.67999999999995</v>
      </c>
      <c r="N965" s="650">
        <v>2</v>
      </c>
      <c r="O965" s="731">
        <v>2</v>
      </c>
      <c r="P965" s="651">
        <v>628.67999999999995</v>
      </c>
      <c r="Q965" s="666">
        <v>1</v>
      </c>
      <c r="R965" s="650">
        <v>2</v>
      </c>
      <c r="S965" s="666">
        <v>1</v>
      </c>
      <c r="T965" s="731">
        <v>2</v>
      </c>
      <c r="U965" s="689">
        <v>1</v>
      </c>
    </row>
    <row r="966" spans="1:21" ht="14.4" customHeight="1" x14ac:dyDescent="0.3">
      <c r="A966" s="649">
        <v>7</v>
      </c>
      <c r="B966" s="650" t="s">
        <v>2234</v>
      </c>
      <c r="C966" s="650">
        <v>89301074</v>
      </c>
      <c r="D966" s="729" t="s">
        <v>3679</v>
      </c>
      <c r="E966" s="730" t="s">
        <v>2442</v>
      </c>
      <c r="F966" s="650" t="s">
        <v>2415</v>
      </c>
      <c r="G966" s="650" t="s">
        <v>2498</v>
      </c>
      <c r="H966" s="650" t="s">
        <v>568</v>
      </c>
      <c r="I966" s="650" t="s">
        <v>3649</v>
      </c>
      <c r="J966" s="650" t="s">
        <v>3312</v>
      </c>
      <c r="K966" s="650" t="s">
        <v>3170</v>
      </c>
      <c r="L966" s="651">
        <v>314.33999999999997</v>
      </c>
      <c r="M966" s="651">
        <v>314.33999999999997</v>
      </c>
      <c r="N966" s="650">
        <v>1</v>
      </c>
      <c r="O966" s="731">
        <v>1</v>
      </c>
      <c r="P966" s="651"/>
      <c r="Q966" s="666">
        <v>0</v>
      </c>
      <c r="R966" s="650"/>
      <c r="S966" s="666">
        <v>0</v>
      </c>
      <c r="T966" s="731"/>
      <c r="U966" s="689">
        <v>0</v>
      </c>
    </row>
    <row r="967" spans="1:21" ht="14.4" customHeight="1" x14ac:dyDescent="0.3">
      <c r="A967" s="649">
        <v>7</v>
      </c>
      <c r="B967" s="650" t="s">
        <v>2234</v>
      </c>
      <c r="C967" s="650">
        <v>89301074</v>
      </c>
      <c r="D967" s="729" t="s">
        <v>3679</v>
      </c>
      <c r="E967" s="730" t="s">
        <v>2442</v>
      </c>
      <c r="F967" s="650" t="s">
        <v>2415</v>
      </c>
      <c r="G967" s="650" t="s">
        <v>2605</v>
      </c>
      <c r="H967" s="650" t="s">
        <v>568</v>
      </c>
      <c r="I967" s="650" t="s">
        <v>2811</v>
      </c>
      <c r="J967" s="650" t="s">
        <v>2812</v>
      </c>
      <c r="K967" s="650" t="s">
        <v>2813</v>
      </c>
      <c r="L967" s="651">
        <v>0</v>
      </c>
      <c r="M967" s="651">
        <v>0</v>
      </c>
      <c r="N967" s="650">
        <v>7</v>
      </c>
      <c r="O967" s="731">
        <v>3.5</v>
      </c>
      <c r="P967" s="651">
        <v>0</v>
      </c>
      <c r="Q967" s="666"/>
      <c r="R967" s="650">
        <v>1</v>
      </c>
      <c r="S967" s="666">
        <v>0.14285714285714285</v>
      </c>
      <c r="T967" s="731">
        <v>1</v>
      </c>
      <c r="U967" s="689">
        <v>0.2857142857142857</v>
      </c>
    </row>
    <row r="968" spans="1:21" ht="14.4" customHeight="1" x14ac:dyDescent="0.3">
      <c r="A968" s="649">
        <v>7</v>
      </c>
      <c r="B968" s="650" t="s">
        <v>2234</v>
      </c>
      <c r="C968" s="650">
        <v>89301074</v>
      </c>
      <c r="D968" s="729" t="s">
        <v>3679</v>
      </c>
      <c r="E968" s="730" t="s">
        <v>2442</v>
      </c>
      <c r="F968" s="650" t="s">
        <v>2415</v>
      </c>
      <c r="G968" s="650" t="s">
        <v>2605</v>
      </c>
      <c r="H968" s="650" t="s">
        <v>568</v>
      </c>
      <c r="I968" s="650" t="s">
        <v>3650</v>
      </c>
      <c r="J968" s="650" t="s">
        <v>2607</v>
      </c>
      <c r="K968" s="650" t="s">
        <v>3651</v>
      </c>
      <c r="L968" s="651">
        <v>51.44</v>
      </c>
      <c r="M968" s="651">
        <v>51.44</v>
      </c>
      <c r="N968" s="650">
        <v>1</v>
      </c>
      <c r="O968" s="731">
        <v>1</v>
      </c>
      <c r="P968" s="651">
        <v>51.44</v>
      </c>
      <c r="Q968" s="666">
        <v>1</v>
      </c>
      <c r="R968" s="650">
        <v>1</v>
      </c>
      <c r="S968" s="666">
        <v>1</v>
      </c>
      <c r="T968" s="731">
        <v>1</v>
      </c>
      <c r="U968" s="689">
        <v>1</v>
      </c>
    </row>
    <row r="969" spans="1:21" ht="14.4" customHeight="1" x14ac:dyDescent="0.3">
      <c r="A969" s="649">
        <v>7</v>
      </c>
      <c r="B969" s="650" t="s">
        <v>2234</v>
      </c>
      <c r="C969" s="650">
        <v>89301074</v>
      </c>
      <c r="D969" s="729" t="s">
        <v>3679</v>
      </c>
      <c r="E969" s="730" t="s">
        <v>2442</v>
      </c>
      <c r="F969" s="650" t="s">
        <v>2415</v>
      </c>
      <c r="G969" s="650" t="s">
        <v>2605</v>
      </c>
      <c r="H969" s="650" t="s">
        <v>568</v>
      </c>
      <c r="I969" s="650" t="s">
        <v>2606</v>
      </c>
      <c r="J969" s="650" t="s">
        <v>2607</v>
      </c>
      <c r="K969" s="650" t="s">
        <v>888</v>
      </c>
      <c r="L969" s="651">
        <v>154.33000000000001</v>
      </c>
      <c r="M969" s="651">
        <v>3086.6000000000004</v>
      </c>
      <c r="N969" s="650">
        <v>20</v>
      </c>
      <c r="O969" s="731">
        <v>8.5</v>
      </c>
      <c r="P969" s="651">
        <v>1388.97</v>
      </c>
      <c r="Q969" s="666">
        <v>0.44999999999999996</v>
      </c>
      <c r="R969" s="650">
        <v>9</v>
      </c>
      <c r="S969" s="666">
        <v>0.45</v>
      </c>
      <c r="T969" s="731">
        <v>3.5</v>
      </c>
      <c r="U969" s="689">
        <v>0.41176470588235292</v>
      </c>
    </row>
    <row r="970" spans="1:21" ht="14.4" customHeight="1" x14ac:dyDescent="0.3">
      <c r="A970" s="649">
        <v>7</v>
      </c>
      <c r="B970" s="650" t="s">
        <v>2234</v>
      </c>
      <c r="C970" s="650">
        <v>89301074</v>
      </c>
      <c r="D970" s="729" t="s">
        <v>3679</v>
      </c>
      <c r="E970" s="730" t="s">
        <v>2442</v>
      </c>
      <c r="F970" s="650" t="s">
        <v>2415</v>
      </c>
      <c r="G970" s="650" t="s">
        <v>2605</v>
      </c>
      <c r="H970" s="650" t="s">
        <v>568</v>
      </c>
      <c r="I970" s="650" t="s">
        <v>3569</v>
      </c>
      <c r="J970" s="650" t="s">
        <v>2607</v>
      </c>
      <c r="K970" s="650" t="s">
        <v>3570</v>
      </c>
      <c r="L970" s="651">
        <v>0</v>
      </c>
      <c r="M970" s="651">
        <v>0</v>
      </c>
      <c r="N970" s="650">
        <v>1</v>
      </c>
      <c r="O970" s="731">
        <v>0.5</v>
      </c>
      <c r="P970" s="651"/>
      <c r="Q970" s="666"/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7</v>
      </c>
      <c r="B971" s="650" t="s">
        <v>2234</v>
      </c>
      <c r="C971" s="650">
        <v>89301074</v>
      </c>
      <c r="D971" s="729" t="s">
        <v>3679</v>
      </c>
      <c r="E971" s="730" t="s">
        <v>2442</v>
      </c>
      <c r="F971" s="650" t="s">
        <v>2415</v>
      </c>
      <c r="G971" s="650" t="s">
        <v>2605</v>
      </c>
      <c r="H971" s="650" t="s">
        <v>568</v>
      </c>
      <c r="I971" s="650" t="s">
        <v>3171</v>
      </c>
      <c r="J971" s="650" t="s">
        <v>3172</v>
      </c>
      <c r="K971" s="650" t="s">
        <v>888</v>
      </c>
      <c r="L971" s="651">
        <v>60.97</v>
      </c>
      <c r="M971" s="651">
        <v>4511.7800000000007</v>
      </c>
      <c r="N971" s="650">
        <v>74</v>
      </c>
      <c r="O971" s="731">
        <v>21.5</v>
      </c>
      <c r="P971" s="651">
        <v>1158.43</v>
      </c>
      <c r="Q971" s="666">
        <v>0.25675675675675674</v>
      </c>
      <c r="R971" s="650">
        <v>19</v>
      </c>
      <c r="S971" s="666">
        <v>0.25675675675675674</v>
      </c>
      <c r="T971" s="731">
        <v>7.5</v>
      </c>
      <c r="U971" s="689">
        <v>0.34883720930232559</v>
      </c>
    </row>
    <row r="972" spans="1:21" ht="14.4" customHeight="1" x14ac:dyDescent="0.3">
      <c r="A972" s="649">
        <v>7</v>
      </c>
      <c r="B972" s="650" t="s">
        <v>2234</v>
      </c>
      <c r="C972" s="650">
        <v>89301074</v>
      </c>
      <c r="D972" s="729" t="s">
        <v>3679</v>
      </c>
      <c r="E972" s="730" t="s">
        <v>2442</v>
      </c>
      <c r="F972" s="650" t="s">
        <v>2415</v>
      </c>
      <c r="G972" s="650" t="s">
        <v>2605</v>
      </c>
      <c r="H972" s="650" t="s">
        <v>568</v>
      </c>
      <c r="I972" s="650" t="s">
        <v>3315</v>
      </c>
      <c r="J972" s="650" t="s">
        <v>2607</v>
      </c>
      <c r="K972" s="650" t="s">
        <v>888</v>
      </c>
      <c r="L972" s="651">
        <v>154.33000000000001</v>
      </c>
      <c r="M972" s="651">
        <v>1388.97</v>
      </c>
      <c r="N972" s="650">
        <v>9</v>
      </c>
      <c r="O972" s="731">
        <v>2.5</v>
      </c>
      <c r="P972" s="651"/>
      <c r="Q972" s="666">
        <v>0</v>
      </c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7</v>
      </c>
      <c r="B973" s="650" t="s">
        <v>2234</v>
      </c>
      <c r="C973" s="650">
        <v>89301074</v>
      </c>
      <c r="D973" s="729" t="s">
        <v>3679</v>
      </c>
      <c r="E973" s="730" t="s">
        <v>2442</v>
      </c>
      <c r="F973" s="650" t="s">
        <v>2415</v>
      </c>
      <c r="G973" s="650" t="s">
        <v>2605</v>
      </c>
      <c r="H973" s="650" t="s">
        <v>568</v>
      </c>
      <c r="I973" s="650" t="s">
        <v>3652</v>
      </c>
      <c r="J973" s="650" t="s">
        <v>2812</v>
      </c>
      <c r="K973" s="650" t="s">
        <v>2813</v>
      </c>
      <c r="L973" s="651">
        <v>0</v>
      </c>
      <c r="M973" s="651">
        <v>0</v>
      </c>
      <c r="N973" s="650">
        <v>1</v>
      </c>
      <c r="O973" s="731">
        <v>1</v>
      </c>
      <c r="P973" s="651">
        <v>0</v>
      </c>
      <c r="Q973" s="666"/>
      <c r="R973" s="650">
        <v>1</v>
      </c>
      <c r="S973" s="666">
        <v>1</v>
      </c>
      <c r="T973" s="731">
        <v>1</v>
      </c>
      <c r="U973" s="689">
        <v>1</v>
      </c>
    </row>
    <row r="974" spans="1:21" ht="14.4" customHeight="1" x14ac:dyDescent="0.3">
      <c r="A974" s="649">
        <v>7</v>
      </c>
      <c r="B974" s="650" t="s">
        <v>2234</v>
      </c>
      <c r="C974" s="650">
        <v>89301074</v>
      </c>
      <c r="D974" s="729" t="s">
        <v>3679</v>
      </c>
      <c r="E974" s="730" t="s">
        <v>2442</v>
      </c>
      <c r="F974" s="650" t="s">
        <v>2415</v>
      </c>
      <c r="G974" s="650" t="s">
        <v>2605</v>
      </c>
      <c r="H974" s="650" t="s">
        <v>568</v>
      </c>
      <c r="I974" s="650" t="s">
        <v>3653</v>
      </c>
      <c r="J974" s="650" t="s">
        <v>3654</v>
      </c>
      <c r="K974" s="650" t="s">
        <v>3570</v>
      </c>
      <c r="L974" s="651">
        <v>121.94</v>
      </c>
      <c r="M974" s="651">
        <v>243.88</v>
      </c>
      <c r="N974" s="650">
        <v>2</v>
      </c>
      <c r="O974" s="731">
        <v>1</v>
      </c>
      <c r="P974" s="651">
        <v>243.88</v>
      </c>
      <c r="Q974" s="666">
        <v>1</v>
      </c>
      <c r="R974" s="650">
        <v>2</v>
      </c>
      <c r="S974" s="666">
        <v>1</v>
      </c>
      <c r="T974" s="731">
        <v>1</v>
      </c>
      <c r="U974" s="689">
        <v>1</v>
      </c>
    </row>
    <row r="975" spans="1:21" ht="14.4" customHeight="1" x14ac:dyDescent="0.3">
      <c r="A975" s="649">
        <v>7</v>
      </c>
      <c r="B975" s="650" t="s">
        <v>2234</v>
      </c>
      <c r="C975" s="650">
        <v>89301074</v>
      </c>
      <c r="D975" s="729" t="s">
        <v>3679</v>
      </c>
      <c r="E975" s="730" t="s">
        <v>2442</v>
      </c>
      <c r="F975" s="650" t="s">
        <v>2415</v>
      </c>
      <c r="G975" s="650" t="s">
        <v>3173</v>
      </c>
      <c r="H975" s="650" t="s">
        <v>568</v>
      </c>
      <c r="I975" s="650" t="s">
        <v>1262</v>
      </c>
      <c r="J975" s="650" t="s">
        <v>1263</v>
      </c>
      <c r="K975" s="650" t="s">
        <v>3520</v>
      </c>
      <c r="L975" s="651">
        <v>432.32</v>
      </c>
      <c r="M975" s="651">
        <v>864.64</v>
      </c>
      <c r="N975" s="650">
        <v>2</v>
      </c>
      <c r="O975" s="731">
        <v>1</v>
      </c>
      <c r="P975" s="651">
        <v>864.64</v>
      </c>
      <c r="Q975" s="666">
        <v>1</v>
      </c>
      <c r="R975" s="650">
        <v>2</v>
      </c>
      <c r="S975" s="666">
        <v>1</v>
      </c>
      <c r="T975" s="731">
        <v>1</v>
      </c>
      <c r="U975" s="689">
        <v>1</v>
      </c>
    </row>
    <row r="976" spans="1:21" ht="14.4" customHeight="1" x14ac:dyDescent="0.3">
      <c r="A976" s="649">
        <v>7</v>
      </c>
      <c r="B976" s="650" t="s">
        <v>2234</v>
      </c>
      <c r="C976" s="650">
        <v>89301074</v>
      </c>
      <c r="D976" s="729" t="s">
        <v>3679</v>
      </c>
      <c r="E976" s="730" t="s">
        <v>2442</v>
      </c>
      <c r="F976" s="650" t="s">
        <v>2415</v>
      </c>
      <c r="G976" s="650" t="s">
        <v>3316</v>
      </c>
      <c r="H976" s="650" t="s">
        <v>568</v>
      </c>
      <c r="I976" s="650" t="s">
        <v>3317</v>
      </c>
      <c r="J976" s="650" t="s">
        <v>3318</v>
      </c>
      <c r="K976" s="650" t="s">
        <v>3319</v>
      </c>
      <c r="L976" s="651">
        <v>139.46</v>
      </c>
      <c r="M976" s="651">
        <v>697.30000000000007</v>
      </c>
      <c r="N976" s="650">
        <v>5</v>
      </c>
      <c r="O976" s="731">
        <v>1.5</v>
      </c>
      <c r="P976" s="651"/>
      <c r="Q976" s="666">
        <v>0</v>
      </c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7</v>
      </c>
      <c r="B977" s="650" t="s">
        <v>2234</v>
      </c>
      <c r="C977" s="650">
        <v>89301074</v>
      </c>
      <c r="D977" s="729" t="s">
        <v>3679</v>
      </c>
      <c r="E977" s="730" t="s">
        <v>2442</v>
      </c>
      <c r="F977" s="650" t="s">
        <v>2415</v>
      </c>
      <c r="G977" s="650" t="s">
        <v>3316</v>
      </c>
      <c r="H977" s="650" t="s">
        <v>568</v>
      </c>
      <c r="I977" s="650" t="s">
        <v>3655</v>
      </c>
      <c r="J977" s="650" t="s">
        <v>3656</v>
      </c>
      <c r="K977" s="650" t="s">
        <v>3319</v>
      </c>
      <c r="L977" s="651">
        <v>0</v>
      </c>
      <c r="M977" s="651">
        <v>0</v>
      </c>
      <c r="N977" s="650">
        <v>5</v>
      </c>
      <c r="O977" s="731">
        <v>2</v>
      </c>
      <c r="P977" s="651">
        <v>0</v>
      </c>
      <c r="Q977" s="666"/>
      <c r="R977" s="650">
        <v>5</v>
      </c>
      <c r="S977" s="666">
        <v>1</v>
      </c>
      <c r="T977" s="731">
        <v>2</v>
      </c>
      <c r="U977" s="689">
        <v>1</v>
      </c>
    </row>
    <row r="978" spans="1:21" ht="14.4" customHeight="1" x14ac:dyDescent="0.3">
      <c r="A978" s="649">
        <v>7</v>
      </c>
      <c r="B978" s="650" t="s">
        <v>2234</v>
      </c>
      <c r="C978" s="650">
        <v>89301074</v>
      </c>
      <c r="D978" s="729" t="s">
        <v>3679</v>
      </c>
      <c r="E978" s="730" t="s">
        <v>2442</v>
      </c>
      <c r="F978" s="650" t="s">
        <v>2415</v>
      </c>
      <c r="G978" s="650" t="s">
        <v>3316</v>
      </c>
      <c r="H978" s="650" t="s">
        <v>568</v>
      </c>
      <c r="I978" s="650" t="s">
        <v>3657</v>
      </c>
      <c r="J978" s="650" t="s">
        <v>3656</v>
      </c>
      <c r="K978" s="650" t="s">
        <v>3319</v>
      </c>
      <c r="L978" s="651">
        <v>139.46</v>
      </c>
      <c r="M978" s="651">
        <v>278.92</v>
      </c>
      <c r="N978" s="650">
        <v>2</v>
      </c>
      <c r="O978" s="731">
        <v>1</v>
      </c>
      <c r="P978" s="651"/>
      <c r="Q978" s="666">
        <v>0</v>
      </c>
      <c r="R978" s="650"/>
      <c r="S978" s="666">
        <v>0</v>
      </c>
      <c r="T978" s="731"/>
      <c r="U978" s="689">
        <v>0</v>
      </c>
    </row>
    <row r="979" spans="1:21" ht="14.4" customHeight="1" x14ac:dyDescent="0.3">
      <c r="A979" s="649">
        <v>7</v>
      </c>
      <c r="B979" s="650" t="s">
        <v>2234</v>
      </c>
      <c r="C979" s="650">
        <v>89301074</v>
      </c>
      <c r="D979" s="729" t="s">
        <v>3679</v>
      </c>
      <c r="E979" s="730" t="s">
        <v>2442</v>
      </c>
      <c r="F979" s="650" t="s">
        <v>2415</v>
      </c>
      <c r="G979" s="650" t="s">
        <v>2487</v>
      </c>
      <c r="H979" s="650" t="s">
        <v>568</v>
      </c>
      <c r="I979" s="650" t="s">
        <v>2814</v>
      </c>
      <c r="J979" s="650" t="s">
        <v>2815</v>
      </c>
      <c r="K979" s="650" t="s">
        <v>2816</v>
      </c>
      <c r="L979" s="651">
        <v>0</v>
      </c>
      <c r="M979" s="651">
        <v>0</v>
      </c>
      <c r="N979" s="650">
        <v>2</v>
      </c>
      <c r="O979" s="731">
        <v>1</v>
      </c>
      <c r="P979" s="651"/>
      <c r="Q979" s="666"/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7</v>
      </c>
      <c r="B980" s="650" t="s">
        <v>2234</v>
      </c>
      <c r="C980" s="650">
        <v>89301074</v>
      </c>
      <c r="D980" s="729" t="s">
        <v>3679</v>
      </c>
      <c r="E980" s="730" t="s">
        <v>2442</v>
      </c>
      <c r="F980" s="650" t="s">
        <v>2415</v>
      </c>
      <c r="G980" s="650" t="s">
        <v>2487</v>
      </c>
      <c r="H980" s="650" t="s">
        <v>568</v>
      </c>
      <c r="I980" s="650" t="s">
        <v>2748</v>
      </c>
      <c r="J980" s="650" t="s">
        <v>2751</v>
      </c>
      <c r="K980" s="650" t="s">
        <v>2620</v>
      </c>
      <c r="L980" s="651">
        <v>0</v>
      </c>
      <c r="M980" s="651">
        <v>0</v>
      </c>
      <c r="N980" s="650">
        <v>2</v>
      </c>
      <c r="O980" s="731">
        <v>1.5</v>
      </c>
      <c r="P980" s="651">
        <v>0</v>
      </c>
      <c r="Q980" s="666"/>
      <c r="R980" s="650">
        <v>2</v>
      </c>
      <c r="S980" s="666">
        <v>1</v>
      </c>
      <c r="T980" s="731">
        <v>1.5</v>
      </c>
      <c r="U980" s="689">
        <v>1</v>
      </c>
    </row>
    <row r="981" spans="1:21" ht="14.4" customHeight="1" x14ac:dyDescent="0.3">
      <c r="A981" s="649">
        <v>7</v>
      </c>
      <c r="B981" s="650" t="s">
        <v>2234</v>
      </c>
      <c r="C981" s="650">
        <v>89301074</v>
      </c>
      <c r="D981" s="729" t="s">
        <v>3679</v>
      </c>
      <c r="E981" s="730" t="s">
        <v>2442</v>
      </c>
      <c r="F981" s="650" t="s">
        <v>2415</v>
      </c>
      <c r="G981" s="650" t="s">
        <v>2487</v>
      </c>
      <c r="H981" s="650" t="s">
        <v>568</v>
      </c>
      <c r="I981" s="650" t="s">
        <v>2748</v>
      </c>
      <c r="J981" s="650" t="s">
        <v>2749</v>
      </c>
      <c r="K981" s="650" t="s">
        <v>2620</v>
      </c>
      <c r="L981" s="651">
        <v>0</v>
      </c>
      <c r="M981" s="651">
        <v>0</v>
      </c>
      <c r="N981" s="650">
        <v>2</v>
      </c>
      <c r="O981" s="731">
        <v>0.5</v>
      </c>
      <c r="P981" s="651"/>
      <c r="Q981" s="666"/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7</v>
      </c>
      <c r="B982" s="650" t="s">
        <v>2234</v>
      </c>
      <c r="C982" s="650">
        <v>89301074</v>
      </c>
      <c r="D982" s="729" t="s">
        <v>3679</v>
      </c>
      <c r="E982" s="730" t="s">
        <v>2442</v>
      </c>
      <c r="F982" s="650" t="s">
        <v>2415</v>
      </c>
      <c r="G982" s="650" t="s">
        <v>2487</v>
      </c>
      <c r="H982" s="650" t="s">
        <v>568</v>
      </c>
      <c r="I982" s="650" t="s">
        <v>2619</v>
      </c>
      <c r="J982" s="650" t="s">
        <v>2489</v>
      </c>
      <c r="K982" s="650" t="s">
        <v>2620</v>
      </c>
      <c r="L982" s="651">
        <v>0</v>
      </c>
      <c r="M982" s="651">
        <v>0</v>
      </c>
      <c r="N982" s="650">
        <v>4</v>
      </c>
      <c r="O982" s="731">
        <v>2.5</v>
      </c>
      <c r="P982" s="651">
        <v>0</v>
      </c>
      <c r="Q982" s="666"/>
      <c r="R982" s="650">
        <v>2</v>
      </c>
      <c r="S982" s="666">
        <v>0.5</v>
      </c>
      <c r="T982" s="731">
        <v>1.5</v>
      </c>
      <c r="U982" s="689">
        <v>0.6</v>
      </c>
    </row>
    <row r="983" spans="1:21" ht="14.4" customHeight="1" x14ac:dyDescent="0.3">
      <c r="A983" s="649">
        <v>7</v>
      </c>
      <c r="B983" s="650" t="s">
        <v>2234</v>
      </c>
      <c r="C983" s="650">
        <v>89301074</v>
      </c>
      <c r="D983" s="729" t="s">
        <v>3679</v>
      </c>
      <c r="E983" s="730" t="s">
        <v>2442</v>
      </c>
      <c r="F983" s="650" t="s">
        <v>2415</v>
      </c>
      <c r="G983" s="650" t="s">
        <v>2487</v>
      </c>
      <c r="H983" s="650" t="s">
        <v>568</v>
      </c>
      <c r="I983" s="650" t="s">
        <v>2909</v>
      </c>
      <c r="J983" s="650" t="s">
        <v>2910</v>
      </c>
      <c r="K983" s="650" t="s">
        <v>2620</v>
      </c>
      <c r="L983" s="651">
        <v>0</v>
      </c>
      <c r="M983" s="651">
        <v>0</v>
      </c>
      <c r="N983" s="650">
        <v>2</v>
      </c>
      <c r="O983" s="731">
        <v>1</v>
      </c>
      <c r="P983" s="651">
        <v>0</v>
      </c>
      <c r="Q983" s="666"/>
      <c r="R983" s="650">
        <v>2</v>
      </c>
      <c r="S983" s="666">
        <v>1</v>
      </c>
      <c r="T983" s="731">
        <v>1</v>
      </c>
      <c r="U983" s="689">
        <v>1</v>
      </c>
    </row>
    <row r="984" spans="1:21" ht="14.4" customHeight="1" x14ac:dyDescent="0.3">
      <c r="A984" s="649">
        <v>7</v>
      </c>
      <c r="B984" s="650" t="s">
        <v>2234</v>
      </c>
      <c r="C984" s="650">
        <v>89301074</v>
      </c>
      <c r="D984" s="729" t="s">
        <v>3679</v>
      </c>
      <c r="E984" s="730" t="s">
        <v>2442</v>
      </c>
      <c r="F984" s="650" t="s">
        <v>2415</v>
      </c>
      <c r="G984" s="650" t="s">
        <v>2487</v>
      </c>
      <c r="H984" s="650" t="s">
        <v>568</v>
      </c>
      <c r="I984" s="650" t="s">
        <v>3179</v>
      </c>
      <c r="J984" s="650" t="s">
        <v>2910</v>
      </c>
      <c r="K984" s="650" t="s">
        <v>2816</v>
      </c>
      <c r="L984" s="651">
        <v>0</v>
      </c>
      <c r="M984" s="651">
        <v>0</v>
      </c>
      <c r="N984" s="650">
        <v>1</v>
      </c>
      <c r="O984" s="731">
        <v>0.5</v>
      </c>
      <c r="P984" s="651">
        <v>0</v>
      </c>
      <c r="Q984" s="666"/>
      <c r="R984" s="650">
        <v>1</v>
      </c>
      <c r="S984" s="666">
        <v>1</v>
      </c>
      <c r="T984" s="731">
        <v>0.5</v>
      </c>
      <c r="U984" s="689">
        <v>1</v>
      </c>
    </row>
    <row r="985" spans="1:21" ht="14.4" customHeight="1" x14ac:dyDescent="0.3">
      <c r="A985" s="649">
        <v>7</v>
      </c>
      <c r="B985" s="650" t="s">
        <v>2234</v>
      </c>
      <c r="C985" s="650">
        <v>89301074</v>
      </c>
      <c r="D985" s="729" t="s">
        <v>3679</v>
      </c>
      <c r="E985" s="730" t="s">
        <v>2442</v>
      </c>
      <c r="F985" s="650" t="s">
        <v>2415</v>
      </c>
      <c r="G985" s="650" t="s">
        <v>2487</v>
      </c>
      <c r="H985" s="650" t="s">
        <v>568</v>
      </c>
      <c r="I985" s="650" t="s">
        <v>2911</v>
      </c>
      <c r="J985" s="650" t="s">
        <v>2910</v>
      </c>
      <c r="K985" s="650" t="s">
        <v>2752</v>
      </c>
      <c r="L985" s="651">
        <v>0</v>
      </c>
      <c r="M985" s="651">
        <v>0</v>
      </c>
      <c r="N985" s="650">
        <v>1</v>
      </c>
      <c r="O985" s="731">
        <v>0.5</v>
      </c>
      <c r="P985" s="651"/>
      <c r="Q985" s="666"/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7</v>
      </c>
      <c r="B986" s="650" t="s">
        <v>2234</v>
      </c>
      <c r="C986" s="650">
        <v>89301074</v>
      </c>
      <c r="D986" s="729" t="s">
        <v>3679</v>
      </c>
      <c r="E986" s="730" t="s">
        <v>2442</v>
      </c>
      <c r="F986" s="650" t="s">
        <v>2415</v>
      </c>
      <c r="G986" s="650" t="s">
        <v>2487</v>
      </c>
      <c r="H986" s="650" t="s">
        <v>568</v>
      </c>
      <c r="I986" s="650" t="s">
        <v>2750</v>
      </c>
      <c r="J986" s="650" t="s">
        <v>2749</v>
      </c>
      <c r="K986" s="650" t="s">
        <v>2752</v>
      </c>
      <c r="L986" s="651">
        <v>0</v>
      </c>
      <c r="M986" s="651">
        <v>0</v>
      </c>
      <c r="N986" s="650">
        <v>3</v>
      </c>
      <c r="O986" s="731">
        <v>0.5</v>
      </c>
      <c r="P986" s="651">
        <v>0</v>
      </c>
      <c r="Q986" s="666"/>
      <c r="R986" s="650">
        <v>3</v>
      </c>
      <c r="S986" s="666">
        <v>1</v>
      </c>
      <c r="T986" s="731">
        <v>0.5</v>
      </c>
      <c r="U986" s="689">
        <v>1</v>
      </c>
    </row>
    <row r="987" spans="1:21" ht="14.4" customHeight="1" x14ac:dyDescent="0.3">
      <c r="A987" s="649">
        <v>7</v>
      </c>
      <c r="B987" s="650" t="s">
        <v>2234</v>
      </c>
      <c r="C987" s="650">
        <v>89301074</v>
      </c>
      <c r="D987" s="729" t="s">
        <v>3679</v>
      </c>
      <c r="E987" s="730" t="s">
        <v>2442</v>
      </c>
      <c r="F987" s="650" t="s">
        <v>2415</v>
      </c>
      <c r="G987" s="650" t="s">
        <v>2487</v>
      </c>
      <c r="H987" s="650" t="s">
        <v>568</v>
      </c>
      <c r="I987" s="650" t="s">
        <v>2621</v>
      </c>
      <c r="J987" s="650" t="s">
        <v>2489</v>
      </c>
      <c r="K987" s="650" t="s">
        <v>2620</v>
      </c>
      <c r="L987" s="651">
        <v>0</v>
      </c>
      <c r="M987" s="651">
        <v>0</v>
      </c>
      <c r="N987" s="650">
        <v>4</v>
      </c>
      <c r="O987" s="731">
        <v>1.5</v>
      </c>
      <c r="P987" s="651">
        <v>0</v>
      </c>
      <c r="Q987" s="666"/>
      <c r="R987" s="650">
        <v>3</v>
      </c>
      <c r="S987" s="666">
        <v>0.75</v>
      </c>
      <c r="T987" s="731">
        <v>0.5</v>
      </c>
      <c r="U987" s="689">
        <v>0.33333333333333331</v>
      </c>
    </row>
    <row r="988" spans="1:21" ht="14.4" customHeight="1" x14ac:dyDescent="0.3">
      <c r="A988" s="649">
        <v>7</v>
      </c>
      <c r="B988" s="650" t="s">
        <v>2234</v>
      </c>
      <c r="C988" s="650">
        <v>89301074</v>
      </c>
      <c r="D988" s="729" t="s">
        <v>3679</v>
      </c>
      <c r="E988" s="730" t="s">
        <v>2453</v>
      </c>
      <c r="F988" s="650" t="s">
        <v>2415</v>
      </c>
      <c r="G988" s="650" t="s">
        <v>3658</v>
      </c>
      <c r="H988" s="650" t="s">
        <v>568</v>
      </c>
      <c r="I988" s="650" t="s">
        <v>3659</v>
      </c>
      <c r="J988" s="650" t="s">
        <v>3660</v>
      </c>
      <c r="K988" s="650" t="s">
        <v>3135</v>
      </c>
      <c r="L988" s="651">
        <v>14.2</v>
      </c>
      <c r="M988" s="651">
        <v>28.4</v>
      </c>
      <c r="N988" s="650">
        <v>2</v>
      </c>
      <c r="O988" s="731">
        <v>0.5</v>
      </c>
      <c r="P988" s="651">
        <v>28.4</v>
      </c>
      <c r="Q988" s="666">
        <v>1</v>
      </c>
      <c r="R988" s="650">
        <v>2</v>
      </c>
      <c r="S988" s="666">
        <v>1</v>
      </c>
      <c r="T988" s="731">
        <v>0.5</v>
      </c>
      <c r="U988" s="689">
        <v>1</v>
      </c>
    </row>
    <row r="989" spans="1:21" ht="14.4" customHeight="1" x14ac:dyDescent="0.3">
      <c r="A989" s="649">
        <v>7</v>
      </c>
      <c r="B989" s="650" t="s">
        <v>2234</v>
      </c>
      <c r="C989" s="650">
        <v>89301074</v>
      </c>
      <c r="D989" s="729" t="s">
        <v>3679</v>
      </c>
      <c r="E989" s="730" t="s">
        <v>2453</v>
      </c>
      <c r="F989" s="650" t="s">
        <v>2415</v>
      </c>
      <c r="G989" s="650" t="s">
        <v>3661</v>
      </c>
      <c r="H989" s="650" t="s">
        <v>568</v>
      </c>
      <c r="I989" s="650" t="s">
        <v>3662</v>
      </c>
      <c r="J989" s="650" t="s">
        <v>3663</v>
      </c>
      <c r="K989" s="650" t="s">
        <v>3664</v>
      </c>
      <c r="L989" s="651">
        <v>1317.85</v>
      </c>
      <c r="M989" s="651">
        <v>3953.5499999999997</v>
      </c>
      <c r="N989" s="650">
        <v>3</v>
      </c>
      <c r="O989" s="731">
        <v>2.5</v>
      </c>
      <c r="P989" s="651">
        <v>3953.5499999999997</v>
      </c>
      <c r="Q989" s="666">
        <v>1</v>
      </c>
      <c r="R989" s="650">
        <v>3</v>
      </c>
      <c r="S989" s="666">
        <v>1</v>
      </c>
      <c r="T989" s="731">
        <v>2.5</v>
      </c>
      <c r="U989" s="689">
        <v>1</v>
      </c>
    </row>
    <row r="990" spans="1:21" ht="14.4" customHeight="1" x14ac:dyDescent="0.3">
      <c r="A990" s="649">
        <v>7</v>
      </c>
      <c r="B990" s="650" t="s">
        <v>2234</v>
      </c>
      <c r="C990" s="650">
        <v>89301074</v>
      </c>
      <c r="D990" s="729" t="s">
        <v>3679</v>
      </c>
      <c r="E990" s="730" t="s">
        <v>2453</v>
      </c>
      <c r="F990" s="650" t="s">
        <v>2415</v>
      </c>
      <c r="G990" s="650" t="s">
        <v>3665</v>
      </c>
      <c r="H990" s="650" t="s">
        <v>568</v>
      </c>
      <c r="I990" s="650" t="s">
        <v>3666</v>
      </c>
      <c r="J990" s="650" t="s">
        <v>3667</v>
      </c>
      <c r="K990" s="650" t="s">
        <v>3668</v>
      </c>
      <c r="L990" s="651">
        <v>65.25</v>
      </c>
      <c r="M990" s="651">
        <v>130.5</v>
      </c>
      <c r="N990" s="650">
        <v>2</v>
      </c>
      <c r="O990" s="731">
        <v>1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7</v>
      </c>
      <c r="B991" s="650" t="s">
        <v>2234</v>
      </c>
      <c r="C991" s="650">
        <v>89301074</v>
      </c>
      <c r="D991" s="729" t="s">
        <v>3679</v>
      </c>
      <c r="E991" s="730" t="s">
        <v>2453</v>
      </c>
      <c r="F991" s="650" t="s">
        <v>2415</v>
      </c>
      <c r="G991" s="650" t="s">
        <v>3665</v>
      </c>
      <c r="H991" s="650" t="s">
        <v>629</v>
      </c>
      <c r="I991" s="650" t="s">
        <v>3669</v>
      </c>
      <c r="J991" s="650" t="s">
        <v>3670</v>
      </c>
      <c r="K991" s="650" t="s">
        <v>2908</v>
      </c>
      <c r="L991" s="651">
        <v>32.630000000000003</v>
      </c>
      <c r="M991" s="651">
        <v>65.260000000000005</v>
      </c>
      <c r="N991" s="650">
        <v>2</v>
      </c>
      <c r="O991" s="731">
        <v>1</v>
      </c>
      <c r="P991" s="651"/>
      <c r="Q991" s="666">
        <v>0</v>
      </c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7</v>
      </c>
      <c r="B992" s="650" t="s">
        <v>2234</v>
      </c>
      <c r="C992" s="650">
        <v>89301074</v>
      </c>
      <c r="D992" s="729" t="s">
        <v>3679</v>
      </c>
      <c r="E992" s="730" t="s">
        <v>2456</v>
      </c>
      <c r="F992" s="650" t="s">
        <v>2415</v>
      </c>
      <c r="G992" s="650" t="s">
        <v>2668</v>
      </c>
      <c r="H992" s="650" t="s">
        <v>568</v>
      </c>
      <c r="I992" s="650" t="s">
        <v>2941</v>
      </c>
      <c r="J992" s="650" t="s">
        <v>2942</v>
      </c>
      <c r="K992" s="650" t="s">
        <v>2943</v>
      </c>
      <c r="L992" s="651">
        <v>0</v>
      </c>
      <c r="M992" s="651">
        <v>0</v>
      </c>
      <c r="N992" s="650">
        <v>1</v>
      </c>
      <c r="O992" s="731">
        <v>1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7</v>
      </c>
      <c r="B993" s="650" t="s">
        <v>2234</v>
      </c>
      <c r="C993" s="650">
        <v>89301074</v>
      </c>
      <c r="D993" s="729" t="s">
        <v>3679</v>
      </c>
      <c r="E993" s="730" t="s">
        <v>2457</v>
      </c>
      <c r="F993" s="650" t="s">
        <v>2415</v>
      </c>
      <c r="G993" s="650" t="s">
        <v>2679</v>
      </c>
      <c r="H993" s="650" t="s">
        <v>629</v>
      </c>
      <c r="I993" s="650" t="s">
        <v>3671</v>
      </c>
      <c r="J993" s="650" t="s">
        <v>3672</v>
      </c>
      <c r="K993" s="650" t="s">
        <v>3673</v>
      </c>
      <c r="L993" s="651">
        <v>87.6</v>
      </c>
      <c r="M993" s="651">
        <v>262.79999999999995</v>
      </c>
      <c r="N993" s="650">
        <v>3</v>
      </c>
      <c r="O993" s="731">
        <v>0.5</v>
      </c>
      <c r="P993" s="651"/>
      <c r="Q993" s="666">
        <v>0</v>
      </c>
      <c r="R993" s="650"/>
      <c r="S993" s="666">
        <v>0</v>
      </c>
      <c r="T993" s="731"/>
      <c r="U993" s="689">
        <v>0</v>
      </c>
    </row>
    <row r="994" spans="1:21" ht="14.4" customHeight="1" thickBot="1" x14ac:dyDescent="0.35">
      <c r="A994" s="655">
        <v>7</v>
      </c>
      <c r="B994" s="656" t="s">
        <v>2234</v>
      </c>
      <c r="C994" s="656">
        <v>89301074</v>
      </c>
      <c r="D994" s="732" t="s">
        <v>3679</v>
      </c>
      <c r="E994" s="733" t="s">
        <v>2457</v>
      </c>
      <c r="F994" s="656" t="s">
        <v>2415</v>
      </c>
      <c r="G994" s="656" t="s">
        <v>3674</v>
      </c>
      <c r="H994" s="656" t="s">
        <v>568</v>
      </c>
      <c r="I994" s="656" t="s">
        <v>3675</v>
      </c>
      <c r="J994" s="656" t="s">
        <v>3676</v>
      </c>
      <c r="K994" s="656" t="s">
        <v>3677</v>
      </c>
      <c r="L994" s="657">
        <v>38.65</v>
      </c>
      <c r="M994" s="657">
        <v>38.65</v>
      </c>
      <c r="N994" s="656">
        <v>1</v>
      </c>
      <c r="O994" s="734">
        <v>0.5</v>
      </c>
      <c r="P994" s="657"/>
      <c r="Q994" s="667">
        <v>0</v>
      </c>
      <c r="R994" s="656"/>
      <c r="S994" s="667">
        <v>0</v>
      </c>
      <c r="T994" s="734"/>
      <c r="U994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3681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2442</v>
      </c>
      <c r="B5" s="229">
        <v>52804.929999999978</v>
      </c>
      <c r="C5" s="728">
        <v>0.13744508598873217</v>
      </c>
      <c r="D5" s="229">
        <v>331384.36000000016</v>
      </c>
      <c r="E5" s="728">
        <v>0.86255491401126783</v>
      </c>
      <c r="F5" s="736">
        <v>384189.29000000015</v>
      </c>
    </row>
    <row r="6" spans="1:6" ht="14.4" customHeight="1" x14ac:dyDescent="0.3">
      <c r="A6" s="676" t="s">
        <v>2434</v>
      </c>
      <c r="B6" s="653">
        <v>41041.440000000002</v>
      </c>
      <c r="C6" s="666">
        <v>9.9550097374480145E-2</v>
      </c>
      <c r="D6" s="653">
        <v>371227.76999999996</v>
      </c>
      <c r="E6" s="666">
        <v>0.90044990262551983</v>
      </c>
      <c r="F6" s="654">
        <v>412269.20999999996</v>
      </c>
    </row>
    <row r="7" spans="1:6" ht="14.4" customHeight="1" x14ac:dyDescent="0.3">
      <c r="A7" s="676" t="s">
        <v>2432</v>
      </c>
      <c r="B7" s="653">
        <v>13195.14</v>
      </c>
      <c r="C7" s="666">
        <v>5.2812054997118087E-2</v>
      </c>
      <c r="D7" s="653">
        <v>236655.76999999996</v>
      </c>
      <c r="E7" s="666">
        <v>0.94718794500288184</v>
      </c>
      <c r="F7" s="654">
        <v>249850.90999999997</v>
      </c>
    </row>
    <row r="8" spans="1:6" ht="14.4" customHeight="1" x14ac:dyDescent="0.3">
      <c r="A8" s="676" t="s">
        <v>2437</v>
      </c>
      <c r="B8" s="653">
        <v>2165.7299999999996</v>
      </c>
      <c r="C8" s="666">
        <v>2.3401409381331579E-2</v>
      </c>
      <c r="D8" s="653">
        <v>90381.26</v>
      </c>
      <c r="E8" s="666">
        <v>0.97659859061866849</v>
      </c>
      <c r="F8" s="654">
        <v>92546.989999999991</v>
      </c>
    </row>
    <row r="9" spans="1:6" ht="14.4" customHeight="1" x14ac:dyDescent="0.3">
      <c r="A9" s="676" t="s">
        <v>2450</v>
      </c>
      <c r="B9" s="653">
        <v>1126.1600000000001</v>
      </c>
      <c r="C9" s="666">
        <v>0.48803699193509953</v>
      </c>
      <c r="D9" s="653">
        <v>1181.3699999999999</v>
      </c>
      <c r="E9" s="666">
        <v>0.51196300806490058</v>
      </c>
      <c r="F9" s="654">
        <v>2307.5299999999997</v>
      </c>
    </row>
    <row r="10" spans="1:6" ht="14.4" customHeight="1" x14ac:dyDescent="0.3">
      <c r="A10" s="676" t="s">
        <v>2427</v>
      </c>
      <c r="B10" s="653">
        <v>454.07</v>
      </c>
      <c r="C10" s="666">
        <v>0.55205407836986786</v>
      </c>
      <c r="D10" s="653">
        <v>368.44</v>
      </c>
      <c r="E10" s="666">
        <v>0.44794592163013214</v>
      </c>
      <c r="F10" s="654">
        <v>822.51</v>
      </c>
    </row>
    <row r="11" spans="1:6" ht="14.4" customHeight="1" x14ac:dyDescent="0.3">
      <c r="A11" s="676" t="s">
        <v>2455</v>
      </c>
      <c r="B11" s="653">
        <v>444.5</v>
      </c>
      <c r="C11" s="666">
        <v>0.33333333333333331</v>
      </c>
      <c r="D11" s="653">
        <v>889</v>
      </c>
      <c r="E11" s="666">
        <v>0.66666666666666663</v>
      </c>
      <c r="F11" s="654">
        <v>1333.5</v>
      </c>
    </row>
    <row r="12" spans="1:6" ht="14.4" customHeight="1" x14ac:dyDescent="0.3">
      <c r="A12" s="676" t="s">
        <v>2452</v>
      </c>
      <c r="B12" s="653">
        <v>356.47</v>
      </c>
      <c r="C12" s="666">
        <v>0.38367237111182867</v>
      </c>
      <c r="D12" s="653">
        <v>572.63</v>
      </c>
      <c r="E12" s="666">
        <v>0.61632762888817128</v>
      </c>
      <c r="F12" s="654">
        <v>929.1</v>
      </c>
    </row>
    <row r="13" spans="1:6" ht="14.4" customHeight="1" x14ac:dyDescent="0.3">
      <c r="A13" s="676" t="s">
        <v>2441</v>
      </c>
      <c r="B13" s="653">
        <v>352.02</v>
      </c>
      <c r="C13" s="666">
        <v>0.51159005362670584</v>
      </c>
      <c r="D13" s="653">
        <v>336.07</v>
      </c>
      <c r="E13" s="666">
        <v>0.48840994637329421</v>
      </c>
      <c r="F13" s="654">
        <v>688.08999999999992</v>
      </c>
    </row>
    <row r="14" spans="1:6" ht="14.4" customHeight="1" x14ac:dyDescent="0.3">
      <c r="A14" s="676" t="s">
        <v>2433</v>
      </c>
      <c r="B14" s="653">
        <v>345.53</v>
      </c>
      <c r="C14" s="666">
        <v>0.26839991610803421</v>
      </c>
      <c r="D14" s="653">
        <v>941.83999999999992</v>
      </c>
      <c r="E14" s="666">
        <v>0.73160008389196574</v>
      </c>
      <c r="F14" s="654">
        <v>1287.3699999999999</v>
      </c>
    </row>
    <row r="15" spans="1:6" ht="14.4" customHeight="1" x14ac:dyDescent="0.3">
      <c r="A15" s="676" t="s">
        <v>2440</v>
      </c>
      <c r="B15" s="653">
        <v>284.15999999999997</v>
      </c>
      <c r="C15" s="666">
        <v>0.14379111425969032</v>
      </c>
      <c r="D15" s="653">
        <v>1692.04</v>
      </c>
      <c r="E15" s="666">
        <v>0.85620888574030973</v>
      </c>
      <c r="F15" s="654">
        <v>1976.1999999999998</v>
      </c>
    </row>
    <row r="16" spans="1:6" ht="14.4" customHeight="1" x14ac:dyDescent="0.3">
      <c r="A16" s="676" t="s">
        <v>2446</v>
      </c>
      <c r="B16" s="653">
        <v>200.07</v>
      </c>
      <c r="C16" s="666">
        <v>0.156198521317542</v>
      </c>
      <c r="D16" s="653">
        <v>1080.8</v>
      </c>
      <c r="E16" s="666">
        <v>0.84380147868245803</v>
      </c>
      <c r="F16" s="654">
        <v>1280.8699999999999</v>
      </c>
    </row>
    <row r="17" spans="1:6" ht="14.4" customHeight="1" x14ac:dyDescent="0.3">
      <c r="A17" s="676" t="s">
        <v>2451</v>
      </c>
      <c r="B17" s="653">
        <v>198.04</v>
      </c>
      <c r="C17" s="666">
        <v>1</v>
      </c>
      <c r="D17" s="653"/>
      <c r="E17" s="666">
        <v>0</v>
      </c>
      <c r="F17" s="654">
        <v>198.04</v>
      </c>
    </row>
    <row r="18" spans="1:6" ht="14.4" customHeight="1" x14ac:dyDescent="0.3">
      <c r="A18" s="676" t="s">
        <v>2430</v>
      </c>
      <c r="B18" s="653">
        <v>152.54</v>
      </c>
      <c r="C18" s="666">
        <v>2.8843362991662204E-3</v>
      </c>
      <c r="D18" s="653">
        <v>52733.109999999986</v>
      </c>
      <c r="E18" s="666">
        <v>0.99711566370083371</v>
      </c>
      <c r="F18" s="654">
        <v>52885.649999999987</v>
      </c>
    </row>
    <row r="19" spans="1:6" ht="14.4" customHeight="1" x14ac:dyDescent="0.3">
      <c r="A19" s="676" t="s">
        <v>2428</v>
      </c>
      <c r="B19" s="653">
        <v>134.67000000000002</v>
      </c>
      <c r="C19" s="666">
        <v>0.10758709945435518</v>
      </c>
      <c r="D19" s="653">
        <v>1117.06</v>
      </c>
      <c r="E19" s="666">
        <v>0.89241290054564482</v>
      </c>
      <c r="F19" s="654">
        <v>1251.73</v>
      </c>
    </row>
    <row r="20" spans="1:6" ht="14.4" customHeight="1" x14ac:dyDescent="0.3">
      <c r="A20" s="676" t="s">
        <v>2453</v>
      </c>
      <c r="B20" s="653">
        <v>130.5</v>
      </c>
      <c r="C20" s="666">
        <v>0.66663261136085006</v>
      </c>
      <c r="D20" s="653">
        <v>65.260000000000005</v>
      </c>
      <c r="E20" s="666">
        <v>0.33336738863915</v>
      </c>
      <c r="F20" s="654">
        <v>195.76</v>
      </c>
    </row>
    <row r="21" spans="1:6" ht="14.4" customHeight="1" x14ac:dyDescent="0.3">
      <c r="A21" s="676" t="s">
        <v>2436</v>
      </c>
      <c r="B21" s="653"/>
      <c r="C21" s="666">
        <v>0</v>
      </c>
      <c r="D21" s="653">
        <v>430.52000000000004</v>
      </c>
      <c r="E21" s="666">
        <v>1</v>
      </c>
      <c r="F21" s="654">
        <v>430.52000000000004</v>
      </c>
    </row>
    <row r="22" spans="1:6" ht="14.4" customHeight="1" x14ac:dyDescent="0.3">
      <c r="A22" s="676" t="s">
        <v>2447</v>
      </c>
      <c r="B22" s="653"/>
      <c r="C22" s="666">
        <v>0</v>
      </c>
      <c r="D22" s="653">
        <v>773.02</v>
      </c>
      <c r="E22" s="666">
        <v>1</v>
      </c>
      <c r="F22" s="654">
        <v>773.02</v>
      </c>
    </row>
    <row r="23" spans="1:6" ht="14.4" customHeight="1" x14ac:dyDescent="0.3">
      <c r="A23" s="676" t="s">
        <v>2423</v>
      </c>
      <c r="B23" s="653"/>
      <c r="C23" s="666">
        <v>0</v>
      </c>
      <c r="D23" s="653">
        <v>961.21</v>
      </c>
      <c r="E23" s="666">
        <v>1</v>
      </c>
      <c r="F23" s="654">
        <v>961.21</v>
      </c>
    </row>
    <row r="24" spans="1:6" ht="14.4" customHeight="1" x14ac:dyDescent="0.3">
      <c r="A24" s="676" t="s">
        <v>2439</v>
      </c>
      <c r="B24" s="653"/>
      <c r="C24" s="666">
        <v>0</v>
      </c>
      <c r="D24" s="653">
        <v>755.31999999999994</v>
      </c>
      <c r="E24" s="666">
        <v>1</v>
      </c>
      <c r="F24" s="654">
        <v>755.31999999999994</v>
      </c>
    </row>
    <row r="25" spans="1:6" ht="14.4" customHeight="1" x14ac:dyDescent="0.3">
      <c r="A25" s="676" t="s">
        <v>2425</v>
      </c>
      <c r="B25" s="653"/>
      <c r="C25" s="666">
        <v>0</v>
      </c>
      <c r="D25" s="653">
        <v>1250.58</v>
      </c>
      <c r="E25" s="666">
        <v>1</v>
      </c>
      <c r="F25" s="654">
        <v>1250.58</v>
      </c>
    </row>
    <row r="26" spans="1:6" ht="14.4" customHeight="1" x14ac:dyDescent="0.3">
      <c r="A26" s="676" t="s">
        <v>2454</v>
      </c>
      <c r="B26" s="653"/>
      <c r="C26" s="666">
        <v>0</v>
      </c>
      <c r="D26" s="653">
        <v>130.13999999999999</v>
      </c>
      <c r="E26" s="666">
        <v>1</v>
      </c>
      <c r="F26" s="654">
        <v>130.13999999999999</v>
      </c>
    </row>
    <row r="27" spans="1:6" ht="14.4" customHeight="1" x14ac:dyDescent="0.3">
      <c r="A27" s="676" t="s">
        <v>2448</v>
      </c>
      <c r="B27" s="653"/>
      <c r="C27" s="666">
        <v>0</v>
      </c>
      <c r="D27" s="653">
        <v>444.5</v>
      </c>
      <c r="E27" s="666">
        <v>1</v>
      </c>
      <c r="F27" s="654">
        <v>444.5</v>
      </c>
    </row>
    <row r="28" spans="1:6" ht="14.4" customHeight="1" x14ac:dyDescent="0.3">
      <c r="A28" s="676" t="s">
        <v>2457</v>
      </c>
      <c r="B28" s="653"/>
      <c r="C28" s="666">
        <v>0</v>
      </c>
      <c r="D28" s="653">
        <v>262.79999999999995</v>
      </c>
      <c r="E28" s="666">
        <v>1</v>
      </c>
      <c r="F28" s="654">
        <v>262.79999999999995</v>
      </c>
    </row>
    <row r="29" spans="1:6" ht="14.4" customHeight="1" x14ac:dyDescent="0.3">
      <c r="A29" s="676" t="s">
        <v>2449</v>
      </c>
      <c r="B29" s="653">
        <v>0</v>
      </c>
      <c r="C29" s="666">
        <v>0</v>
      </c>
      <c r="D29" s="653">
        <v>90717.189999999988</v>
      </c>
      <c r="E29" s="666">
        <v>1</v>
      </c>
      <c r="F29" s="654">
        <v>90717.189999999988</v>
      </c>
    </row>
    <row r="30" spans="1:6" ht="14.4" customHeight="1" thickBot="1" x14ac:dyDescent="0.35">
      <c r="A30" s="677" t="s">
        <v>2426</v>
      </c>
      <c r="B30" s="668"/>
      <c r="C30" s="669">
        <v>0</v>
      </c>
      <c r="D30" s="668">
        <v>327.45999999999998</v>
      </c>
      <c r="E30" s="669">
        <v>1</v>
      </c>
      <c r="F30" s="670">
        <v>327.45999999999998</v>
      </c>
    </row>
    <row r="31" spans="1:6" ht="14.4" customHeight="1" thickBot="1" x14ac:dyDescent="0.35">
      <c r="A31" s="671" t="s">
        <v>3</v>
      </c>
      <c r="B31" s="672">
        <v>113385.96999999999</v>
      </c>
      <c r="C31" s="673">
        <v>8.7215583270347383E-2</v>
      </c>
      <c r="D31" s="672">
        <v>1186679.52</v>
      </c>
      <c r="E31" s="673">
        <v>0.91278441672965249</v>
      </c>
      <c r="F31" s="674">
        <v>1300065.4900000002</v>
      </c>
    </row>
    <row r="32" spans="1:6" ht="14.4" customHeight="1" thickBot="1" x14ac:dyDescent="0.35"/>
    <row r="33" spans="1:6" ht="14.4" customHeight="1" x14ac:dyDescent="0.3">
      <c r="A33" s="737" t="s">
        <v>3682</v>
      </c>
      <c r="B33" s="229">
        <v>65972.589999999982</v>
      </c>
      <c r="C33" s="728">
        <v>0.11051941533118675</v>
      </c>
      <c r="D33" s="229">
        <v>530959.54000000015</v>
      </c>
      <c r="E33" s="728">
        <v>0.8894805846688133</v>
      </c>
      <c r="F33" s="736">
        <v>596932.13000000012</v>
      </c>
    </row>
    <row r="34" spans="1:6" ht="14.4" customHeight="1" x14ac:dyDescent="0.3">
      <c r="A34" s="676" t="s">
        <v>3683</v>
      </c>
      <c r="B34" s="653">
        <v>22514.809999999998</v>
      </c>
      <c r="C34" s="666">
        <v>0.11127582279441327</v>
      </c>
      <c r="D34" s="653">
        <v>179818.54</v>
      </c>
      <c r="E34" s="666">
        <v>0.88872417720558672</v>
      </c>
      <c r="F34" s="654">
        <v>202333.35</v>
      </c>
    </row>
    <row r="35" spans="1:6" ht="14.4" customHeight="1" x14ac:dyDescent="0.3">
      <c r="A35" s="676" t="s">
        <v>2259</v>
      </c>
      <c r="B35" s="653">
        <v>9118.41</v>
      </c>
      <c r="C35" s="666">
        <v>0.26499387240121958</v>
      </c>
      <c r="D35" s="653">
        <v>25291.479999999992</v>
      </c>
      <c r="E35" s="666">
        <v>0.73500612759878037</v>
      </c>
      <c r="F35" s="654">
        <v>34409.889999999992</v>
      </c>
    </row>
    <row r="36" spans="1:6" ht="14.4" customHeight="1" x14ac:dyDescent="0.3">
      <c r="A36" s="676" t="s">
        <v>2291</v>
      </c>
      <c r="B36" s="653">
        <v>8084.12</v>
      </c>
      <c r="C36" s="666">
        <v>0.13724970212638801</v>
      </c>
      <c r="D36" s="653">
        <v>50816.700000000019</v>
      </c>
      <c r="E36" s="666">
        <v>0.8627502978736119</v>
      </c>
      <c r="F36" s="654">
        <v>58900.820000000022</v>
      </c>
    </row>
    <row r="37" spans="1:6" ht="14.4" customHeight="1" x14ac:dyDescent="0.3">
      <c r="A37" s="676" t="s">
        <v>3684</v>
      </c>
      <c r="B37" s="653">
        <v>1517.72</v>
      </c>
      <c r="C37" s="666">
        <v>0.51988285063455897</v>
      </c>
      <c r="D37" s="653">
        <v>1401.63</v>
      </c>
      <c r="E37" s="666">
        <v>0.48011714936544092</v>
      </c>
      <c r="F37" s="654">
        <v>2919.3500000000004</v>
      </c>
    </row>
    <row r="38" spans="1:6" ht="14.4" customHeight="1" x14ac:dyDescent="0.3">
      <c r="A38" s="676" t="s">
        <v>3685</v>
      </c>
      <c r="B38" s="653">
        <v>1473.6100000000001</v>
      </c>
      <c r="C38" s="666">
        <v>0.36561922365988914</v>
      </c>
      <c r="D38" s="653">
        <v>2556.8399999999997</v>
      </c>
      <c r="E38" s="666">
        <v>0.63438077634011081</v>
      </c>
      <c r="F38" s="654">
        <v>4030.45</v>
      </c>
    </row>
    <row r="39" spans="1:6" ht="14.4" customHeight="1" x14ac:dyDescent="0.3">
      <c r="A39" s="676" t="s">
        <v>3686</v>
      </c>
      <c r="B39" s="653">
        <v>883.92000000000007</v>
      </c>
      <c r="C39" s="666">
        <v>0.27329561265188757</v>
      </c>
      <c r="D39" s="653">
        <v>2350.38</v>
      </c>
      <c r="E39" s="666">
        <v>0.72670438734811238</v>
      </c>
      <c r="F39" s="654">
        <v>3234.3</v>
      </c>
    </row>
    <row r="40" spans="1:6" ht="14.4" customHeight="1" x14ac:dyDescent="0.3">
      <c r="A40" s="676" t="s">
        <v>2300</v>
      </c>
      <c r="B40" s="653">
        <v>769.69</v>
      </c>
      <c r="C40" s="666">
        <v>0.56436747054208436</v>
      </c>
      <c r="D40" s="653">
        <v>594.12</v>
      </c>
      <c r="E40" s="666">
        <v>0.4356325294579157</v>
      </c>
      <c r="F40" s="654">
        <v>1363.81</v>
      </c>
    </row>
    <row r="41" spans="1:6" ht="14.4" customHeight="1" x14ac:dyDescent="0.3">
      <c r="A41" s="676" t="s">
        <v>3687</v>
      </c>
      <c r="B41" s="653">
        <v>602.25</v>
      </c>
      <c r="C41" s="666">
        <v>0.10845781895783246</v>
      </c>
      <c r="D41" s="653">
        <v>4950.6000000000004</v>
      </c>
      <c r="E41" s="666">
        <v>0.89154218104216754</v>
      </c>
      <c r="F41" s="654">
        <v>5552.85</v>
      </c>
    </row>
    <row r="42" spans="1:6" ht="14.4" customHeight="1" x14ac:dyDescent="0.3">
      <c r="A42" s="676" t="s">
        <v>3688</v>
      </c>
      <c r="B42" s="653">
        <v>444.5</v>
      </c>
      <c r="C42" s="666">
        <v>0.18181818181818182</v>
      </c>
      <c r="D42" s="653">
        <v>2000.25</v>
      </c>
      <c r="E42" s="666">
        <v>0.81818181818181823</v>
      </c>
      <c r="F42" s="654">
        <v>2444.75</v>
      </c>
    </row>
    <row r="43" spans="1:6" ht="14.4" customHeight="1" x14ac:dyDescent="0.3">
      <c r="A43" s="676" t="s">
        <v>3689</v>
      </c>
      <c r="B43" s="653">
        <v>397.02</v>
      </c>
      <c r="C43" s="666">
        <v>4.1291302222545775E-2</v>
      </c>
      <c r="D43" s="653">
        <v>9218.0800000000017</v>
      </c>
      <c r="E43" s="666">
        <v>0.95870869777745416</v>
      </c>
      <c r="F43" s="654">
        <v>9615.1000000000022</v>
      </c>
    </row>
    <row r="44" spans="1:6" ht="14.4" customHeight="1" x14ac:dyDescent="0.3">
      <c r="A44" s="676" t="s">
        <v>3690</v>
      </c>
      <c r="B44" s="653">
        <v>349.83</v>
      </c>
      <c r="C44" s="666">
        <v>1</v>
      </c>
      <c r="D44" s="653"/>
      <c r="E44" s="666">
        <v>0</v>
      </c>
      <c r="F44" s="654">
        <v>349.83</v>
      </c>
    </row>
    <row r="45" spans="1:6" ht="14.4" customHeight="1" x14ac:dyDescent="0.3">
      <c r="A45" s="676" t="s">
        <v>3691</v>
      </c>
      <c r="B45" s="653">
        <v>278.92</v>
      </c>
      <c r="C45" s="666">
        <v>0.15653657496267862</v>
      </c>
      <c r="D45" s="653">
        <v>1502.9</v>
      </c>
      <c r="E45" s="666">
        <v>0.84346342503732141</v>
      </c>
      <c r="F45" s="654">
        <v>1781.8200000000002</v>
      </c>
    </row>
    <row r="46" spans="1:6" ht="14.4" customHeight="1" x14ac:dyDescent="0.3">
      <c r="A46" s="676" t="s">
        <v>3692</v>
      </c>
      <c r="B46" s="653">
        <v>202.26</v>
      </c>
      <c r="C46" s="666">
        <v>1</v>
      </c>
      <c r="D46" s="653"/>
      <c r="E46" s="666">
        <v>0</v>
      </c>
      <c r="F46" s="654">
        <v>202.26</v>
      </c>
    </row>
    <row r="47" spans="1:6" ht="14.4" customHeight="1" x14ac:dyDescent="0.3">
      <c r="A47" s="676" t="s">
        <v>2273</v>
      </c>
      <c r="B47" s="653">
        <v>152.54</v>
      </c>
      <c r="C47" s="666">
        <v>1</v>
      </c>
      <c r="D47" s="653"/>
      <c r="E47" s="666">
        <v>0</v>
      </c>
      <c r="F47" s="654">
        <v>152.54</v>
      </c>
    </row>
    <row r="48" spans="1:6" ht="14.4" customHeight="1" x14ac:dyDescent="0.3">
      <c r="A48" s="676" t="s">
        <v>2268</v>
      </c>
      <c r="B48" s="653">
        <v>134.67000000000002</v>
      </c>
      <c r="C48" s="666">
        <v>1</v>
      </c>
      <c r="D48" s="653"/>
      <c r="E48" s="666">
        <v>0</v>
      </c>
      <c r="F48" s="654">
        <v>134.67000000000002</v>
      </c>
    </row>
    <row r="49" spans="1:6" ht="14.4" customHeight="1" x14ac:dyDescent="0.3">
      <c r="A49" s="676" t="s">
        <v>3693</v>
      </c>
      <c r="B49" s="653">
        <v>130.5</v>
      </c>
      <c r="C49" s="666">
        <v>0.66663261136085006</v>
      </c>
      <c r="D49" s="653">
        <v>65.260000000000005</v>
      </c>
      <c r="E49" s="666">
        <v>0.33336738863915</v>
      </c>
      <c r="F49" s="654">
        <v>195.76</v>
      </c>
    </row>
    <row r="50" spans="1:6" ht="14.4" customHeight="1" x14ac:dyDescent="0.3">
      <c r="A50" s="676" t="s">
        <v>2295</v>
      </c>
      <c r="B50" s="653">
        <v>117.98</v>
      </c>
      <c r="C50" s="666">
        <v>0.34983987664571226</v>
      </c>
      <c r="D50" s="653">
        <v>219.26000000000002</v>
      </c>
      <c r="E50" s="666">
        <v>0.65016012335428774</v>
      </c>
      <c r="F50" s="654">
        <v>337.24</v>
      </c>
    </row>
    <row r="51" spans="1:6" ht="14.4" customHeight="1" x14ac:dyDescent="0.3">
      <c r="A51" s="676" t="s">
        <v>3694</v>
      </c>
      <c r="B51" s="653">
        <v>95.26</v>
      </c>
      <c r="C51" s="666">
        <v>1</v>
      </c>
      <c r="D51" s="653"/>
      <c r="E51" s="666">
        <v>0</v>
      </c>
      <c r="F51" s="654">
        <v>95.26</v>
      </c>
    </row>
    <row r="52" spans="1:6" ht="14.4" customHeight="1" x14ac:dyDescent="0.3">
      <c r="A52" s="676" t="s">
        <v>2294</v>
      </c>
      <c r="B52" s="653">
        <v>94.8</v>
      </c>
      <c r="C52" s="666">
        <v>1</v>
      </c>
      <c r="D52" s="653"/>
      <c r="E52" s="666">
        <v>0</v>
      </c>
      <c r="F52" s="654">
        <v>94.8</v>
      </c>
    </row>
    <row r="53" spans="1:6" ht="14.4" customHeight="1" x14ac:dyDescent="0.3">
      <c r="A53" s="676" t="s">
        <v>2263</v>
      </c>
      <c r="B53" s="653">
        <v>50.57</v>
      </c>
      <c r="C53" s="666">
        <v>0.2798406286315091</v>
      </c>
      <c r="D53" s="653">
        <v>130.13999999999999</v>
      </c>
      <c r="E53" s="666">
        <v>0.72015937136849095</v>
      </c>
      <c r="F53" s="654">
        <v>180.70999999999998</v>
      </c>
    </row>
    <row r="54" spans="1:6" ht="14.4" customHeight="1" x14ac:dyDescent="0.3">
      <c r="A54" s="676" t="s">
        <v>2301</v>
      </c>
      <c r="B54" s="653"/>
      <c r="C54" s="666">
        <v>0</v>
      </c>
      <c r="D54" s="653">
        <v>913.5</v>
      </c>
      <c r="E54" s="666">
        <v>1</v>
      </c>
      <c r="F54" s="654">
        <v>913.5</v>
      </c>
    </row>
    <row r="55" spans="1:6" ht="14.4" customHeight="1" x14ac:dyDescent="0.3">
      <c r="A55" s="676" t="s">
        <v>3695</v>
      </c>
      <c r="B55" s="653"/>
      <c r="C55" s="666">
        <v>0</v>
      </c>
      <c r="D55" s="653">
        <v>261.2</v>
      </c>
      <c r="E55" s="666">
        <v>1</v>
      </c>
      <c r="F55" s="654">
        <v>261.2</v>
      </c>
    </row>
    <row r="56" spans="1:6" ht="14.4" customHeight="1" x14ac:dyDescent="0.3">
      <c r="A56" s="676" t="s">
        <v>3696</v>
      </c>
      <c r="B56" s="653"/>
      <c r="C56" s="666">
        <v>0</v>
      </c>
      <c r="D56" s="653">
        <v>823.49</v>
      </c>
      <c r="E56" s="666">
        <v>1</v>
      </c>
      <c r="F56" s="654">
        <v>823.49</v>
      </c>
    </row>
    <row r="57" spans="1:6" ht="14.4" customHeight="1" x14ac:dyDescent="0.3">
      <c r="A57" s="676" t="s">
        <v>2296</v>
      </c>
      <c r="B57" s="653"/>
      <c r="C57" s="666"/>
      <c r="D57" s="653">
        <v>0</v>
      </c>
      <c r="E57" s="666"/>
      <c r="F57" s="654">
        <v>0</v>
      </c>
    </row>
    <row r="58" spans="1:6" ht="14.4" customHeight="1" x14ac:dyDescent="0.3">
      <c r="A58" s="676" t="s">
        <v>3697</v>
      </c>
      <c r="B58" s="653"/>
      <c r="C58" s="666">
        <v>0</v>
      </c>
      <c r="D58" s="653">
        <v>961.21</v>
      </c>
      <c r="E58" s="666">
        <v>1</v>
      </c>
      <c r="F58" s="654">
        <v>961.21</v>
      </c>
    </row>
    <row r="59" spans="1:6" ht="14.4" customHeight="1" x14ac:dyDescent="0.3">
      <c r="A59" s="676" t="s">
        <v>3698</v>
      </c>
      <c r="B59" s="653"/>
      <c r="C59" s="666">
        <v>0</v>
      </c>
      <c r="D59" s="653">
        <v>1162.6199999999999</v>
      </c>
      <c r="E59" s="666">
        <v>1</v>
      </c>
      <c r="F59" s="654">
        <v>1162.6199999999999</v>
      </c>
    </row>
    <row r="60" spans="1:6" ht="14.4" customHeight="1" x14ac:dyDescent="0.3">
      <c r="A60" s="676" t="s">
        <v>2275</v>
      </c>
      <c r="B60" s="653"/>
      <c r="C60" s="666">
        <v>0</v>
      </c>
      <c r="D60" s="653">
        <v>91917.62999999999</v>
      </c>
      <c r="E60" s="666">
        <v>1</v>
      </c>
      <c r="F60" s="654">
        <v>91917.62999999999</v>
      </c>
    </row>
    <row r="61" spans="1:6" ht="14.4" customHeight="1" x14ac:dyDescent="0.3">
      <c r="A61" s="676" t="s">
        <v>2303</v>
      </c>
      <c r="B61" s="653"/>
      <c r="C61" s="666">
        <v>0</v>
      </c>
      <c r="D61" s="653">
        <v>729.9799999999999</v>
      </c>
      <c r="E61" s="666">
        <v>1</v>
      </c>
      <c r="F61" s="654">
        <v>729.9799999999999</v>
      </c>
    </row>
    <row r="62" spans="1:6" ht="14.4" customHeight="1" x14ac:dyDescent="0.3">
      <c r="A62" s="676" t="s">
        <v>2286</v>
      </c>
      <c r="B62" s="653"/>
      <c r="C62" s="666">
        <v>0</v>
      </c>
      <c r="D62" s="653">
        <v>1750.08</v>
      </c>
      <c r="E62" s="666">
        <v>1</v>
      </c>
      <c r="F62" s="654">
        <v>1750.08</v>
      </c>
    </row>
    <row r="63" spans="1:6" ht="14.4" customHeight="1" x14ac:dyDescent="0.3">
      <c r="A63" s="676" t="s">
        <v>2262</v>
      </c>
      <c r="B63" s="653"/>
      <c r="C63" s="666">
        <v>0</v>
      </c>
      <c r="D63" s="653">
        <v>1937.43</v>
      </c>
      <c r="E63" s="666">
        <v>1</v>
      </c>
      <c r="F63" s="654">
        <v>1937.43</v>
      </c>
    </row>
    <row r="64" spans="1:6" ht="14.4" customHeight="1" x14ac:dyDescent="0.3">
      <c r="A64" s="676" t="s">
        <v>2302</v>
      </c>
      <c r="B64" s="653"/>
      <c r="C64" s="666">
        <v>0</v>
      </c>
      <c r="D64" s="653">
        <v>699.76</v>
      </c>
      <c r="E64" s="666">
        <v>1</v>
      </c>
      <c r="F64" s="654">
        <v>699.76</v>
      </c>
    </row>
    <row r="65" spans="1:6" ht="14.4" customHeight="1" x14ac:dyDescent="0.3">
      <c r="A65" s="676" t="s">
        <v>3699</v>
      </c>
      <c r="B65" s="653"/>
      <c r="C65" s="666">
        <v>0</v>
      </c>
      <c r="D65" s="653">
        <v>418.37</v>
      </c>
      <c r="E65" s="666">
        <v>1</v>
      </c>
      <c r="F65" s="654">
        <v>418.37</v>
      </c>
    </row>
    <row r="66" spans="1:6" ht="14.4" customHeight="1" x14ac:dyDescent="0.3">
      <c r="A66" s="676" t="s">
        <v>3700</v>
      </c>
      <c r="B66" s="653"/>
      <c r="C66" s="666"/>
      <c r="D66" s="653">
        <v>0</v>
      </c>
      <c r="E66" s="666"/>
      <c r="F66" s="654">
        <v>0</v>
      </c>
    </row>
    <row r="67" spans="1:6" ht="14.4" customHeight="1" x14ac:dyDescent="0.3">
      <c r="A67" s="676" t="s">
        <v>2274</v>
      </c>
      <c r="B67" s="653"/>
      <c r="C67" s="666">
        <v>0</v>
      </c>
      <c r="D67" s="653">
        <v>5438.44</v>
      </c>
      <c r="E67" s="666">
        <v>1</v>
      </c>
      <c r="F67" s="654">
        <v>5438.44</v>
      </c>
    </row>
    <row r="68" spans="1:6" ht="14.4" customHeight="1" x14ac:dyDescent="0.3">
      <c r="A68" s="676" t="s">
        <v>3701</v>
      </c>
      <c r="B68" s="653"/>
      <c r="C68" s="666">
        <v>0</v>
      </c>
      <c r="D68" s="653">
        <v>487.66</v>
      </c>
      <c r="E68" s="666">
        <v>1</v>
      </c>
      <c r="F68" s="654">
        <v>487.66</v>
      </c>
    </row>
    <row r="69" spans="1:6" ht="14.4" customHeight="1" x14ac:dyDescent="0.3">
      <c r="A69" s="676" t="s">
        <v>3702</v>
      </c>
      <c r="B69" s="653"/>
      <c r="C69" s="666">
        <v>0</v>
      </c>
      <c r="D69" s="653">
        <v>391.86</v>
      </c>
      <c r="E69" s="666">
        <v>1</v>
      </c>
      <c r="F69" s="654">
        <v>391.86</v>
      </c>
    </row>
    <row r="70" spans="1:6" ht="14.4" customHeight="1" x14ac:dyDescent="0.3">
      <c r="A70" s="676" t="s">
        <v>3703</v>
      </c>
      <c r="B70" s="653"/>
      <c r="C70" s="666">
        <v>0</v>
      </c>
      <c r="D70" s="653">
        <v>420.09000000000003</v>
      </c>
      <c r="E70" s="666">
        <v>1</v>
      </c>
      <c r="F70" s="654">
        <v>420.09000000000003</v>
      </c>
    </row>
    <row r="71" spans="1:6" ht="14.4" customHeight="1" x14ac:dyDescent="0.3">
      <c r="A71" s="676" t="s">
        <v>2267</v>
      </c>
      <c r="B71" s="653">
        <v>0</v>
      </c>
      <c r="C71" s="666">
        <v>0</v>
      </c>
      <c r="D71" s="653">
        <v>50.14</v>
      </c>
      <c r="E71" s="666">
        <v>1</v>
      </c>
      <c r="F71" s="654">
        <v>50.14</v>
      </c>
    </row>
    <row r="72" spans="1:6" ht="14.4" customHeight="1" x14ac:dyDescent="0.3">
      <c r="A72" s="676" t="s">
        <v>3704</v>
      </c>
      <c r="B72" s="653"/>
      <c r="C72" s="666">
        <v>0</v>
      </c>
      <c r="D72" s="653">
        <v>988.4</v>
      </c>
      <c r="E72" s="666">
        <v>1</v>
      </c>
      <c r="F72" s="654">
        <v>988.4</v>
      </c>
    </row>
    <row r="73" spans="1:6" ht="14.4" customHeight="1" x14ac:dyDescent="0.3">
      <c r="A73" s="676" t="s">
        <v>3705</v>
      </c>
      <c r="B73" s="653">
        <v>0</v>
      </c>
      <c r="C73" s="666">
        <v>0</v>
      </c>
      <c r="D73" s="653">
        <v>685.76</v>
      </c>
      <c r="E73" s="666">
        <v>1</v>
      </c>
      <c r="F73" s="654">
        <v>685.76</v>
      </c>
    </row>
    <row r="74" spans="1:6" ht="14.4" customHeight="1" x14ac:dyDescent="0.3">
      <c r="A74" s="676" t="s">
        <v>2261</v>
      </c>
      <c r="B74" s="653"/>
      <c r="C74" s="666">
        <v>0</v>
      </c>
      <c r="D74" s="653">
        <v>1849.7200000000003</v>
      </c>
      <c r="E74" s="666">
        <v>1</v>
      </c>
      <c r="F74" s="654">
        <v>1849.7200000000003</v>
      </c>
    </row>
    <row r="75" spans="1:6" ht="14.4" customHeight="1" x14ac:dyDescent="0.3">
      <c r="A75" s="676" t="s">
        <v>3706</v>
      </c>
      <c r="B75" s="653">
        <v>0</v>
      </c>
      <c r="C75" s="666">
        <v>0</v>
      </c>
      <c r="D75" s="653">
        <v>261830.38000000015</v>
      </c>
      <c r="E75" s="666">
        <v>1</v>
      </c>
      <c r="F75" s="654">
        <v>261830.38000000015</v>
      </c>
    </row>
    <row r="76" spans="1:6" ht="14.4" customHeight="1" thickBot="1" x14ac:dyDescent="0.35">
      <c r="A76" s="677" t="s">
        <v>2266</v>
      </c>
      <c r="B76" s="668"/>
      <c r="C76" s="669">
        <v>0</v>
      </c>
      <c r="D76" s="668">
        <v>1086.08</v>
      </c>
      <c r="E76" s="669">
        <v>1</v>
      </c>
      <c r="F76" s="670">
        <v>1086.08</v>
      </c>
    </row>
    <row r="77" spans="1:6" ht="14.4" customHeight="1" thickBot="1" x14ac:dyDescent="0.35">
      <c r="A77" s="671" t="s">
        <v>3</v>
      </c>
      <c r="B77" s="672">
        <v>113385.96999999997</v>
      </c>
      <c r="C77" s="673">
        <v>8.7215583270347369E-2</v>
      </c>
      <c r="D77" s="672">
        <v>1186679.5200000003</v>
      </c>
      <c r="E77" s="673">
        <v>0.9127844167296526</v>
      </c>
      <c r="F77" s="674">
        <v>1300065.4900000002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{B77A4A70-BA53-40E8-A2EA-852CAEC71FE9}</x14:id>
        </ext>
      </extLst>
    </cfRule>
  </conditionalFormatting>
  <conditionalFormatting sqref="F33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{F0A2888F-2394-42A8-8525-3E8693527D66}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7A4A70-BA53-40E8-A2EA-852CAEC71F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F0A2888F-2394-42A8-8525-3E8693527D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3732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287</v>
      </c>
      <c r="G3" s="47">
        <f>SUBTOTAL(9,G6:G1048576)</f>
        <v>113385.97000000003</v>
      </c>
      <c r="H3" s="48">
        <f>IF(M3=0,0,G3/M3)</f>
        <v>8.7215583270347438E-2</v>
      </c>
      <c r="I3" s="47">
        <f>SUBTOTAL(9,I6:I1048576)</f>
        <v>1633</v>
      </c>
      <c r="J3" s="47">
        <f>SUBTOTAL(9,J6:J1048576)</f>
        <v>1186679.5200000003</v>
      </c>
      <c r="K3" s="48">
        <f>IF(M3=0,0,J3/M3)</f>
        <v>0.91278441672965294</v>
      </c>
      <c r="L3" s="47">
        <f>SUBTOTAL(9,L6:L1048576)</f>
        <v>1920</v>
      </c>
      <c r="M3" s="49">
        <f>SUBTOTAL(9,M6:M1048576)</f>
        <v>1300065.4899999998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2454</v>
      </c>
      <c r="B6" s="723" t="s">
        <v>2337</v>
      </c>
      <c r="C6" s="723" t="s">
        <v>2937</v>
      </c>
      <c r="D6" s="723" t="s">
        <v>653</v>
      </c>
      <c r="E6" s="723" t="s">
        <v>2938</v>
      </c>
      <c r="F6" s="229"/>
      <c r="G6" s="229"/>
      <c r="H6" s="728">
        <v>0</v>
      </c>
      <c r="I6" s="229">
        <v>2</v>
      </c>
      <c r="J6" s="229">
        <v>130.13999999999999</v>
      </c>
      <c r="K6" s="728">
        <v>1</v>
      </c>
      <c r="L6" s="229">
        <v>2</v>
      </c>
      <c r="M6" s="736">
        <v>130.13999999999999</v>
      </c>
    </row>
    <row r="7" spans="1:13" ht="14.4" customHeight="1" x14ac:dyDescent="0.3">
      <c r="A7" s="649" t="s">
        <v>2423</v>
      </c>
      <c r="B7" s="650" t="s">
        <v>3707</v>
      </c>
      <c r="C7" s="650" t="s">
        <v>2468</v>
      </c>
      <c r="D7" s="650" t="s">
        <v>2469</v>
      </c>
      <c r="E7" s="650" t="s">
        <v>2470</v>
      </c>
      <c r="F7" s="653"/>
      <c r="G7" s="653"/>
      <c r="H7" s="666">
        <v>0</v>
      </c>
      <c r="I7" s="653">
        <v>1</v>
      </c>
      <c r="J7" s="653">
        <v>961.21</v>
      </c>
      <c r="K7" s="666">
        <v>1</v>
      </c>
      <c r="L7" s="653">
        <v>1</v>
      </c>
      <c r="M7" s="654">
        <v>961.21</v>
      </c>
    </row>
    <row r="8" spans="1:13" ht="14.4" customHeight="1" x14ac:dyDescent="0.3">
      <c r="A8" s="649" t="s">
        <v>2457</v>
      </c>
      <c r="B8" s="650" t="s">
        <v>2352</v>
      </c>
      <c r="C8" s="650" t="s">
        <v>3671</v>
      </c>
      <c r="D8" s="650" t="s">
        <v>3672</v>
      </c>
      <c r="E8" s="650" t="s">
        <v>3673</v>
      </c>
      <c r="F8" s="653"/>
      <c r="G8" s="653"/>
      <c r="H8" s="666">
        <v>0</v>
      </c>
      <c r="I8" s="653">
        <v>3</v>
      </c>
      <c r="J8" s="653">
        <v>262.79999999999995</v>
      </c>
      <c r="K8" s="666">
        <v>1</v>
      </c>
      <c r="L8" s="653">
        <v>3</v>
      </c>
      <c r="M8" s="654">
        <v>262.79999999999995</v>
      </c>
    </row>
    <row r="9" spans="1:13" ht="14.4" customHeight="1" x14ac:dyDescent="0.3">
      <c r="A9" s="649" t="s">
        <v>2425</v>
      </c>
      <c r="B9" s="650" t="s">
        <v>2317</v>
      </c>
      <c r="C9" s="650" t="s">
        <v>2480</v>
      </c>
      <c r="D9" s="650" t="s">
        <v>2481</v>
      </c>
      <c r="E9" s="650" t="s">
        <v>2482</v>
      </c>
      <c r="F9" s="653"/>
      <c r="G9" s="653"/>
      <c r="H9" s="666">
        <v>0</v>
      </c>
      <c r="I9" s="653">
        <v>2</v>
      </c>
      <c r="J9" s="653">
        <v>1250.58</v>
      </c>
      <c r="K9" s="666">
        <v>1</v>
      </c>
      <c r="L9" s="653">
        <v>2</v>
      </c>
      <c r="M9" s="654">
        <v>1250.58</v>
      </c>
    </row>
    <row r="10" spans="1:13" ht="14.4" customHeight="1" x14ac:dyDescent="0.3">
      <c r="A10" s="649" t="s">
        <v>2425</v>
      </c>
      <c r="B10" s="650" t="s">
        <v>3708</v>
      </c>
      <c r="C10" s="650" t="s">
        <v>2476</v>
      </c>
      <c r="D10" s="650" t="s">
        <v>2477</v>
      </c>
      <c r="E10" s="650" t="s">
        <v>2478</v>
      </c>
      <c r="F10" s="653"/>
      <c r="G10" s="653"/>
      <c r="H10" s="666"/>
      <c r="I10" s="653">
        <v>1</v>
      </c>
      <c r="J10" s="653">
        <v>0</v>
      </c>
      <c r="K10" s="666"/>
      <c r="L10" s="653">
        <v>1</v>
      </c>
      <c r="M10" s="654">
        <v>0</v>
      </c>
    </row>
    <row r="11" spans="1:13" ht="14.4" customHeight="1" x14ac:dyDescent="0.3">
      <c r="A11" s="649" t="s">
        <v>2426</v>
      </c>
      <c r="B11" s="650" t="s">
        <v>2406</v>
      </c>
      <c r="C11" s="650" t="s">
        <v>2499</v>
      </c>
      <c r="D11" s="650" t="s">
        <v>2500</v>
      </c>
      <c r="E11" s="650" t="s">
        <v>2501</v>
      </c>
      <c r="F11" s="653"/>
      <c r="G11" s="653"/>
      <c r="H11" s="666">
        <v>0</v>
      </c>
      <c r="I11" s="653">
        <v>2</v>
      </c>
      <c r="J11" s="653">
        <v>327.45999999999998</v>
      </c>
      <c r="K11" s="666">
        <v>1</v>
      </c>
      <c r="L11" s="653">
        <v>2</v>
      </c>
      <c r="M11" s="654">
        <v>327.45999999999998</v>
      </c>
    </row>
    <row r="12" spans="1:13" ht="14.4" customHeight="1" x14ac:dyDescent="0.3">
      <c r="A12" s="649" t="s">
        <v>2427</v>
      </c>
      <c r="B12" s="650" t="s">
        <v>2337</v>
      </c>
      <c r="C12" s="650" t="s">
        <v>649</v>
      </c>
      <c r="D12" s="650" t="s">
        <v>650</v>
      </c>
      <c r="E12" s="650" t="s">
        <v>651</v>
      </c>
      <c r="F12" s="653">
        <v>1</v>
      </c>
      <c r="G12" s="653">
        <v>50.57</v>
      </c>
      <c r="H12" s="666">
        <v>1</v>
      </c>
      <c r="I12" s="653"/>
      <c r="J12" s="653"/>
      <c r="K12" s="666">
        <v>0</v>
      </c>
      <c r="L12" s="653">
        <v>1</v>
      </c>
      <c r="M12" s="654">
        <v>50.57</v>
      </c>
    </row>
    <row r="13" spans="1:13" ht="14.4" customHeight="1" x14ac:dyDescent="0.3">
      <c r="A13" s="649" t="s">
        <v>2427</v>
      </c>
      <c r="B13" s="650" t="s">
        <v>2347</v>
      </c>
      <c r="C13" s="650" t="s">
        <v>2506</v>
      </c>
      <c r="D13" s="650" t="s">
        <v>2507</v>
      </c>
      <c r="E13" s="650" t="s">
        <v>2508</v>
      </c>
      <c r="F13" s="653"/>
      <c r="G13" s="653"/>
      <c r="H13" s="666">
        <v>0</v>
      </c>
      <c r="I13" s="653">
        <v>2</v>
      </c>
      <c r="J13" s="653">
        <v>368.44</v>
      </c>
      <c r="K13" s="666">
        <v>1</v>
      </c>
      <c r="L13" s="653">
        <v>2</v>
      </c>
      <c r="M13" s="654">
        <v>368.44</v>
      </c>
    </row>
    <row r="14" spans="1:13" ht="14.4" customHeight="1" x14ac:dyDescent="0.3">
      <c r="A14" s="649" t="s">
        <v>2427</v>
      </c>
      <c r="B14" s="650" t="s">
        <v>3709</v>
      </c>
      <c r="C14" s="650" t="s">
        <v>2949</v>
      </c>
      <c r="D14" s="650" t="s">
        <v>2950</v>
      </c>
      <c r="E14" s="650" t="s">
        <v>2951</v>
      </c>
      <c r="F14" s="653">
        <v>2</v>
      </c>
      <c r="G14" s="653">
        <v>403.5</v>
      </c>
      <c r="H14" s="666">
        <v>1</v>
      </c>
      <c r="I14" s="653"/>
      <c r="J14" s="653"/>
      <c r="K14" s="666">
        <v>0</v>
      </c>
      <c r="L14" s="653">
        <v>2</v>
      </c>
      <c r="M14" s="654">
        <v>403.5</v>
      </c>
    </row>
    <row r="15" spans="1:13" ht="14.4" customHeight="1" x14ac:dyDescent="0.3">
      <c r="A15" s="649" t="s">
        <v>2428</v>
      </c>
      <c r="B15" s="650" t="s">
        <v>2323</v>
      </c>
      <c r="C15" s="650" t="s">
        <v>2503</v>
      </c>
      <c r="D15" s="650" t="s">
        <v>2504</v>
      </c>
      <c r="E15" s="650" t="s">
        <v>1600</v>
      </c>
      <c r="F15" s="653">
        <v>3</v>
      </c>
      <c r="G15" s="653">
        <v>134.67000000000002</v>
      </c>
      <c r="H15" s="666">
        <v>1</v>
      </c>
      <c r="I15" s="653"/>
      <c r="J15" s="653"/>
      <c r="K15" s="666">
        <v>0</v>
      </c>
      <c r="L15" s="653">
        <v>3</v>
      </c>
      <c r="M15" s="654">
        <v>134.67000000000002</v>
      </c>
    </row>
    <row r="16" spans="1:13" ht="14.4" customHeight="1" x14ac:dyDescent="0.3">
      <c r="A16" s="649" t="s">
        <v>2428</v>
      </c>
      <c r="B16" s="650" t="s">
        <v>3710</v>
      </c>
      <c r="C16" s="650" t="s">
        <v>2514</v>
      </c>
      <c r="D16" s="650" t="s">
        <v>2515</v>
      </c>
      <c r="E16" s="650" t="s">
        <v>2516</v>
      </c>
      <c r="F16" s="653"/>
      <c r="G16" s="653"/>
      <c r="H16" s="666">
        <v>0</v>
      </c>
      <c r="I16" s="653">
        <v>3</v>
      </c>
      <c r="J16" s="653">
        <v>748.62</v>
      </c>
      <c r="K16" s="666">
        <v>1</v>
      </c>
      <c r="L16" s="653">
        <v>3</v>
      </c>
      <c r="M16" s="654">
        <v>748.62</v>
      </c>
    </row>
    <row r="17" spans="1:13" ht="14.4" customHeight="1" x14ac:dyDescent="0.3">
      <c r="A17" s="649" t="s">
        <v>2428</v>
      </c>
      <c r="B17" s="650" t="s">
        <v>2347</v>
      </c>
      <c r="C17" s="650" t="s">
        <v>2506</v>
      </c>
      <c r="D17" s="650" t="s">
        <v>2507</v>
      </c>
      <c r="E17" s="650" t="s">
        <v>2508</v>
      </c>
      <c r="F17" s="653"/>
      <c r="G17" s="653"/>
      <c r="H17" s="666">
        <v>0</v>
      </c>
      <c r="I17" s="653">
        <v>2</v>
      </c>
      <c r="J17" s="653">
        <v>368.44</v>
      </c>
      <c r="K17" s="666">
        <v>1</v>
      </c>
      <c r="L17" s="653">
        <v>2</v>
      </c>
      <c r="M17" s="654">
        <v>368.44</v>
      </c>
    </row>
    <row r="18" spans="1:13" ht="14.4" customHeight="1" x14ac:dyDescent="0.3">
      <c r="A18" s="649" t="s">
        <v>2428</v>
      </c>
      <c r="B18" s="650" t="s">
        <v>3708</v>
      </c>
      <c r="C18" s="650" t="s">
        <v>2476</v>
      </c>
      <c r="D18" s="650" t="s">
        <v>2477</v>
      </c>
      <c r="E18" s="650" t="s">
        <v>2478</v>
      </c>
      <c r="F18" s="653"/>
      <c r="G18" s="653"/>
      <c r="H18" s="666"/>
      <c r="I18" s="653">
        <v>1</v>
      </c>
      <c r="J18" s="653">
        <v>0</v>
      </c>
      <c r="K18" s="666"/>
      <c r="L18" s="653">
        <v>1</v>
      </c>
      <c r="M18" s="654">
        <v>0</v>
      </c>
    </row>
    <row r="19" spans="1:13" ht="14.4" customHeight="1" x14ac:dyDescent="0.3">
      <c r="A19" s="649" t="s">
        <v>2452</v>
      </c>
      <c r="B19" s="650" t="s">
        <v>2352</v>
      </c>
      <c r="C19" s="650" t="s">
        <v>2925</v>
      </c>
      <c r="D19" s="650" t="s">
        <v>2926</v>
      </c>
      <c r="E19" s="650" t="s">
        <v>2927</v>
      </c>
      <c r="F19" s="653"/>
      <c r="G19" s="653"/>
      <c r="H19" s="666">
        <v>0</v>
      </c>
      <c r="I19" s="653">
        <v>2</v>
      </c>
      <c r="J19" s="653">
        <v>350.38</v>
      </c>
      <c r="K19" s="666">
        <v>1</v>
      </c>
      <c r="L19" s="653">
        <v>2</v>
      </c>
      <c r="M19" s="654">
        <v>350.38</v>
      </c>
    </row>
    <row r="20" spans="1:13" ht="14.4" customHeight="1" x14ac:dyDescent="0.3">
      <c r="A20" s="649" t="s">
        <v>2452</v>
      </c>
      <c r="B20" s="650" t="s">
        <v>3708</v>
      </c>
      <c r="C20" s="650" t="s">
        <v>2711</v>
      </c>
      <c r="D20" s="650" t="s">
        <v>2477</v>
      </c>
      <c r="E20" s="650" t="s">
        <v>2712</v>
      </c>
      <c r="F20" s="653"/>
      <c r="G20" s="653"/>
      <c r="H20" s="666">
        <v>0</v>
      </c>
      <c r="I20" s="653">
        <v>1</v>
      </c>
      <c r="J20" s="653">
        <v>222.25</v>
      </c>
      <c r="K20" s="666">
        <v>1</v>
      </c>
      <c r="L20" s="653">
        <v>1</v>
      </c>
      <c r="M20" s="654">
        <v>222.25</v>
      </c>
    </row>
    <row r="21" spans="1:13" ht="14.4" customHeight="1" x14ac:dyDescent="0.3">
      <c r="A21" s="649" t="s">
        <v>2452</v>
      </c>
      <c r="B21" s="650" t="s">
        <v>3711</v>
      </c>
      <c r="C21" s="650" t="s">
        <v>2916</v>
      </c>
      <c r="D21" s="650" t="s">
        <v>2917</v>
      </c>
      <c r="E21" s="650" t="s">
        <v>2918</v>
      </c>
      <c r="F21" s="653">
        <v>1</v>
      </c>
      <c r="G21" s="653">
        <v>356.47</v>
      </c>
      <c r="H21" s="666">
        <v>1</v>
      </c>
      <c r="I21" s="653"/>
      <c r="J21" s="653"/>
      <c r="K21" s="666">
        <v>0</v>
      </c>
      <c r="L21" s="653">
        <v>1</v>
      </c>
      <c r="M21" s="654">
        <v>356.47</v>
      </c>
    </row>
    <row r="22" spans="1:13" ht="14.4" customHeight="1" x14ac:dyDescent="0.3">
      <c r="A22" s="649" t="s">
        <v>2430</v>
      </c>
      <c r="B22" s="650" t="s">
        <v>3712</v>
      </c>
      <c r="C22" s="650" t="s">
        <v>3073</v>
      </c>
      <c r="D22" s="650" t="s">
        <v>2733</v>
      </c>
      <c r="E22" s="650" t="s">
        <v>3074</v>
      </c>
      <c r="F22" s="653"/>
      <c r="G22" s="653"/>
      <c r="H22" s="666">
        <v>0</v>
      </c>
      <c r="I22" s="653">
        <v>1</v>
      </c>
      <c r="J22" s="653">
        <v>195.92</v>
      </c>
      <c r="K22" s="666">
        <v>1</v>
      </c>
      <c r="L22" s="653">
        <v>1</v>
      </c>
      <c r="M22" s="654">
        <v>195.92</v>
      </c>
    </row>
    <row r="23" spans="1:13" ht="14.4" customHeight="1" x14ac:dyDescent="0.3">
      <c r="A23" s="649" t="s">
        <v>2430</v>
      </c>
      <c r="B23" s="650" t="s">
        <v>2330</v>
      </c>
      <c r="C23" s="650" t="s">
        <v>3084</v>
      </c>
      <c r="D23" s="650" t="s">
        <v>3085</v>
      </c>
      <c r="E23" s="650" t="s">
        <v>3086</v>
      </c>
      <c r="F23" s="653">
        <v>1</v>
      </c>
      <c r="G23" s="653">
        <v>152.54</v>
      </c>
      <c r="H23" s="666">
        <v>1</v>
      </c>
      <c r="I23" s="653"/>
      <c r="J23" s="653"/>
      <c r="K23" s="666">
        <v>0</v>
      </c>
      <c r="L23" s="653">
        <v>1</v>
      </c>
      <c r="M23" s="654">
        <v>152.54</v>
      </c>
    </row>
    <row r="24" spans="1:13" ht="14.4" customHeight="1" x14ac:dyDescent="0.3">
      <c r="A24" s="649" t="s">
        <v>2430</v>
      </c>
      <c r="B24" s="650" t="s">
        <v>3713</v>
      </c>
      <c r="C24" s="650" t="s">
        <v>3081</v>
      </c>
      <c r="D24" s="650" t="s">
        <v>2852</v>
      </c>
      <c r="E24" s="650" t="s">
        <v>3082</v>
      </c>
      <c r="F24" s="653"/>
      <c r="G24" s="653"/>
      <c r="H24" s="666">
        <v>0</v>
      </c>
      <c r="I24" s="653">
        <v>6</v>
      </c>
      <c r="J24" s="653">
        <v>1159.56</v>
      </c>
      <c r="K24" s="666">
        <v>1</v>
      </c>
      <c r="L24" s="653">
        <v>6</v>
      </c>
      <c r="M24" s="654">
        <v>1159.56</v>
      </c>
    </row>
    <row r="25" spans="1:13" ht="14.4" customHeight="1" x14ac:dyDescent="0.3">
      <c r="A25" s="649" t="s">
        <v>2430</v>
      </c>
      <c r="B25" s="650" t="s">
        <v>3714</v>
      </c>
      <c r="C25" s="650" t="s">
        <v>2739</v>
      </c>
      <c r="D25" s="650" t="s">
        <v>2532</v>
      </c>
      <c r="E25" s="650" t="s">
        <v>2740</v>
      </c>
      <c r="F25" s="653"/>
      <c r="G25" s="653"/>
      <c r="H25" s="666">
        <v>0</v>
      </c>
      <c r="I25" s="653">
        <v>15</v>
      </c>
      <c r="J25" s="653">
        <v>1375.29</v>
      </c>
      <c r="K25" s="666">
        <v>1</v>
      </c>
      <c r="L25" s="653">
        <v>15</v>
      </c>
      <c r="M25" s="654">
        <v>1375.29</v>
      </c>
    </row>
    <row r="26" spans="1:13" ht="14.4" customHeight="1" x14ac:dyDescent="0.3">
      <c r="A26" s="649" t="s">
        <v>2430</v>
      </c>
      <c r="B26" s="650" t="s">
        <v>3715</v>
      </c>
      <c r="C26" s="650" t="s">
        <v>2988</v>
      </c>
      <c r="D26" s="650" t="s">
        <v>2989</v>
      </c>
      <c r="E26" s="650" t="s">
        <v>2990</v>
      </c>
      <c r="F26" s="653"/>
      <c r="G26" s="653"/>
      <c r="H26" s="666">
        <v>0</v>
      </c>
      <c r="I26" s="653">
        <v>8</v>
      </c>
      <c r="J26" s="653">
        <v>7315.32</v>
      </c>
      <c r="K26" s="666">
        <v>1</v>
      </c>
      <c r="L26" s="653">
        <v>8</v>
      </c>
      <c r="M26" s="654">
        <v>7315.32</v>
      </c>
    </row>
    <row r="27" spans="1:13" ht="14.4" customHeight="1" x14ac:dyDescent="0.3">
      <c r="A27" s="649" t="s">
        <v>2430</v>
      </c>
      <c r="B27" s="650" t="s">
        <v>2406</v>
      </c>
      <c r="C27" s="650" t="s">
        <v>3161</v>
      </c>
      <c r="D27" s="650" t="s">
        <v>3162</v>
      </c>
      <c r="E27" s="650" t="s">
        <v>2802</v>
      </c>
      <c r="F27" s="653">
        <v>3</v>
      </c>
      <c r="G27" s="653">
        <v>0</v>
      </c>
      <c r="H27" s="666"/>
      <c r="I27" s="653"/>
      <c r="J27" s="653"/>
      <c r="K27" s="666"/>
      <c r="L27" s="653">
        <v>3</v>
      </c>
      <c r="M27" s="654">
        <v>0</v>
      </c>
    </row>
    <row r="28" spans="1:13" ht="14.4" customHeight="1" x14ac:dyDescent="0.3">
      <c r="A28" s="649" t="s">
        <v>2430</v>
      </c>
      <c r="B28" s="650" t="s">
        <v>2406</v>
      </c>
      <c r="C28" s="650" t="s">
        <v>3163</v>
      </c>
      <c r="D28" s="650" t="s">
        <v>3164</v>
      </c>
      <c r="E28" s="650" t="s">
        <v>3165</v>
      </c>
      <c r="F28" s="653"/>
      <c r="G28" s="653"/>
      <c r="H28" s="666">
        <v>0</v>
      </c>
      <c r="I28" s="653">
        <v>4</v>
      </c>
      <c r="J28" s="653">
        <v>130.96</v>
      </c>
      <c r="K28" s="666">
        <v>1</v>
      </c>
      <c r="L28" s="653">
        <v>4</v>
      </c>
      <c r="M28" s="654">
        <v>130.96</v>
      </c>
    </row>
    <row r="29" spans="1:13" ht="14.4" customHeight="1" x14ac:dyDescent="0.3">
      <c r="A29" s="649" t="s">
        <v>2430</v>
      </c>
      <c r="B29" s="650" t="s">
        <v>2406</v>
      </c>
      <c r="C29" s="650" t="s">
        <v>3166</v>
      </c>
      <c r="D29" s="650" t="s">
        <v>3167</v>
      </c>
      <c r="E29" s="650" t="s">
        <v>2604</v>
      </c>
      <c r="F29" s="653"/>
      <c r="G29" s="653"/>
      <c r="H29" s="666">
        <v>0</v>
      </c>
      <c r="I29" s="653">
        <v>39</v>
      </c>
      <c r="J29" s="653">
        <v>5747.04</v>
      </c>
      <c r="K29" s="666">
        <v>1</v>
      </c>
      <c r="L29" s="653">
        <v>39</v>
      </c>
      <c r="M29" s="654">
        <v>5747.04</v>
      </c>
    </row>
    <row r="30" spans="1:13" ht="14.4" customHeight="1" x14ac:dyDescent="0.3">
      <c r="A30" s="649" t="s">
        <v>2430</v>
      </c>
      <c r="B30" s="650" t="s">
        <v>2406</v>
      </c>
      <c r="C30" s="650" t="s">
        <v>2809</v>
      </c>
      <c r="D30" s="650" t="s">
        <v>2810</v>
      </c>
      <c r="E30" s="650" t="s">
        <v>2793</v>
      </c>
      <c r="F30" s="653"/>
      <c r="G30" s="653"/>
      <c r="H30" s="666">
        <v>0</v>
      </c>
      <c r="I30" s="653">
        <v>7</v>
      </c>
      <c r="J30" s="653">
        <v>1375.22</v>
      </c>
      <c r="K30" s="666">
        <v>1</v>
      </c>
      <c r="L30" s="653">
        <v>7</v>
      </c>
      <c r="M30" s="654">
        <v>1375.22</v>
      </c>
    </row>
    <row r="31" spans="1:13" ht="14.4" customHeight="1" x14ac:dyDescent="0.3">
      <c r="A31" s="649" t="s">
        <v>2430</v>
      </c>
      <c r="B31" s="650" t="s">
        <v>2406</v>
      </c>
      <c r="C31" s="650" t="s">
        <v>3168</v>
      </c>
      <c r="D31" s="650" t="s">
        <v>2500</v>
      </c>
      <c r="E31" s="650" t="s">
        <v>2802</v>
      </c>
      <c r="F31" s="653"/>
      <c r="G31" s="653"/>
      <c r="H31" s="666">
        <v>0</v>
      </c>
      <c r="I31" s="653">
        <v>10</v>
      </c>
      <c r="J31" s="653">
        <v>982.3</v>
      </c>
      <c r="K31" s="666">
        <v>1</v>
      </c>
      <c r="L31" s="653">
        <v>10</v>
      </c>
      <c r="M31" s="654">
        <v>982.3</v>
      </c>
    </row>
    <row r="32" spans="1:13" ht="14.4" customHeight="1" x14ac:dyDescent="0.3">
      <c r="A32" s="649" t="s">
        <v>2430</v>
      </c>
      <c r="B32" s="650" t="s">
        <v>2406</v>
      </c>
      <c r="C32" s="650" t="s">
        <v>2499</v>
      </c>
      <c r="D32" s="650" t="s">
        <v>2500</v>
      </c>
      <c r="E32" s="650" t="s">
        <v>2501</v>
      </c>
      <c r="F32" s="653"/>
      <c r="G32" s="653"/>
      <c r="H32" s="666">
        <v>0</v>
      </c>
      <c r="I32" s="653">
        <v>1</v>
      </c>
      <c r="J32" s="653">
        <v>163.72999999999999</v>
      </c>
      <c r="K32" s="666">
        <v>1</v>
      </c>
      <c r="L32" s="653">
        <v>1</v>
      </c>
      <c r="M32" s="654">
        <v>163.72999999999999</v>
      </c>
    </row>
    <row r="33" spans="1:13" ht="14.4" customHeight="1" x14ac:dyDescent="0.3">
      <c r="A33" s="649" t="s">
        <v>2430</v>
      </c>
      <c r="B33" s="650" t="s">
        <v>2406</v>
      </c>
      <c r="C33" s="650" t="s">
        <v>3169</v>
      </c>
      <c r="D33" s="650" t="s">
        <v>3164</v>
      </c>
      <c r="E33" s="650" t="s">
        <v>3170</v>
      </c>
      <c r="F33" s="653"/>
      <c r="G33" s="653"/>
      <c r="H33" s="666">
        <v>0</v>
      </c>
      <c r="I33" s="653">
        <v>1</v>
      </c>
      <c r="J33" s="653">
        <v>314.33999999999997</v>
      </c>
      <c r="K33" s="666">
        <v>1</v>
      </c>
      <c r="L33" s="653">
        <v>1</v>
      </c>
      <c r="M33" s="654">
        <v>314.33999999999997</v>
      </c>
    </row>
    <row r="34" spans="1:13" ht="14.4" customHeight="1" x14ac:dyDescent="0.3">
      <c r="A34" s="649" t="s">
        <v>2430</v>
      </c>
      <c r="B34" s="650" t="s">
        <v>3716</v>
      </c>
      <c r="C34" s="650" t="s">
        <v>3143</v>
      </c>
      <c r="D34" s="650" t="s">
        <v>3144</v>
      </c>
      <c r="E34" s="650" t="s">
        <v>3145</v>
      </c>
      <c r="F34" s="653"/>
      <c r="G34" s="653"/>
      <c r="H34" s="666">
        <v>0</v>
      </c>
      <c r="I34" s="653">
        <v>2</v>
      </c>
      <c r="J34" s="653">
        <v>208.38</v>
      </c>
      <c r="K34" s="666">
        <v>1</v>
      </c>
      <c r="L34" s="653">
        <v>2</v>
      </c>
      <c r="M34" s="654">
        <v>208.38</v>
      </c>
    </row>
    <row r="35" spans="1:13" ht="14.4" customHeight="1" x14ac:dyDescent="0.3">
      <c r="A35" s="649" t="s">
        <v>2430</v>
      </c>
      <c r="B35" s="650" t="s">
        <v>3717</v>
      </c>
      <c r="C35" s="650" t="s">
        <v>3049</v>
      </c>
      <c r="D35" s="650" t="s">
        <v>3050</v>
      </c>
      <c r="E35" s="650" t="s">
        <v>3051</v>
      </c>
      <c r="F35" s="653"/>
      <c r="G35" s="653"/>
      <c r="H35" s="666">
        <v>0</v>
      </c>
      <c r="I35" s="653">
        <v>2</v>
      </c>
      <c r="J35" s="653">
        <v>1183.3399999999999</v>
      </c>
      <c r="K35" s="666">
        <v>1</v>
      </c>
      <c r="L35" s="653">
        <v>2</v>
      </c>
      <c r="M35" s="654">
        <v>1183.3399999999999</v>
      </c>
    </row>
    <row r="36" spans="1:13" ht="14.4" customHeight="1" x14ac:dyDescent="0.3">
      <c r="A36" s="649" t="s">
        <v>2430</v>
      </c>
      <c r="B36" s="650" t="s">
        <v>3717</v>
      </c>
      <c r="C36" s="650" t="s">
        <v>3052</v>
      </c>
      <c r="D36" s="650" t="s">
        <v>3053</v>
      </c>
      <c r="E36" s="650" t="s">
        <v>3054</v>
      </c>
      <c r="F36" s="653"/>
      <c r="G36" s="653"/>
      <c r="H36" s="666">
        <v>0</v>
      </c>
      <c r="I36" s="653">
        <v>20</v>
      </c>
      <c r="J36" s="653">
        <v>8870.4</v>
      </c>
      <c r="K36" s="666">
        <v>1</v>
      </c>
      <c r="L36" s="653">
        <v>20</v>
      </c>
      <c r="M36" s="654">
        <v>8870.4</v>
      </c>
    </row>
    <row r="37" spans="1:13" ht="14.4" customHeight="1" x14ac:dyDescent="0.3">
      <c r="A37" s="649" t="s">
        <v>2430</v>
      </c>
      <c r="B37" s="650" t="s">
        <v>3717</v>
      </c>
      <c r="C37" s="650" t="s">
        <v>3055</v>
      </c>
      <c r="D37" s="650" t="s">
        <v>3053</v>
      </c>
      <c r="E37" s="650" t="s">
        <v>3056</v>
      </c>
      <c r="F37" s="653"/>
      <c r="G37" s="653"/>
      <c r="H37" s="666">
        <v>0</v>
      </c>
      <c r="I37" s="653">
        <v>3</v>
      </c>
      <c r="J37" s="653">
        <v>2661.1499999999996</v>
      </c>
      <c r="K37" s="666">
        <v>1</v>
      </c>
      <c r="L37" s="653">
        <v>3</v>
      </c>
      <c r="M37" s="654">
        <v>2661.1499999999996</v>
      </c>
    </row>
    <row r="38" spans="1:13" ht="14.4" customHeight="1" x14ac:dyDescent="0.3">
      <c r="A38" s="649" t="s">
        <v>2430</v>
      </c>
      <c r="B38" s="650" t="s">
        <v>3717</v>
      </c>
      <c r="C38" s="650" t="s">
        <v>3057</v>
      </c>
      <c r="D38" s="650" t="s">
        <v>3058</v>
      </c>
      <c r="E38" s="650" t="s">
        <v>3059</v>
      </c>
      <c r="F38" s="653"/>
      <c r="G38" s="653"/>
      <c r="H38" s="666">
        <v>0</v>
      </c>
      <c r="I38" s="653">
        <v>3</v>
      </c>
      <c r="J38" s="653">
        <v>1499.4</v>
      </c>
      <c r="K38" s="666">
        <v>1</v>
      </c>
      <c r="L38" s="653">
        <v>3</v>
      </c>
      <c r="M38" s="654">
        <v>1499.4</v>
      </c>
    </row>
    <row r="39" spans="1:13" ht="14.4" customHeight="1" x14ac:dyDescent="0.3">
      <c r="A39" s="649" t="s">
        <v>2430</v>
      </c>
      <c r="B39" s="650" t="s">
        <v>3718</v>
      </c>
      <c r="C39" s="650" t="s">
        <v>3137</v>
      </c>
      <c r="D39" s="650" t="s">
        <v>3138</v>
      </c>
      <c r="E39" s="650" t="s">
        <v>3139</v>
      </c>
      <c r="F39" s="653"/>
      <c r="G39" s="653"/>
      <c r="H39" s="666">
        <v>0</v>
      </c>
      <c r="I39" s="653">
        <v>6</v>
      </c>
      <c r="J39" s="653">
        <v>8067.9600000000009</v>
      </c>
      <c r="K39" s="666">
        <v>1</v>
      </c>
      <c r="L39" s="653">
        <v>6</v>
      </c>
      <c r="M39" s="654">
        <v>8067.9600000000009</v>
      </c>
    </row>
    <row r="40" spans="1:13" ht="14.4" customHeight="1" x14ac:dyDescent="0.3">
      <c r="A40" s="649" t="s">
        <v>2430</v>
      </c>
      <c r="B40" s="650" t="s">
        <v>3718</v>
      </c>
      <c r="C40" s="650" t="s">
        <v>3140</v>
      </c>
      <c r="D40" s="650" t="s">
        <v>3141</v>
      </c>
      <c r="E40" s="650" t="s">
        <v>3142</v>
      </c>
      <c r="F40" s="653"/>
      <c r="G40" s="653"/>
      <c r="H40" s="666">
        <v>0</v>
      </c>
      <c r="I40" s="653">
        <v>5</v>
      </c>
      <c r="J40" s="653">
        <v>8967.2999999999993</v>
      </c>
      <c r="K40" s="666">
        <v>1</v>
      </c>
      <c r="L40" s="653">
        <v>5</v>
      </c>
      <c r="M40" s="654">
        <v>8967.2999999999993</v>
      </c>
    </row>
    <row r="41" spans="1:13" ht="14.4" customHeight="1" x14ac:dyDescent="0.3">
      <c r="A41" s="649" t="s">
        <v>2430</v>
      </c>
      <c r="B41" s="650" t="s">
        <v>2389</v>
      </c>
      <c r="C41" s="650" t="s">
        <v>2835</v>
      </c>
      <c r="D41" s="650" t="s">
        <v>2836</v>
      </c>
      <c r="E41" s="650" t="s">
        <v>884</v>
      </c>
      <c r="F41" s="653"/>
      <c r="G41" s="653"/>
      <c r="H41" s="666">
        <v>0</v>
      </c>
      <c r="I41" s="653">
        <v>2</v>
      </c>
      <c r="J41" s="653">
        <v>432.32</v>
      </c>
      <c r="K41" s="666">
        <v>1</v>
      </c>
      <c r="L41" s="653">
        <v>2</v>
      </c>
      <c r="M41" s="654">
        <v>432.32</v>
      </c>
    </row>
    <row r="42" spans="1:13" ht="14.4" customHeight="1" x14ac:dyDescent="0.3">
      <c r="A42" s="649" t="s">
        <v>2430</v>
      </c>
      <c r="B42" s="650" t="s">
        <v>2389</v>
      </c>
      <c r="C42" s="650" t="s">
        <v>2991</v>
      </c>
      <c r="D42" s="650" t="s">
        <v>2836</v>
      </c>
      <c r="E42" s="650" t="s">
        <v>2992</v>
      </c>
      <c r="F42" s="653"/>
      <c r="G42" s="653"/>
      <c r="H42" s="666">
        <v>0</v>
      </c>
      <c r="I42" s="653">
        <v>9</v>
      </c>
      <c r="J42" s="653">
        <v>1945.44</v>
      </c>
      <c r="K42" s="666">
        <v>1</v>
      </c>
      <c r="L42" s="653">
        <v>9</v>
      </c>
      <c r="M42" s="654">
        <v>1945.44</v>
      </c>
    </row>
    <row r="43" spans="1:13" ht="14.4" customHeight="1" x14ac:dyDescent="0.3">
      <c r="A43" s="649" t="s">
        <v>2430</v>
      </c>
      <c r="B43" s="650" t="s">
        <v>3719</v>
      </c>
      <c r="C43" s="650" t="s">
        <v>3177</v>
      </c>
      <c r="D43" s="650" t="s">
        <v>2614</v>
      </c>
      <c r="E43" s="650" t="s">
        <v>3178</v>
      </c>
      <c r="F43" s="653"/>
      <c r="G43" s="653"/>
      <c r="H43" s="666"/>
      <c r="I43" s="653">
        <v>1</v>
      </c>
      <c r="J43" s="653">
        <v>0</v>
      </c>
      <c r="K43" s="666"/>
      <c r="L43" s="653">
        <v>1</v>
      </c>
      <c r="M43" s="654">
        <v>0</v>
      </c>
    </row>
    <row r="44" spans="1:13" ht="14.4" customHeight="1" x14ac:dyDescent="0.3">
      <c r="A44" s="649" t="s">
        <v>2430</v>
      </c>
      <c r="B44" s="650" t="s">
        <v>3720</v>
      </c>
      <c r="C44" s="650" t="s">
        <v>3076</v>
      </c>
      <c r="D44" s="650" t="s">
        <v>3077</v>
      </c>
      <c r="E44" s="650" t="s">
        <v>3078</v>
      </c>
      <c r="F44" s="653"/>
      <c r="G44" s="653"/>
      <c r="H44" s="666">
        <v>0</v>
      </c>
      <c r="I44" s="653">
        <v>1</v>
      </c>
      <c r="J44" s="653">
        <v>137.74</v>
      </c>
      <c r="K44" s="666">
        <v>1</v>
      </c>
      <c r="L44" s="653">
        <v>1</v>
      </c>
      <c r="M44" s="654">
        <v>137.74</v>
      </c>
    </row>
    <row r="45" spans="1:13" ht="14.4" customHeight="1" x14ac:dyDescent="0.3">
      <c r="A45" s="649" t="s">
        <v>2432</v>
      </c>
      <c r="B45" s="650" t="s">
        <v>2308</v>
      </c>
      <c r="C45" s="650" t="s">
        <v>2578</v>
      </c>
      <c r="D45" s="650" t="s">
        <v>2579</v>
      </c>
      <c r="E45" s="650" t="s">
        <v>2580</v>
      </c>
      <c r="F45" s="653"/>
      <c r="G45" s="653"/>
      <c r="H45" s="666">
        <v>0</v>
      </c>
      <c r="I45" s="653">
        <v>2</v>
      </c>
      <c r="J45" s="653">
        <v>699.76</v>
      </c>
      <c r="K45" s="666">
        <v>1</v>
      </c>
      <c r="L45" s="653">
        <v>2</v>
      </c>
      <c r="M45" s="654">
        <v>699.76</v>
      </c>
    </row>
    <row r="46" spans="1:13" ht="14.4" customHeight="1" x14ac:dyDescent="0.3">
      <c r="A46" s="649" t="s">
        <v>2432</v>
      </c>
      <c r="B46" s="650" t="s">
        <v>2308</v>
      </c>
      <c r="C46" s="650" t="s">
        <v>2581</v>
      </c>
      <c r="D46" s="650" t="s">
        <v>2582</v>
      </c>
      <c r="E46" s="650" t="s">
        <v>2583</v>
      </c>
      <c r="F46" s="653"/>
      <c r="G46" s="653"/>
      <c r="H46" s="666"/>
      <c r="I46" s="653">
        <v>2</v>
      </c>
      <c r="J46" s="653">
        <v>0</v>
      </c>
      <c r="K46" s="666"/>
      <c r="L46" s="653">
        <v>2</v>
      </c>
      <c r="M46" s="654">
        <v>0</v>
      </c>
    </row>
    <row r="47" spans="1:13" ht="14.4" customHeight="1" x14ac:dyDescent="0.3">
      <c r="A47" s="649" t="s">
        <v>2432</v>
      </c>
      <c r="B47" s="650" t="s">
        <v>3721</v>
      </c>
      <c r="C47" s="650" t="s">
        <v>2564</v>
      </c>
      <c r="D47" s="650" t="s">
        <v>2565</v>
      </c>
      <c r="E47" s="650" t="s">
        <v>2566</v>
      </c>
      <c r="F47" s="653"/>
      <c r="G47" s="653"/>
      <c r="H47" s="666">
        <v>0</v>
      </c>
      <c r="I47" s="653">
        <v>1</v>
      </c>
      <c r="J47" s="653">
        <v>685.76</v>
      </c>
      <c r="K47" s="666">
        <v>1</v>
      </c>
      <c r="L47" s="653">
        <v>1</v>
      </c>
      <c r="M47" s="654">
        <v>685.76</v>
      </c>
    </row>
    <row r="48" spans="1:13" ht="14.4" customHeight="1" x14ac:dyDescent="0.3">
      <c r="A48" s="649" t="s">
        <v>2432</v>
      </c>
      <c r="B48" s="650" t="s">
        <v>3722</v>
      </c>
      <c r="C48" s="650" t="s">
        <v>2592</v>
      </c>
      <c r="D48" s="650" t="s">
        <v>2593</v>
      </c>
      <c r="E48" s="650" t="s">
        <v>2594</v>
      </c>
      <c r="F48" s="653"/>
      <c r="G48" s="653"/>
      <c r="H48" s="666">
        <v>0</v>
      </c>
      <c r="I48" s="653">
        <v>3</v>
      </c>
      <c r="J48" s="653">
        <v>420.09000000000003</v>
      </c>
      <c r="K48" s="666">
        <v>1</v>
      </c>
      <c r="L48" s="653">
        <v>3</v>
      </c>
      <c r="M48" s="654">
        <v>420.09000000000003</v>
      </c>
    </row>
    <row r="49" spans="1:13" ht="14.4" customHeight="1" x14ac:dyDescent="0.3">
      <c r="A49" s="649" t="s">
        <v>2432</v>
      </c>
      <c r="B49" s="650" t="s">
        <v>3723</v>
      </c>
      <c r="C49" s="650" t="s">
        <v>2568</v>
      </c>
      <c r="D49" s="650" t="s">
        <v>2569</v>
      </c>
      <c r="E49" s="650" t="s">
        <v>2570</v>
      </c>
      <c r="F49" s="653"/>
      <c r="G49" s="653"/>
      <c r="H49" s="666">
        <v>0</v>
      </c>
      <c r="I49" s="653">
        <v>2</v>
      </c>
      <c r="J49" s="653">
        <v>1162.6199999999999</v>
      </c>
      <c r="K49" s="666">
        <v>1</v>
      </c>
      <c r="L49" s="653">
        <v>2</v>
      </c>
      <c r="M49" s="654">
        <v>1162.6199999999999</v>
      </c>
    </row>
    <row r="50" spans="1:13" ht="14.4" customHeight="1" x14ac:dyDescent="0.3">
      <c r="A50" s="649" t="s">
        <v>2432</v>
      </c>
      <c r="B50" s="650" t="s">
        <v>3713</v>
      </c>
      <c r="C50" s="650" t="s">
        <v>3081</v>
      </c>
      <c r="D50" s="650" t="s">
        <v>2852</v>
      </c>
      <c r="E50" s="650" t="s">
        <v>3082</v>
      </c>
      <c r="F50" s="653"/>
      <c r="G50" s="653"/>
      <c r="H50" s="666">
        <v>0</v>
      </c>
      <c r="I50" s="653">
        <v>4</v>
      </c>
      <c r="J50" s="653">
        <v>773.04</v>
      </c>
      <c r="K50" s="666">
        <v>1</v>
      </c>
      <c r="L50" s="653">
        <v>4</v>
      </c>
      <c r="M50" s="654">
        <v>773.04</v>
      </c>
    </row>
    <row r="51" spans="1:13" ht="14.4" customHeight="1" x14ac:dyDescent="0.3">
      <c r="A51" s="649" t="s">
        <v>2432</v>
      </c>
      <c r="B51" s="650" t="s">
        <v>3714</v>
      </c>
      <c r="C51" s="650" t="s">
        <v>2739</v>
      </c>
      <c r="D51" s="650" t="s">
        <v>2532</v>
      </c>
      <c r="E51" s="650" t="s">
        <v>2740</v>
      </c>
      <c r="F51" s="653"/>
      <c r="G51" s="653"/>
      <c r="H51" s="666">
        <v>0</v>
      </c>
      <c r="I51" s="653">
        <v>10</v>
      </c>
      <c r="J51" s="653">
        <v>966.3</v>
      </c>
      <c r="K51" s="666">
        <v>1</v>
      </c>
      <c r="L51" s="653">
        <v>10</v>
      </c>
      <c r="M51" s="654">
        <v>966.3</v>
      </c>
    </row>
    <row r="52" spans="1:13" ht="14.4" customHeight="1" x14ac:dyDescent="0.3">
      <c r="A52" s="649" t="s">
        <v>2432</v>
      </c>
      <c r="B52" s="650" t="s">
        <v>3714</v>
      </c>
      <c r="C52" s="650" t="s">
        <v>3274</v>
      </c>
      <c r="D52" s="650" t="s">
        <v>3275</v>
      </c>
      <c r="E52" s="650" t="s">
        <v>3276</v>
      </c>
      <c r="F52" s="653">
        <v>1</v>
      </c>
      <c r="G52" s="653">
        <v>96.63</v>
      </c>
      <c r="H52" s="666">
        <v>1</v>
      </c>
      <c r="I52" s="653"/>
      <c r="J52" s="653"/>
      <c r="K52" s="666">
        <v>0</v>
      </c>
      <c r="L52" s="653">
        <v>1</v>
      </c>
      <c r="M52" s="654">
        <v>96.63</v>
      </c>
    </row>
    <row r="53" spans="1:13" ht="14.4" customHeight="1" x14ac:dyDescent="0.3">
      <c r="A53" s="649" t="s">
        <v>2432</v>
      </c>
      <c r="B53" s="650" t="s">
        <v>3715</v>
      </c>
      <c r="C53" s="650" t="s">
        <v>2988</v>
      </c>
      <c r="D53" s="650" t="s">
        <v>2989</v>
      </c>
      <c r="E53" s="650" t="s">
        <v>2990</v>
      </c>
      <c r="F53" s="653"/>
      <c r="G53" s="653"/>
      <c r="H53" s="666">
        <v>0</v>
      </c>
      <c r="I53" s="653">
        <v>31</v>
      </c>
      <c r="J53" s="653">
        <v>27780.94</v>
      </c>
      <c r="K53" s="666">
        <v>1</v>
      </c>
      <c r="L53" s="653">
        <v>31</v>
      </c>
      <c r="M53" s="654">
        <v>27780.94</v>
      </c>
    </row>
    <row r="54" spans="1:13" ht="14.4" customHeight="1" x14ac:dyDescent="0.3">
      <c r="A54" s="649" t="s">
        <v>2432</v>
      </c>
      <c r="B54" s="650" t="s">
        <v>3715</v>
      </c>
      <c r="C54" s="650" t="s">
        <v>3186</v>
      </c>
      <c r="D54" s="650" t="s">
        <v>3187</v>
      </c>
      <c r="E54" s="650" t="s">
        <v>3188</v>
      </c>
      <c r="F54" s="653"/>
      <c r="G54" s="653"/>
      <c r="H54" s="666">
        <v>0</v>
      </c>
      <c r="I54" s="653">
        <v>63</v>
      </c>
      <c r="J54" s="653">
        <v>80636.88</v>
      </c>
      <c r="K54" s="666">
        <v>1</v>
      </c>
      <c r="L54" s="653">
        <v>63</v>
      </c>
      <c r="M54" s="654">
        <v>80636.88</v>
      </c>
    </row>
    <row r="55" spans="1:13" ht="14.4" customHeight="1" x14ac:dyDescent="0.3">
      <c r="A55" s="649" t="s">
        <v>2432</v>
      </c>
      <c r="B55" s="650" t="s">
        <v>3715</v>
      </c>
      <c r="C55" s="650" t="s">
        <v>3189</v>
      </c>
      <c r="D55" s="650" t="s">
        <v>3190</v>
      </c>
      <c r="E55" s="650" t="s">
        <v>3191</v>
      </c>
      <c r="F55" s="653"/>
      <c r="G55" s="653"/>
      <c r="H55" s="666">
        <v>0</v>
      </c>
      <c r="I55" s="653">
        <v>21</v>
      </c>
      <c r="J55" s="653">
        <v>36294.660000000003</v>
      </c>
      <c r="K55" s="666">
        <v>1</v>
      </c>
      <c r="L55" s="653">
        <v>21</v>
      </c>
      <c r="M55" s="654">
        <v>36294.660000000003</v>
      </c>
    </row>
    <row r="56" spans="1:13" ht="14.4" customHeight="1" x14ac:dyDescent="0.3">
      <c r="A56" s="649" t="s">
        <v>2432</v>
      </c>
      <c r="B56" s="650" t="s">
        <v>3715</v>
      </c>
      <c r="C56" s="650" t="s">
        <v>3192</v>
      </c>
      <c r="D56" s="650" t="s">
        <v>3193</v>
      </c>
      <c r="E56" s="650" t="s">
        <v>3194</v>
      </c>
      <c r="F56" s="653">
        <v>6</v>
      </c>
      <c r="G56" s="653">
        <v>4624.2000000000007</v>
      </c>
      <c r="H56" s="666">
        <v>1</v>
      </c>
      <c r="I56" s="653"/>
      <c r="J56" s="653"/>
      <c r="K56" s="666">
        <v>0</v>
      </c>
      <c r="L56" s="653">
        <v>6</v>
      </c>
      <c r="M56" s="654">
        <v>4624.2000000000007</v>
      </c>
    </row>
    <row r="57" spans="1:13" ht="14.4" customHeight="1" x14ac:dyDescent="0.3">
      <c r="A57" s="649" t="s">
        <v>2432</v>
      </c>
      <c r="B57" s="650" t="s">
        <v>2406</v>
      </c>
      <c r="C57" s="650" t="s">
        <v>3306</v>
      </c>
      <c r="D57" s="650" t="s">
        <v>3307</v>
      </c>
      <c r="E57" s="650" t="s">
        <v>3308</v>
      </c>
      <c r="F57" s="653">
        <v>3</v>
      </c>
      <c r="G57" s="653">
        <v>982.31999999999994</v>
      </c>
      <c r="H57" s="666">
        <v>1</v>
      </c>
      <c r="I57" s="653"/>
      <c r="J57" s="653"/>
      <c r="K57" s="666">
        <v>0</v>
      </c>
      <c r="L57" s="653">
        <v>3</v>
      </c>
      <c r="M57" s="654">
        <v>982.31999999999994</v>
      </c>
    </row>
    <row r="58" spans="1:13" ht="14.4" customHeight="1" x14ac:dyDescent="0.3">
      <c r="A58" s="649" t="s">
        <v>2432</v>
      </c>
      <c r="B58" s="650" t="s">
        <v>2406</v>
      </c>
      <c r="C58" s="650" t="s">
        <v>3166</v>
      </c>
      <c r="D58" s="650" t="s">
        <v>3167</v>
      </c>
      <c r="E58" s="650" t="s">
        <v>2604</v>
      </c>
      <c r="F58" s="653"/>
      <c r="G58" s="653"/>
      <c r="H58" s="666">
        <v>0</v>
      </c>
      <c r="I58" s="653">
        <v>6</v>
      </c>
      <c r="J58" s="653">
        <v>884.16000000000008</v>
      </c>
      <c r="K58" s="666">
        <v>1</v>
      </c>
      <c r="L58" s="653">
        <v>6</v>
      </c>
      <c r="M58" s="654">
        <v>884.16000000000008</v>
      </c>
    </row>
    <row r="59" spans="1:13" ht="14.4" customHeight="1" x14ac:dyDescent="0.3">
      <c r="A59" s="649" t="s">
        <v>2432</v>
      </c>
      <c r="B59" s="650" t="s">
        <v>2406</v>
      </c>
      <c r="C59" s="650" t="s">
        <v>2602</v>
      </c>
      <c r="D59" s="650" t="s">
        <v>2603</v>
      </c>
      <c r="E59" s="650" t="s">
        <v>2604</v>
      </c>
      <c r="F59" s="653">
        <v>2</v>
      </c>
      <c r="G59" s="653">
        <v>294.72000000000003</v>
      </c>
      <c r="H59" s="666">
        <v>1</v>
      </c>
      <c r="I59" s="653"/>
      <c r="J59" s="653"/>
      <c r="K59" s="666">
        <v>0</v>
      </c>
      <c r="L59" s="653">
        <v>2</v>
      </c>
      <c r="M59" s="654">
        <v>294.72000000000003</v>
      </c>
    </row>
    <row r="60" spans="1:13" ht="14.4" customHeight="1" x14ac:dyDescent="0.3">
      <c r="A60" s="649" t="s">
        <v>2432</v>
      </c>
      <c r="B60" s="650" t="s">
        <v>2406</v>
      </c>
      <c r="C60" s="650" t="s">
        <v>3309</v>
      </c>
      <c r="D60" s="650" t="s">
        <v>2603</v>
      </c>
      <c r="E60" s="650" t="s">
        <v>3310</v>
      </c>
      <c r="F60" s="653">
        <v>1</v>
      </c>
      <c r="G60" s="653">
        <v>0</v>
      </c>
      <c r="H60" s="666"/>
      <c r="I60" s="653"/>
      <c r="J60" s="653"/>
      <c r="K60" s="666"/>
      <c r="L60" s="653">
        <v>1</v>
      </c>
      <c r="M60" s="654">
        <v>0</v>
      </c>
    </row>
    <row r="61" spans="1:13" ht="14.4" customHeight="1" x14ac:dyDescent="0.3">
      <c r="A61" s="649" t="s">
        <v>2432</v>
      </c>
      <c r="B61" s="650" t="s">
        <v>2406</v>
      </c>
      <c r="C61" s="650" t="s">
        <v>3311</v>
      </c>
      <c r="D61" s="650" t="s">
        <v>3312</v>
      </c>
      <c r="E61" s="650" t="s">
        <v>3170</v>
      </c>
      <c r="F61" s="653">
        <v>3</v>
      </c>
      <c r="G61" s="653">
        <v>943.02</v>
      </c>
      <c r="H61" s="666">
        <v>1</v>
      </c>
      <c r="I61" s="653"/>
      <c r="J61" s="653"/>
      <c r="K61" s="666">
        <v>0</v>
      </c>
      <c r="L61" s="653">
        <v>3</v>
      </c>
      <c r="M61" s="654">
        <v>943.02</v>
      </c>
    </row>
    <row r="62" spans="1:13" ht="14.4" customHeight="1" x14ac:dyDescent="0.3">
      <c r="A62" s="649" t="s">
        <v>2432</v>
      </c>
      <c r="B62" s="650" t="s">
        <v>2406</v>
      </c>
      <c r="C62" s="650" t="s">
        <v>3168</v>
      </c>
      <c r="D62" s="650" t="s">
        <v>2500</v>
      </c>
      <c r="E62" s="650" t="s">
        <v>2802</v>
      </c>
      <c r="F62" s="653"/>
      <c r="G62" s="653"/>
      <c r="H62" s="666">
        <v>0</v>
      </c>
      <c r="I62" s="653">
        <v>4</v>
      </c>
      <c r="J62" s="653">
        <v>392.92</v>
      </c>
      <c r="K62" s="666">
        <v>1</v>
      </c>
      <c r="L62" s="653">
        <v>4</v>
      </c>
      <c r="M62" s="654">
        <v>392.92</v>
      </c>
    </row>
    <row r="63" spans="1:13" ht="14.4" customHeight="1" x14ac:dyDescent="0.3">
      <c r="A63" s="649" t="s">
        <v>2432</v>
      </c>
      <c r="B63" s="650" t="s">
        <v>2406</v>
      </c>
      <c r="C63" s="650" t="s">
        <v>2499</v>
      </c>
      <c r="D63" s="650" t="s">
        <v>2500</v>
      </c>
      <c r="E63" s="650" t="s">
        <v>2501</v>
      </c>
      <c r="F63" s="653"/>
      <c r="G63" s="653"/>
      <c r="H63" s="666">
        <v>0</v>
      </c>
      <c r="I63" s="653">
        <v>1</v>
      </c>
      <c r="J63" s="653">
        <v>163.72999999999999</v>
      </c>
      <c r="K63" s="666">
        <v>1</v>
      </c>
      <c r="L63" s="653">
        <v>1</v>
      </c>
      <c r="M63" s="654">
        <v>163.72999999999999</v>
      </c>
    </row>
    <row r="64" spans="1:13" ht="14.4" customHeight="1" x14ac:dyDescent="0.3">
      <c r="A64" s="649" t="s">
        <v>2432</v>
      </c>
      <c r="B64" s="650" t="s">
        <v>2406</v>
      </c>
      <c r="C64" s="650" t="s">
        <v>3313</v>
      </c>
      <c r="D64" s="650" t="s">
        <v>3314</v>
      </c>
      <c r="E64" s="650" t="s">
        <v>2905</v>
      </c>
      <c r="F64" s="653">
        <v>3</v>
      </c>
      <c r="G64" s="653">
        <v>0</v>
      </c>
      <c r="H64" s="666"/>
      <c r="I64" s="653"/>
      <c r="J64" s="653"/>
      <c r="K64" s="666"/>
      <c r="L64" s="653">
        <v>3</v>
      </c>
      <c r="M64" s="654">
        <v>0</v>
      </c>
    </row>
    <row r="65" spans="1:13" ht="14.4" customHeight="1" x14ac:dyDescent="0.3">
      <c r="A65" s="649" t="s">
        <v>2432</v>
      </c>
      <c r="B65" s="650" t="s">
        <v>2406</v>
      </c>
      <c r="C65" s="650" t="s">
        <v>3169</v>
      </c>
      <c r="D65" s="650" t="s">
        <v>3164</v>
      </c>
      <c r="E65" s="650" t="s">
        <v>3170</v>
      </c>
      <c r="F65" s="653"/>
      <c r="G65" s="653"/>
      <c r="H65" s="666">
        <v>0</v>
      </c>
      <c r="I65" s="653">
        <v>6</v>
      </c>
      <c r="J65" s="653">
        <v>1886.04</v>
      </c>
      <c r="K65" s="666">
        <v>1</v>
      </c>
      <c r="L65" s="653">
        <v>6</v>
      </c>
      <c r="M65" s="654">
        <v>1886.04</v>
      </c>
    </row>
    <row r="66" spans="1:13" ht="14.4" customHeight="1" x14ac:dyDescent="0.3">
      <c r="A66" s="649" t="s">
        <v>2432</v>
      </c>
      <c r="B66" s="650" t="s">
        <v>3716</v>
      </c>
      <c r="C66" s="650" t="s">
        <v>2596</v>
      </c>
      <c r="D66" s="650" t="s">
        <v>2597</v>
      </c>
      <c r="E66" s="650" t="s">
        <v>2598</v>
      </c>
      <c r="F66" s="653"/>
      <c r="G66" s="653"/>
      <c r="H66" s="666">
        <v>0</v>
      </c>
      <c r="I66" s="653">
        <v>3</v>
      </c>
      <c r="J66" s="653">
        <v>1285.1999999999998</v>
      </c>
      <c r="K66" s="666">
        <v>1</v>
      </c>
      <c r="L66" s="653">
        <v>3</v>
      </c>
      <c r="M66" s="654">
        <v>1285.1999999999998</v>
      </c>
    </row>
    <row r="67" spans="1:13" ht="14.4" customHeight="1" x14ac:dyDescent="0.3">
      <c r="A67" s="649" t="s">
        <v>2432</v>
      </c>
      <c r="B67" s="650" t="s">
        <v>3716</v>
      </c>
      <c r="C67" s="650" t="s">
        <v>2599</v>
      </c>
      <c r="D67" s="650" t="s">
        <v>2600</v>
      </c>
      <c r="E67" s="650" t="s">
        <v>2601</v>
      </c>
      <c r="F67" s="653">
        <v>3</v>
      </c>
      <c r="G67" s="653">
        <v>0</v>
      </c>
      <c r="H67" s="666"/>
      <c r="I67" s="653"/>
      <c r="J67" s="653"/>
      <c r="K67" s="666"/>
      <c r="L67" s="653">
        <v>3</v>
      </c>
      <c r="M67" s="654">
        <v>0</v>
      </c>
    </row>
    <row r="68" spans="1:13" ht="14.4" customHeight="1" x14ac:dyDescent="0.3">
      <c r="A68" s="649" t="s">
        <v>2432</v>
      </c>
      <c r="B68" s="650" t="s">
        <v>3717</v>
      </c>
      <c r="C68" s="650" t="s">
        <v>3238</v>
      </c>
      <c r="D68" s="650" t="s">
        <v>3239</v>
      </c>
      <c r="E68" s="650" t="s">
        <v>3240</v>
      </c>
      <c r="F68" s="653"/>
      <c r="G68" s="653"/>
      <c r="H68" s="666">
        <v>0</v>
      </c>
      <c r="I68" s="653">
        <v>4</v>
      </c>
      <c r="J68" s="653">
        <v>2246.16</v>
      </c>
      <c r="K68" s="666">
        <v>1</v>
      </c>
      <c r="L68" s="653">
        <v>4</v>
      </c>
      <c r="M68" s="654">
        <v>2246.16</v>
      </c>
    </row>
    <row r="69" spans="1:13" ht="14.4" customHeight="1" x14ac:dyDescent="0.3">
      <c r="A69" s="649" t="s">
        <v>2432</v>
      </c>
      <c r="B69" s="650" t="s">
        <v>3717</v>
      </c>
      <c r="C69" s="650" t="s">
        <v>3052</v>
      </c>
      <c r="D69" s="650" t="s">
        <v>3053</v>
      </c>
      <c r="E69" s="650" t="s">
        <v>3054</v>
      </c>
      <c r="F69" s="653"/>
      <c r="G69" s="653"/>
      <c r="H69" s="666">
        <v>0</v>
      </c>
      <c r="I69" s="653">
        <v>3</v>
      </c>
      <c r="J69" s="653">
        <v>1330.56</v>
      </c>
      <c r="K69" s="666">
        <v>1</v>
      </c>
      <c r="L69" s="653">
        <v>3</v>
      </c>
      <c r="M69" s="654">
        <v>1330.56</v>
      </c>
    </row>
    <row r="70" spans="1:13" ht="14.4" customHeight="1" x14ac:dyDescent="0.3">
      <c r="A70" s="649" t="s">
        <v>2432</v>
      </c>
      <c r="B70" s="650" t="s">
        <v>3717</v>
      </c>
      <c r="C70" s="650" t="s">
        <v>3055</v>
      </c>
      <c r="D70" s="650" t="s">
        <v>3053</v>
      </c>
      <c r="E70" s="650" t="s">
        <v>3056</v>
      </c>
      <c r="F70" s="653"/>
      <c r="G70" s="653"/>
      <c r="H70" s="666">
        <v>0</v>
      </c>
      <c r="I70" s="653">
        <v>22</v>
      </c>
      <c r="J70" s="653">
        <v>19515.099999999999</v>
      </c>
      <c r="K70" s="666">
        <v>1</v>
      </c>
      <c r="L70" s="653">
        <v>22</v>
      </c>
      <c r="M70" s="654">
        <v>19515.099999999999</v>
      </c>
    </row>
    <row r="71" spans="1:13" ht="14.4" customHeight="1" x14ac:dyDescent="0.3">
      <c r="A71" s="649" t="s">
        <v>2432</v>
      </c>
      <c r="B71" s="650" t="s">
        <v>3717</v>
      </c>
      <c r="C71" s="650" t="s">
        <v>3057</v>
      </c>
      <c r="D71" s="650" t="s">
        <v>3058</v>
      </c>
      <c r="E71" s="650" t="s">
        <v>3059</v>
      </c>
      <c r="F71" s="653"/>
      <c r="G71" s="653"/>
      <c r="H71" s="666">
        <v>0</v>
      </c>
      <c r="I71" s="653">
        <v>2</v>
      </c>
      <c r="J71" s="653">
        <v>999.6</v>
      </c>
      <c r="K71" s="666">
        <v>1</v>
      </c>
      <c r="L71" s="653">
        <v>2</v>
      </c>
      <c r="M71" s="654">
        <v>999.6</v>
      </c>
    </row>
    <row r="72" spans="1:13" ht="14.4" customHeight="1" x14ac:dyDescent="0.3">
      <c r="A72" s="649" t="s">
        <v>2432</v>
      </c>
      <c r="B72" s="650" t="s">
        <v>3718</v>
      </c>
      <c r="C72" s="650" t="s">
        <v>3296</v>
      </c>
      <c r="D72" s="650" t="s">
        <v>3141</v>
      </c>
      <c r="E72" s="650" t="s">
        <v>3297</v>
      </c>
      <c r="F72" s="653"/>
      <c r="G72" s="653"/>
      <c r="H72" s="666">
        <v>0</v>
      </c>
      <c r="I72" s="653">
        <v>2</v>
      </c>
      <c r="J72" s="653">
        <v>896.74</v>
      </c>
      <c r="K72" s="666">
        <v>1</v>
      </c>
      <c r="L72" s="653">
        <v>2</v>
      </c>
      <c r="M72" s="654">
        <v>896.74</v>
      </c>
    </row>
    <row r="73" spans="1:13" ht="14.4" customHeight="1" x14ac:dyDescent="0.3">
      <c r="A73" s="649" t="s">
        <v>2432</v>
      </c>
      <c r="B73" s="650" t="s">
        <v>3718</v>
      </c>
      <c r="C73" s="650" t="s">
        <v>3140</v>
      </c>
      <c r="D73" s="650" t="s">
        <v>3141</v>
      </c>
      <c r="E73" s="650" t="s">
        <v>3142</v>
      </c>
      <c r="F73" s="653"/>
      <c r="G73" s="653"/>
      <c r="H73" s="666">
        <v>0</v>
      </c>
      <c r="I73" s="653">
        <v>26</v>
      </c>
      <c r="J73" s="653">
        <v>46629.96</v>
      </c>
      <c r="K73" s="666">
        <v>1</v>
      </c>
      <c r="L73" s="653">
        <v>26</v>
      </c>
      <c r="M73" s="654">
        <v>46629.96</v>
      </c>
    </row>
    <row r="74" spans="1:13" ht="14.4" customHeight="1" x14ac:dyDescent="0.3">
      <c r="A74" s="649" t="s">
        <v>2432</v>
      </c>
      <c r="B74" s="650" t="s">
        <v>3718</v>
      </c>
      <c r="C74" s="650" t="s">
        <v>3298</v>
      </c>
      <c r="D74" s="650" t="s">
        <v>3141</v>
      </c>
      <c r="E74" s="650" t="s">
        <v>3299</v>
      </c>
      <c r="F74" s="653">
        <v>6</v>
      </c>
      <c r="G74" s="653">
        <v>0</v>
      </c>
      <c r="H74" s="666"/>
      <c r="I74" s="653"/>
      <c r="J74" s="653"/>
      <c r="K74" s="666"/>
      <c r="L74" s="653">
        <v>6</v>
      </c>
      <c r="M74" s="654">
        <v>0</v>
      </c>
    </row>
    <row r="75" spans="1:13" ht="14.4" customHeight="1" x14ac:dyDescent="0.3">
      <c r="A75" s="649" t="s">
        <v>2432</v>
      </c>
      <c r="B75" s="650" t="s">
        <v>3718</v>
      </c>
      <c r="C75" s="650" t="s">
        <v>3300</v>
      </c>
      <c r="D75" s="650" t="s">
        <v>3301</v>
      </c>
      <c r="E75" s="650" t="s">
        <v>3302</v>
      </c>
      <c r="F75" s="653"/>
      <c r="G75" s="653"/>
      <c r="H75" s="666"/>
      <c r="I75" s="653">
        <v>3</v>
      </c>
      <c r="J75" s="653">
        <v>0</v>
      </c>
      <c r="K75" s="666"/>
      <c r="L75" s="653">
        <v>3</v>
      </c>
      <c r="M75" s="654">
        <v>0</v>
      </c>
    </row>
    <row r="76" spans="1:13" ht="14.4" customHeight="1" x14ac:dyDescent="0.3">
      <c r="A76" s="649" t="s">
        <v>2432</v>
      </c>
      <c r="B76" s="650" t="s">
        <v>2389</v>
      </c>
      <c r="C76" s="650" t="s">
        <v>3195</v>
      </c>
      <c r="D76" s="650" t="s">
        <v>3196</v>
      </c>
      <c r="E76" s="650" t="s">
        <v>3197</v>
      </c>
      <c r="F76" s="653"/>
      <c r="G76" s="653"/>
      <c r="H76" s="666">
        <v>0</v>
      </c>
      <c r="I76" s="653">
        <v>53</v>
      </c>
      <c r="J76" s="653">
        <v>8592.8900000000012</v>
      </c>
      <c r="K76" s="666">
        <v>1</v>
      </c>
      <c r="L76" s="653">
        <v>53</v>
      </c>
      <c r="M76" s="654">
        <v>8592.8900000000012</v>
      </c>
    </row>
    <row r="77" spans="1:13" ht="14.4" customHeight="1" x14ac:dyDescent="0.3">
      <c r="A77" s="649" t="s">
        <v>2432</v>
      </c>
      <c r="B77" s="650" t="s">
        <v>2389</v>
      </c>
      <c r="C77" s="650" t="s">
        <v>2991</v>
      </c>
      <c r="D77" s="650" t="s">
        <v>2836</v>
      </c>
      <c r="E77" s="650" t="s">
        <v>2992</v>
      </c>
      <c r="F77" s="653"/>
      <c r="G77" s="653"/>
      <c r="H77" s="666">
        <v>0</v>
      </c>
      <c r="I77" s="653">
        <v>6</v>
      </c>
      <c r="J77" s="653">
        <v>1296.96</v>
      </c>
      <c r="K77" s="666">
        <v>1</v>
      </c>
      <c r="L77" s="653">
        <v>6</v>
      </c>
      <c r="M77" s="654">
        <v>1296.96</v>
      </c>
    </row>
    <row r="78" spans="1:13" ht="14.4" customHeight="1" x14ac:dyDescent="0.3">
      <c r="A78" s="649" t="s">
        <v>2432</v>
      </c>
      <c r="B78" s="650" t="s">
        <v>2389</v>
      </c>
      <c r="C78" s="650" t="s">
        <v>3198</v>
      </c>
      <c r="D78" s="650" t="s">
        <v>3199</v>
      </c>
      <c r="E78" s="650" t="s">
        <v>3200</v>
      </c>
      <c r="F78" s="653">
        <v>9</v>
      </c>
      <c r="G78" s="653">
        <v>0</v>
      </c>
      <c r="H78" s="666"/>
      <c r="I78" s="653"/>
      <c r="J78" s="653"/>
      <c r="K78" s="666"/>
      <c r="L78" s="653">
        <v>9</v>
      </c>
      <c r="M78" s="654">
        <v>0</v>
      </c>
    </row>
    <row r="79" spans="1:13" ht="14.4" customHeight="1" x14ac:dyDescent="0.3">
      <c r="A79" s="649" t="s">
        <v>2432</v>
      </c>
      <c r="B79" s="650" t="s">
        <v>2389</v>
      </c>
      <c r="C79" s="650" t="s">
        <v>2552</v>
      </c>
      <c r="D79" s="650" t="s">
        <v>2553</v>
      </c>
      <c r="E79" s="650" t="s">
        <v>2554</v>
      </c>
      <c r="F79" s="653">
        <v>28</v>
      </c>
      <c r="G79" s="653">
        <v>5649</v>
      </c>
      <c r="H79" s="666">
        <v>1</v>
      </c>
      <c r="I79" s="653"/>
      <c r="J79" s="653"/>
      <c r="K79" s="666">
        <v>0</v>
      </c>
      <c r="L79" s="653">
        <v>28</v>
      </c>
      <c r="M79" s="654">
        <v>5649</v>
      </c>
    </row>
    <row r="80" spans="1:13" ht="14.4" customHeight="1" x14ac:dyDescent="0.3">
      <c r="A80" s="649" t="s">
        <v>2432</v>
      </c>
      <c r="B80" s="650" t="s">
        <v>2389</v>
      </c>
      <c r="C80" s="650" t="s">
        <v>3201</v>
      </c>
      <c r="D80" s="650" t="s">
        <v>2553</v>
      </c>
      <c r="E80" s="650" t="s">
        <v>2554</v>
      </c>
      <c r="F80" s="653">
        <v>3</v>
      </c>
      <c r="G80" s="653">
        <v>605.25</v>
      </c>
      <c r="H80" s="666">
        <v>1</v>
      </c>
      <c r="I80" s="653"/>
      <c r="J80" s="653"/>
      <c r="K80" s="666">
        <v>0</v>
      </c>
      <c r="L80" s="653">
        <v>3</v>
      </c>
      <c r="M80" s="654">
        <v>605.25</v>
      </c>
    </row>
    <row r="81" spans="1:13" ht="14.4" customHeight="1" x14ac:dyDescent="0.3">
      <c r="A81" s="649" t="s">
        <v>2432</v>
      </c>
      <c r="B81" s="650" t="s">
        <v>3709</v>
      </c>
      <c r="C81" s="650" t="s">
        <v>3219</v>
      </c>
      <c r="D81" s="650" t="s">
        <v>3220</v>
      </c>
      <c r="E81" s="650" t="s">
        <v>2752</v>
      </c>
      <c r="F81" s="653"/>
      <c r="G81" s="653"/>
      <c r="H81" s="666">
        <v>0</v>
      </c>
      <c r="I81" s="653">
        <v>3</v>
      </c>
      <c r="J81" s="653">
        <v>697.31999999999994</v>
      </c>
      <c r="K81" s="666">
        <v>1</v>
      </c>
      <c r="L81" s="653">
        <v>3</v>
      </c>
      <c r="M81" s="654">
        <v>697.31999999999994</v>
      </c>
    </row>
    <row r="82" spans="1:13" ht="14.4" customHeight="1" x14ac:dyDescent="0.3">
      <c r="A82" s="649" t="s">
        <v>2432</v>
      </c>
      <c r="B82" s="650" t="s">
        <v>3724</v>
      </c>
      <c r="C82" s="650" t="s">
        <v>3317</v>
      </c>
      <c r="D82" s="650" t="s">
        <v>3318</v>
      </c>
      <c r="E82" s="650" t="s">
        <v>3319</v>
      </c>
      <c r="F82" s="653"/>
      <c r="G82" s="653"/>
      <c r="H82" s="666">
        <v>0</v>
      </c>
      <c r="I82" s="653">
        <v>3</v>
      </c>
      <c r="J82" s="653">
        <v>418.38</v>
      </c>
      <c r="K82" s="666">
        <v>1</v>
      </c>
      <c r="L82" s="653">
        <v>3</v>
      </c>
      <c r="M82" s="654">
        <v>418.38</v>
      </c>
    </row>
    <row r="83" spans="1:13" ht="14.4" customHeight="1" x14ac:dyDescent="0.3">
      <c r="A83" s="649" t="s">
        <v>2432</v>
      </c>
      <c r="B83" s="650" t="s">
        <v>3719</v>
      </c>
      <c r="C83" s="650" t="s">
        <v>2613</v>
      </c>
      <c r="D83" s="650" t="s">
        <v>2614</v>
      </c>
      <c r="E83" s="650" t="s">
        <v>2615</v>
      </c>
      <c r="F83" s="653"/>
      <c r="G83" s="653"/>
      <c r="H83" s="666"/>
      <c r="I83" s="653">
        <v>2</v>
      </c>
      <c r="J83" s="653">
        <v>0</v>
      </c>
      <c r="K83" s="666"/>
      <c r="L83" s="653">
        <v>2</v>
      </c>
      <c r="M83" s="654">
        <v>0</v>
      </c>
    </row>
    <row r="84" spans="1:13" ht="14.4" customHeight="1" x14ac:dyDescent="0.3">
      <c r="A84" s="649" t="s">
        <v>2432</v>
      </c>
      <c r="B84" s="650" t="s">
        <v>3719</v>
      </c>
      <c r="C84" s="650" t="s">
        <v>2616</v>
      </c>
      <c r="D84" s="650" t="s">
        <v>2617</v>
      </c>
      <c r="E84" s="650" t="s">
        <v>2618</v>
      </c>
      <c r="F84" s="653"/>
      <c r="G84" s="653"/>
      <c r="H84" s="666"/>
      <c r="I84" s="653">
        <v>2</v>
      </c>
      <c r="J84" s="653">
        <v>0</v>
      </c>
      <c r="K84" s="666"/>
      <c r="L84" s="653">
        <v>2</v>
      </c>
      <c r="M84" s="654">
        <v>0</v>
      </c>
    </row>
    <row r="85" spans="1:13" ht="14.4" customHeight="1" x14ac:dyDescent="0.3">
      <c r="A85" s="649" t="s">
        <v>2433</v>
      </c>
      <c r="B85" s="650" t="s">
        <v>2341</v>
      </c>
      <c r="C85" s="650" t="s">
        <v>2627</v>
      </c>
      <c r="D85" s="650" t="s">
        <v>2628</v>
      </c>
      <c r="E85" s="650" t="s">
        <v>2629</v>
      </c>
      <c r="F85" s="653"/>
      <c r="G85" s="653"/>
      <c r="H85" s="666">
        <v>0</v>
      </c>
      <c r="I85" s="653">
        <v>2</v>
      </c>
      <c r="J85" s="653">
        <v>199.4</v>
      </c>
      <c r="K85" s="666">
        <v>1</v>
      </c>
      <c r="L85" s="653">
        <v>2</v>
      </c>
      <c r="M85" s="654">
        <v>199.4</v>
      </c>
    </row>
    <row r="86" spans="1:13" ht="14.4" customHeight="1" x14ac:dyDescent="0.3">
      <c r="A86" s="649" t="s">
        <v>2433</v>
      </c>
      <c r="B86" s="650" t="s">
        <v>2341</v>
      </c>
      <c r="C86" s="650" t="s">
        <v>2630</v>
      </c>
      <c r="D86" s="650" t="s">
        <v>2628</v>
      </c>
      <c r="E86" s="650" t="s">
        <v>2631</v>
      </c>
      <c r="F86" s="653"/>
      <c r="G86" s="653"/>
      <c r="H86" s="666">
        <v>0</v>
      </c>
      <c r="I86" s="653">
        <v>1</v>
      </c>
      <c r="J86" s="653">
        <v>199.4</v>
      </c>
      <c r="K86" s="666">
        <v>1</v>
      </c>
      <c r="L86" s="653">
        <v>1</v>
      </c>
      <c r="M86" s="654">
        <v>199.4</v>
      </c>
    </row>
    <row r="87" spans="1:13" ht="14.4" customHeight="1" x14ac:dyDescent="0.3">
      <c r="A87" s="649" t="s">
        <v>2433</v>
      </c>
      <c r="B87" s="650" t="s">
        <v>2368</v>
      </c>
      <c r="C87" s="650" t="s">
        <v>2637</v>
      </c>
      <c r="D87" s="650" t="s">
        <v>2638</v>
      </c>
      <c r="E87" s="650" t="s">
        <v>2639</v>
      </c>
      <c r="F87" s="653"/>
      <c r="G87" s="653"/>
      <c r="H87" s="666">
        <v>0</v>
      </c>
      <c r="I87" s="653">
        <v>1</v>
      </c>
      <c r="J87" s="653">
        <v>543.04</v>
      </c>
      <c r="K87" s="666">
        <v>1</v>
      </c>
      <c r="L87" s="653">
        <v>1</v>
      </c>
      <c r="M87" s="654">
        <v>543.04</v>
      </c>
    </row>
    <row r="88" spans="1:13" ht="14.4" customHeight="1" x14ac:dyDescent="0.3">
      <c r="A88" s="649" t="s">
        <v>2433</v>
      </c>
      <c r="B88" s="650" t="s">
        <v>3725</v>
      </c>
      <c r="C88" s="650" t="s">
        <v>2623</v>
      </c>
      <c r="D88" s="650" t="s">
        <v>2624</v>
      </c>
      <c r="E88" s="650" t="s">
        <v>2625</v>
      </c>
      <c r="F88" s="653">
        <v>2</v>
      </c>
      <c r="G88" s="653">
        <v>95.26</v>
      </c>
      <c r="H88" s="666">
        <v>1</v>
      </c>
      <c r="I88" s="653"/>
      <c r="J88" s="653"/>
      <c r="K88" s="666">
        <v>0</v>
      </c>
      <c r="L88" s="653">
        <v>2</v>
      </c>
      <c r="M88" s="654">
        <v>95.26</v>
      </c>
    </row>
    <row r="89" spans="1:13" ht="14.4" customHeight="1" x14ac:dyDescent="0.3">
      <c r="A89" s="649" t="s">
        <v>2433</v>
      </c>
      <c r="B89" s="650" t="s">
        <v>3711</v>
      </c>
      <c r="C89" s="650" t="s">
        <v>2650</v>
      </c>
      <c r="D89" s="650" t="s">
        <v>2651</v>
      </c>
      <c r="E89" s="650" t="s">
        <v>1813</v>
      </c>
      <c r="F89" s="653">
        <v>3</v>
      </c>
      <c r="G89" s="653">
        <v>250.26999999999998</v>
      </c>
      <c r="H89" s="666">
        <v>1</v>
      </c>
      <c r="I89" s="653"/>
      <c r="J89" s="653"/>
      <c r="K89" s="666">
        <v>0</v>
      </c>
      <c r="L89" s="653">
        <v>3</v>
      </c>
      <c r="M89" s="654">
        <v>250.26999999999998</v>
      </c>
    </row>
    <row r="90" spans="1:13" ht="14.4" customHeight="1" x14ac:dyDescent="0.3">
      <c r="A90" s="649" t="s">
        <v>2451</v>
      </c>
      <c r="B90" s="650" t="s">
        <v>3711</v>
      </c>
      <c r="C90" s="650" t="s">
        <v>2919</v>
      </c>
      <c r="D90" s="650" t="s">
        <v>2917</v>
      </c>
      <c r="E90" s="650" t="s">
        <v>2920</v>
      </c>
      <c r="F90" s="653">
        <v>1</v>
      </c>
      <c r="G90" s="653">
        <v>198.04</v>
      </c>
      <c r="H90" s="666">
        <v>1</v>
      </c>
      <c r="I90" s="653"/>
      <c r="J90" s="653"/>
      <c r="K90" s="666">
        <v>0</v>
      </c>
      <c r="L90" s="653">
        <v>1</v>
      </c>
      <c r="M90" s="654">
        <v>198.04</v>
      </c>
    </row>
    <row r="91" spans="1:13" ht="14.4" customHeight="1" x14ac:dyDescent="0.3">
      <c r="A91" s="649" t="s">
        <v>2434</v>
      </c>
      <c r="B91" s="650" t="s">
        <v>2309</v>
      </c>
      <c r="C91" s="650" t="s">
        <v>3447</v>
      </c>
      <c r="D91" s="650" t="s">
        <v>3448</v>
      </c>
      <c r="E91" s="650" t="s">
        <v>3449</v>
      </c>
      <c r="F91" s="653"/>
      <c r="G91" s="653"/>
      <c r="H91" s="666">
        <v>0</v>
      </c>
      <c r="I91" s="653">
        <v>3</v>
      </c>
      <c r="J91" s="653">
        <v>4078.83</v>
      </c>
      <c r="K91" s="666">
        <v>1</v>
      </c>
      <c r="L91" s="653">
        <v>3</v>
      </c>
      <c r="M91" s="654">
        <v>4078.83</v>
      </c>
    </row>
    <row r="92" spans="1:13" ht="14.4" customHeight="1" x14ac:dyDescent="0.3">
      <c r="A92" s="649" t="s">
        <v>2434</v>
      </c>
      <c r="B92" s="650" t="s">
        <v>2309</v>
      </c>
      <c r="C92" s="650" t="s">
        <v>3450</v>
      </c>
      <c r="D92" s="650" t="s">
        <v>3451</v>
      </c>
      <c r="E92" s="650" t="s">
        <v>3452</v>
      </c>
      <c r="F92" s="653"/>
      <c r="G92" s="653"/>
      <c r="H92" s="666">
        <v>0</v>
      </c>
      <c r="I92" s="653">
        <v>1</v>
      </c>
      <c r="J92" s="653">
        <v>1359.61</v>
      </c>
      <c r="K92" s="666">
        <v>1</v>
      </c>
      <c r="L92" s="653">
        <v>1</v>
      </c>
      <c r="M92" s="654">
        <v>1359.61</v>
      </c>
    </row>
    <row r="93" spans="1:13" ht="14.4" customHeight="1" x14ac:dyDescent="0.3">
      <c r="A93" s="649" t="s">
        <v>2434</v>
      </c>
      <c r="B93" s="650" t="s">
        <v>2347</v>
      </c>
      <c r="C93" s="650" t="s">
        <v>3335</v>
      </c>
      <c r="D93" s="650" t="s">
        <v>3336</v>
      </c>
      <c r="E93" s="650" t="s">
        <v>3337</v>
      </c>
      <c r="F93" s="653"/>
      <c r="G93" s="653"/>
      <c r="H93" s="666">
        <v>0</v>
      </c>
      <c r="I93" s="653">
        <v>2</v>
      </c>
      <c r="J93" s="653">
        <v>276.32</v>
      </c>
      <c r="K93" s="666">
        <v>1</v>
      </c>
      <c r="L93" s="653">
        <v>2</v>
      </c>
      <c r="M93" s="654">
        <v>276.32</v>
      </c>
    </row>
    <row r="94" spans="1:13" ht="14.4" customHeight="1" x14ac:dyDescent="0.3">
      <c r="A94" s="649" t="s">
        <v>2434</v>
      </c>
      <c r="B94" s="650" t="s">
        <v>3713</v>
      </c>
      <c r="C94" s="650" t="s">
        <v>3081</v>
      </c>
      <c r="D94" s="650" t="s">
        <v>2852</v>
      </c>
      <c r="E94" s="650" t="s">
        <v>3082</v>
      </c>
      <c r="F94" s="653"/>
      <c r="G94" s="653"/>
      <c r="H94" s="666">
        <v>0</v>
      </c>
      <c r="I94" s="653">
        <v>12</v>
      </c>
      <c r="J94" s="653">
        <v>1948.37</v>
      </c>
      <c r="K94" s="666">
        <v>1</v>
      </c>
      <c r="L94" s="653">
        <v>12</v>
      </c>
      <c r="M94" s="654">
        <v>1948.37</v>
      </c>
    </row>
    <row r="95" spans="1:13" ht="14.4" customHeight="1" x14ac:dyDescent="0.3">
      <c r="A95" s="649" t="s">
        <v>2434</v>
      </c>
      <c r="B95" s="650" t="s">
        <v>3713</v>
      </c>
      <c r="C95" s="650" t="s">
        <v>3437</v>
      </c>
      <c r="D95" s="650" t="s">
        <v>3438</v>
      </c>
      <c r="E95" s="650" t="s">
        <v>3439</v>
      </c>
      <c r="F95" s="653">
        <v>1</v>
      </c>
      <c r="G95" s="653">
        <v>397.02</v>
      </c>
      <c r="H95" s="666">
        <v>1</v>
      </c>
      <c r="I95" s="653"/>
      <c r="J95" s="653"/>
      <c r="K95" s="666">
        <v>0</v>
      </c>
      <c r="L95" s="653">
        <v>1</v>
      </c>
      <c r="M95" s="654">
        <v>397.02</v>
      </c>
    </row>
    <row r="96" spans="1:13" ht="14.4" customHeight="1" x14ac:dyDescent="0.3">
      <c r="A96" s="649" t="s">
        <v>2434</v>
      </c>
      <c r="B96" s="650" t="s">
        <v>3714</v>
      </c>
      <c r="C96" s="650" t="s">
        <v>2739</v>
      </c>
      <c r="D96" s="650" t="s">
        <v>2532</v>
      </c>
      <c r="E96" s="650" t="s">
        <v>2740</v>
      </c>
      <c r="F96" s="653"/>
      <c r="G96" s="653"/>
      <c r="H96" s="666">
        <v>0</v>
      </c>
      <c r="I96" s="653">
        <v>6</v>
      </c>
      <c r="J96" s="653">
        <v>579.78</v>
      </c>
      <c r="K96" s="666">
        <v>1</v>
      </c>
      <c r="L96" s="653">
        <v>6</v>
      </c>
      <c r="M96" s="654">
        <v>579.78</v>
      </c>
    </row>
    <row r="97" spans="1:13" ht="14.4" customHeight="1" x14ac:dyDescent="0.3">
      <c r="A97" s="649" t="s">
        <v>2434</v>
      </c>
      <c r="B97" s="650" t="s">
        <v>3714</v>
      </c>
      <c r="C97" s="650" t="s">
        <v>3274</v>
      </c>
      <c r="D97" s="650" t="s">
        <v>3275</v>
      </c>
      <c r="E97" s="650" t="s">
        <v>3276</v>
      </c>
      <c r="F97" s="653">
        <v>2</v>
      </c>
      <c r="G97" s="653">
        <v>193.26</v>
      </c>
      <c r="H97" s="666">
        <v>1</v>
      </c>
      <c r="I97" s="653"/>
      <c r="J97" s="653"/>
      <c r="K97" s="666">
        <v>0</v>
      </c>
      <c r="L97" s="653">
        <v>2</v>
      </c>
      <c r="M97" s="654">
        <v>193.26</v>
      </c>
    </row>
    <row r="98" spans="1:13" ht="14.4" customHeight="1" x14ac:dyDescent="0.3">
      <c r="A98" s="649" t="s">
        <v>2434</v>
      </c>
      <c r="B98" s="650" t="s">
        <v>3715</v>
      </c>
      <c r="C98" s="650" t="s">
        <v>3332</v>
      </c>
      <c r="D98" s="650" t="s">
        <v>3333</v>
      </c>
      <c r="E98" s="650" t="s">
        <v>3334</v>
      </c>
      <c r="F98" s="653">
        <v>20</v>
      </c>
      <c r="G98" s="653">
        <v>21904.1</v>
      </c>
      <c r="H98" s="666">
        <v>1</v>
      </c>
      <c r="I98" s="653"/>
      <c r="J98" s="653"/>
      <c r="K98" s="666">
        <v>0</v>
      </c>
      <c r="L98" s="653">
        <v>20</v>
      </c>
      <c r="M98" s="654">
        <v>21904.1</v>
      </c>
    </row>
    <row r="99" spans="1:13" ht="14.4" customHeight="1" x14ac:dyDescent="0.3">
      <c r="A99" s="649" t="s">
        <v>2434</v>
      </c>
      <c r="B99" s="650" t="s">
        <v>3715</v>
      </c>
      <c r="C99" s="650" t="s">
        <v>2988</v>
      </c>
      <c r="D99" s="650" t="s">
        <v>2989</v>
      </c>
      <c r="E99" s="650" t="s">
        <v>2990</v>
      </c>
      <c r="F99" s="653"/>
      <c r="G99" s="653"/>
      <c r="H99" s="666">
        <v>0</v>
      </c>
      <c r="I99" s="653">
        <v>50</v>
      </c>
      <c r="J99" s="653">
        <v>44505.429999999993</v>
      </c>
      <c r="K99" s="666">
        <v>1</v>
      </c>
      <c r="L99" s="653">
        <v>50</v>
      </c>
      <c r="M99" s="654">
        <v>44505.429999999993</v>
      </c>
    </row>
    <row r="100" spans="1:13" ht="14.4" customHeight="1" x14ac:dyDescent="0.3">
      <c r="A100" s="649" t="s">
        <v>2434</v>
      </c>
      <c r="B100" s="650" t="s">
        <v>3715</v>
      </c>
      <c r="C100" s="650" t="s">
        <v>3186</v>
      </c>
      <c r="D100" s="650" t="s">
        <v>3187</v>
      </c>
      <c r="E100" s="650" t="s">
        <v>3188</v>
      </c>
      <c r="F100" s="653"/>
      <c r="G100" s="653"/>
      <c r="H100" s="666">
        <v>0</v>
      </c>
      <c r="I100" s="653">
        <v>25</v>
      </c>
      <c r="J100" s="653">
        <v>32005.219999999998</v>
      </c>
      <c r="K100" s="666">
        <v>1</v>
      </c>
      <c r="L100" s="653">
        <v>25</v>
      </c>
      <c r="M100" s="654">
        <v>32005.219999999998</v>
      </c>
    </row>
    <row r="101" spans="1:13" ht="14.4" customHeight="1" x14ac:dyDescent="0.3">
      <c r="A101" s="649" t="s">
        <v>2434</v>
      </c>
      <c r="B101" s="650" t="s">
        <v>3715</v>
      </c>
      <c r="C101" s="650" t="s">
        <v>3189</v>
      </c>
      <c r="D101" s="650" t="s">
        <v>3190</v>
      </c>
      <c r="E101" s="650" t="s">
        <v>3191</v>
      </c>
      <c r="F101" s="653"/>
      <c r="G101" s="653"/>
      <c r="H101" s="666">
        <v>0</v>
      </c>
      <c r="I101" s="653">
        <v>54</v>
      </c>
      <c r="J101" s="653">
        <v>91353.959999999992</v>
      </c>
      <c r="K101" s="666">
        <v>1</v>
      </c>
      <c r="L101" s="653">
        <v>54</v>
      </c>
      <c r="M101" s="654">
        <v>91353.959999999992</v>
      </c>
    </row>
    <row r="102" spans="1:13" ht="14.4" customHeight="1" x14ac:dyDescent="0.3">
      <c r="A102" s="649" t="s">
        <v>2434</v>
      </c>
      <c r="B102" s="650" t="s">
        <v>2406</v>
      </c>
      <c r="C102" s="650" t="s">
        <v>3306</v>
      </c>
      <c r="D102" s="650" t="s">
        <v>3307</v>
      </c>
      <c r="E102" s="650" t="s">
        <v>3308</v>
      </c>
      <c r="F102" s="653">
        <v>1</v>
      </c>
      <c r="G102" s="653">
        <v>327.44</v>
      </c>
      <c r="H102" s="666">
        <v>1</v>
      </c>
      <c r="I102" s="653"/>
      <c r="J102" s="653"/>
      <c r="K102" s="666">
        <v>0</v>
      </c>
      <c r="L102" s="653">
        <v>1</v>
      </c>
      <c r="M102" s="654">
        <v>327.44</v>
      </c>
    </row>
    <row r="103" spans="1:13" ht="14.4" customHeight="1" x14ac:dyDescent="0.3">
      <c r="A103" s="649" t="s">
        <v>2434</v>
      </c>
      <c r="B103" s="650" t="s">
        <v>2406</v>
      </c>
      <c r="C103" s="650" t="s">
        <v>3166</v>
      </c>
      <c r="D103" s="650" t="s">
        <v>3167</v>
      </c>
      <c r="E103" s="650" t="s">
        <v>2604</v>
      </c>
      <c r="F103" s="653"/>
      <c r="G103" s="653"/>
      <c r="H103" s="666">
        <v>0</v>
      </c>
      <c r="I103" s="653">
        <v>36</v>
      </c>
      <c r="J103" s="653">
        <v>5304.9600000000009</v>
      </c>
      <c r="K103" s="666">
        <v>1</v>
      </c>
      <c r="L103" s="653">
        <v>36</v>
      </c>
      <c r="M103" s="654">
        <v>5304.9600000000009</v>
      </c>
    </row>
    <row r="104" spans="1:13" ht="14.4" customHeight="1" x14ac:dyDescent="0.3">
      <c r="A104" s="649" t="s">
        <v>2434</v>
      </c>
      <c r="B104" s="650" t="s">
        <v>2406</v>
      </c>
      <c r="C104" s="650" t="s">
        <v>2809</v>
      </c>
      <c r="D104" s="650" t="s">
        <v>2810</v>
      </c>
      <c r="E104" s="650" t="s">
        <v>2793</v>
      </c>
      <c r="F104" s="653"/>
      <c r="G104" s="653"/>
      <c r="H104" s="666">
        <v>0</v>
      </c>
      <c r="I104" s="653">
        <v>24</v>
      </c>
      <c r="J104" s="653">
        <v>4715.04</v>
      </c>
      <c r="K104" s="666">
        <v>1</v>
      </c>
      <c r="L104" s="653">
        <v>24</v>
      </c>
      <c r="M104" s="654">
        <v>4715.04</v>
      </c>
    </row>
    <row r="105" spans="1:13" ht="14.4" customHeight="1" x14ac:dyDescent="0.3">
      <c r="A105" s="649" t="s">
        <v>2434</v>
      </c>
      <c r="B105" s="650" t="s">
        <v>2406</v>
      </c>
      <c r="C105" s="650" t="s">
        <v>3509</v>
      </c>
      <c r="D105" s="650" t="s">
        <v>2810</v>
      </c>
      <c r="E105" s="650" t="s">
        <v>3510</v>
      </c>
      <c r="F105" s="653">
        <v>3</v>
      </c>
      <c r="G105" s="653">
        <v>0</v>
      </c>
      <c r="H105" s="666"/>
      <c r="I105" s="653"/>
      <c r="J105" s="653"/>
      <c r="K105" s="666"/>
      <c r="L105" s="653">
        <v>3</v>
      </c>
      <c r="M105" s="654">
        <v>0</v>
      </c>
    </row>
    <row r="106" spans="1:13" ht="14.4" customHeight="1" x14ac:dyDescent="0.3">
      <c r="A106" s="649" t="s">
        <v>2434</v>
      </c>
      <c r="B106" s="650" t="s">
        <v>2406</v>
      </c>
      <c r="C106" s="650" t="s">
        <v>3514</v>
      </c>
      <c r="D106" s="650" t="s">
        <v>3512</v>
      </c>
      <c r="E106" s="650" t="s">
        <v>2501</v>
      </c>
      <c r="F106" s="653">
        <v>2</v>
      </c>
      <c r="G106" s="653">
        <v>327.45999999999998</v>
      </c>
      <c r="H106" s="666">
        <v>1</v>
      </c>
      <c r="I106" s="653"/>
      <c r="J106" s="653"/>
      <c r="K106" s="666">
        <v>0</v>
      </c>
      <c r="L106" s="653">
        <v>2</v>
      </c>
      <c r="M106" s="654">
        <v>327.45999999999998</v>
      </c>
    </row>
    <row r="107" spans="1:13" ht="14.4" customHeight="1" x14ac:dyDescent="0.3">
      <c r="A107" s="649" t="s">
        <v>2434</v>
      </c>
      <c r="B107" s="650" t="s">
        <v>2406</v>
      </c>
      <c r="C107" s="650" t="s">
        <v>3168</v>
      </c>
      <c r="D107" s="650" t="s">
        <v>2500</v>
      </c>
      <c r="E107" s="650" t="s">
        <v>2802</v>
      </c>
      <c r="F107" s="653"/>
      <c r="G107" s="653"/>
      <c r="H107" s="666">
        <v>0</v>
      </c>
      <c r="I107" s="653">
        <v>8</v>
      </c>
      <c r="J107" s="653">
        <v>785.84</v>
      </c>
      <c r="K107" s="666">
        <v>1</v>
      </c>
      <c r="L107" s="653">
        <v>8</v>
      </c>
      <c r="M107" s="654">
        <v>785.84</v>
      </c>
    </row>
    <row r="108" spans="1:13" ht="14.4" customHeight="1" x14ac:dyDescent="0.3">
      <c r="A108" s="649" t="s">
        <v>2434</v>
      </c>
      <c r="B108" s="650" t="s">
        <v>2406</v>
      </c>
      <c r="C108" s="650" t="s">
        <v>2499</v>
      </c>
      <c r="D108" s="650" t="s">
        <v>2500</v>
      </c>
      <c r="E108" s="650" t="s">
        <v>2501</v>
      </c>
      <c r="F108" s="653"/>
      <c r="G108" s="653"/>
      <c r="H108" s="666">
        <v>0</v>
      </c>
      <c r="I108" s="653">
        <v>30</v>
      </c>
      <c r="J108" s="653">
        <v>4911.8999999999996</v>
      </c>
      <c r="K108" s="666">
        <v>1</v>
      </c>
      <c r="L108" s="653">
        <v>30</v>
      </c>
      <c r="M108" s="654">
        <v>4911.8999999999996</v>
      </c>
    </row>
    <row r="109" spans="1:13" ht="14.4" customHeight="1" x14ac:dyDescent="0.3">
      <c r="A109" s="649" t="s">
        <v>2434</v>
      </c>
      <c r="B109" s="650" t="s">
        <v>2406</v>
      </c>
      <c r="C109" s="650" t="s">
        <v>3169</v>
      </c>
      <c r="D109" s="650" t="s">
        <v>3164</v>
      </c>
      <c r="E109" s="650" t="s">
        <v>3170</v>
      </c>
      <c r="F109" s="653"/>
      <c r="G109" s="653"/>
      <c r="H109" s="666">
        <v>0</v>
      </c>
      <c r="I109" s="653">
        <v>19</v>
      </c>
      <c r="J109" s="653">
        <v>5972.4599999999991</v>
      </c>
      <c r="K109" s="666">
        <v>1</v>
      </c>
      <c r="L109" s="653">
        <v>19</v>
      </c>
      <c r="M109" s="654">
        <v>5972.4599999999991</v>
      </c>
    </row>
    <row r="110" spans="1:13" ht="14.4" customHeight="1" x14ac:dyDescent="0.3">
      <c r="A110" s="649" t="s">
        <v>2434</v>
      </c>
      <c r="B110" s="650" t="s">
        <v>2406</v>
      </c>
      <c r="C110" s="650" t="s">
        <v>3511</v>
      </c>
      <c r="D110" s="650" t="s">
        <v>3512</v>
      </c>
      <c r="E110" s="650" t="s">
        <v>3513</v>
      </c>
      <c r="F110" s="653">
        <v>3</v>
      </c>
      <c r="G110" s="653">
        <v>196.46999999999997</v>
      </c>
      <c r="H110" s="666">
        <v>1</v>
      </c>
      <c r="I110" s="653"/>
      <c r="J110" s="653"/>
      <c r="K110" s="666">
        <v>0</v>
      </c>
      <c r="L110" s="653">
        <v>3</v>
      </c>
      <c r="M110" s="654">
        <v>196.46999999999997</v>
      </c>
    </row>
    <row r="111" spans="1:13" ht="14.4" customHeight="1" x14ac:dyDescent="0.3">
      <c r="A111" s="649" t="s">
        <v>2434</v>
      </c>
      <c r="B111" s="650" t="s">
        <v>3716</v>
      </c>
      <c r="C111" s="650" t="s">
        <v>3484</v>
      </c>
      <c r="D111" s="650" t="s">
        <v>2600</v>
      </c>
      <c r="E111" s="650" t="s">
        <v>2747</v>
      </c>
      <c r="F111" s="653">
        <v>2</v>
      </c>
      <c r="G111" s="653">
        <v>0</v>
      </c>
      <c r="H111" s="666"/>
      <c r="I111" s="653"/>
      <c r="J111" s="653"/>
      <c r="K111" s="666"/>
      <c r="L111" s="653">
        <v>2</v>
      </c>
      <c r="M111" s="654">
        <v>0</v>
      </c>
    </row>
    <row r="112" spans="1:13" ht="14.4" customHeight="1" x14ac:dyDescent="0.3">
      <c r="A112" s="649" t="s">
        <v>2434</v>
      </c>
      <c r="B112" s="650" t="s">
        <v>3716</v>
      </c>
      <c r="C112" s="650" t="s">
        <v>2746</v>
      </c>
      <c r="D112" s="650" t="s">
        <v>2600</v>
      </c>
      <c r="E112" s="650" t="s">
        <v>2747</v>
      </c>
      <c r="F112" s="653">
        <v>1</v>
      </c>
      <c r="G112" s="653">
        <v>94.72</v>
      </c>
      <c r="H112" s="666">
        <v>1</v>
      </c>
      <c r="I112" s="653"/>
      <c r="J112" s="653"/>
      <c r="K112" s="666">
        <v>0</v>
      </c>
      <c r="L112" s="653">
        <v>1</v>
      </c>
      <c r="M112" s="654">
        <v>94.72</v>
      </c>
    </row>
    <row r="113" spans="1:13" ht="14.4" customHeight="1" x14ac:dyDescent="0.3">
      <c r="A113" s="649" t="s">
        <v>2434</v>
      </c>
      <c r="B113" s="650" t="s">
        <v>3716</v>
      </c>
      <c r="C113" s="650" t="s">
        <v>3485</v>
      </c>
      <c r="D113" s="650" t="s">
        <v>3486</v>
      </c>
      <c r="E113" s="650" t="s">
        <v>3487</v>
      </c>
      <c r="F113" s="653">
        <v>4</v>
      </c>
      <c r="G113" s="653">
        <v>126.26</v>
      </c>
      <c r="H113" s="666">
        <v>1</v>
      </c>
      <c r="I113" s="653"/>
      <c r="J113" s="653"/>
      <c r="K113" s="666">
        <v>0</v>
      </c>
      <c r="L113" s="653">
        <v>4</v>
      </c>
      <c r="M113" s="654">
        <v>126.26</v>
      </c>
    </row>
    <row r="114" spans="1:13" ht="14.4" customHeight="1" x14ac:dyDescent="0.3">
      <c r="A114" s="649" t="s">
        <v>2434</v>
      </c>
      <c r="B114" s="650" t="s">
        <v>3717</v>
      </c>
      <c r="C114" s="650" t="s">
        <v>3389</v>
      </c>
      <c r="D114" s="650" t="s">
        <v>3390</v>
      </c>
      <c r="E114" s="650" t="s">
        <v>3391</v>
      </c>
      <c r="F114" s="653">
        <v>2</v>
      </c>
      <c r="G114" s="653">
        <v>1999.2</v>
      </c>
      <c r="H114" s="666">
        <v>0.5</v>
      </c>
      <c r="I114" s="653">
        <v>2</v>
      </c>
      <c r="J114" s="653">
        <v>1999.2</v>
      </c>
      <c r="K114" s="666">
        <v>0.5</v>
      </c>
      <c r="L114" s="653">
        <v>4</v>
      </c>
      <c r="M114" s="654">
        <v>3998.4</v>
      </c>
    </row>
    <row r="115" spans="1:13" ht="14.4" customHeight="1" x14ac:dyDescent="0.3">
      <c r="A115" s="649" t="s">
        <v>2434</v>
      </c>
      <c r="B115" s="650" t="s">
        <v>3717</v>
      </c>
      <c r="C115" s="650" t="s">
        <v>3392</v>
      </c>
      <c r="D115" s="650" t="s">
        <v>3393</v>
      </c>
      <c r="E115" s="650" t="s">
        <v>3056</v>
      </c>
      <c r="F115" s="653">
        <v>11</v>
      </c>
      <c r="G115" s="653">
        <v>9757.5499999999993</v>
      </c>
      <c r="H115" s="666">
        <v>0.91666666666666674</v>
      </c>
      <c r="I115" s="653">
        <v>1</v>
      </c>
      <c r="J115" s="653">
        <v>887.05</v>
      </c>
      <c r="K115" s="666">
        <v>8.3333333333333343E-2</v>
      </c>
      <c r="L115" s="653">
        <v>12</v>
      </c>
      <c r="M115" s="654">
        <v>10644.599999999999</v>
      </c>
    </row>
    <row r="116" spans="1:13" ht="14.4" customHeight="1" x14ac:dyDescent="0.3">
      <c r="A116" s="649" t="s">
        <v>2434</v>
      </c>
      <c r="B116" s="650" t="s">
        <v>3717</v>
      </c>
      <c r="C116" s="650" t="s">
        <v>3238</v>
      </c>
      <c r="D116" s="650" t="s">
        <v>3239</v>
      </c>
      <c r="E116" s="650" t="s">
        <v>3240</v>
      </c>
      <c r="F116" s="653"/>
      <c r="G116" s="653"/>
      <c r="H116" s="666">
        <v>0</v>
      </c>
      <c r="I116" s="653">
        <v>5</v>
      </c>
      <c r="J116" s="653">
        <v>2807.7</v>
      </c>
      <c r="K116" s="666">
        <v>1</v>
      </c>
      <c r="L116" s="653">
        <v>5</v>
      </c>
      <c r="M116" s="654">
        <v>2807.7</v>
      </c>
    </row>
    <row r="117" spans="1:13" ht="14.4" customHeight="1" x14ac:dyDescent="0.3">
      <c r="A117" s="649" t="s">
        <v>2434</v>
      </c>
      <c r="B117" s="650" t="s">
        <v>3717</v>
      </c>
      <c r="C117" s="650" t="s">
        <v>3052</v>
      </c>
      <c r="D117" s="650" t="s">
        <v>3053</v>
      </c>
      <c r="E117" s="650" t="s">
        <v>3054</v>
      </c>
      <c r="F117" s="653"/>
      <c r="G117" s="653"/>
      <c r="H117" s="666">
        <v>0</v>
      </c>
      <c r="I117" s="653">
        <v>2</v>
      </c>
      <c r="J117" s="653">
        <v>887.04</v>
      </c>
      <c r="K117" s="666">
        <v>1</v>
      </c>
      <c r="L117" s="653">
        <v>2</v>
      </c>
      <c r="M117" s="654">
        <v>887.04</v>
      </c>
    </row>
    <row r="118" spans="1:13" ht="14.4" customHeight="1" x14ac:dyDescent="0.3">
      <c r="A118" s="649" t="s">
        <v>2434</v>
      </c>
      <c r="B118" s="650" t="s">
        <v>3717</v>
      </c>
      <c r="C118" s="650" t="s">
        <v>3055</v>
      </c>
      <c r="D118" s="650" t="s">
        <v>3053</v>
      </c>
      <c r="E118" s="650" t="s">
        <v>3056</v>
      </c>
      <c r="F118" s="653"/>
      <c r="G118" s="653"/>
      <c r="H118" s="666">
        <v>0</v>
      </c>
      <c r="I118" s="653">
        <v>56</v>
      </c>
      <c r="J118" s="653">
        <v>49674.799999999988</v>
      </c>
      <c r="K118" s="666">
        <v>1</v>
      </c>
      <c r="L118" s="653">
        <v>56</v>
      </c>
      <c r="M118" s="654">
        <v>49674.799999999988</v>
      </c>
    </row>
    <row r="119" spans="1:13" ht="14.4" customHeight="1" x14ac:dyDescent="0.3">
      <c r="A119" s="649" t="s">
        <v>2434</v>
      </c>
      <c r="B119" s="650" t="s">
        <v>3717</v>
      </c>
      <c r="C119" s="650" t="s">
        <v>3057</v>
      </c>
      <c r="D119" s="650" t="s">
        <v>3058</v>
      </c>
      <c r="E119" s="650" t="s">
        <v>3059</v>
      </c>
      <c r="F119" s="653"/>
      <c r="G119" s="653"/>
      <c r="H119" s="666">
        <v>0</v>
      </c>
      <c r="I119" s="653">
        <v>4</v>
      </c>
      <c r="J119" s="653">
        <v>1999.2</v>
      </c>
      <c r="K119" s="666">
        <v>1</v>
      </c>
      <c r="L119" s="653">
        <v>4</v>
      </c>
      <c r="M119" s="654">
        <v>1999.2</v>
      </c>
    </row>
    <row r="120" spans="1:13" ht="14.4" customHeight="1" x14ac:dyDescent="0.3">
      <c r="A120" s="649" t="s">
        <v>2434</v>
      </c>
      <c r="B120" s="650" t="s">
        <v>3717</v>
      </c>
      <c r="C120" s="650" t="s">
        <v>3394</v>
      </c>
      <c r="D120" s="650" t="s">
        <v>3395</v>
      </c>
      <c r="E120" s="650" t="s">
        <v>3396</v>
      </c>
      <c r="F120" s="653">
        <v>2</v>
      </c>
      <c r="G120" s="653">
        <v>0</v>
      </c>
      <c r="H120" s="666"/>
      <c r="I120" s="653"/>
      <c r="J120" s="653"/>
      <c r="K120" s="666"/>
      <c r="L120" s="653">
        <v>2</v>
      </c>
      <c r="M120" s="654">
        <v>0</v>
      </c>
    </row>
    <row r="121" spans="1:13" ht="14.4" customHeight="1" x14ac:dyDescent="0.3">
      <c r="A121" s="649" t="s">
        <v>2434</v>
      </c>
      <c r="B121" s="650" t="s">
        <v>3717</v>
      </c>
      <c r="C121" s="650" t="s">
        <v>3397</v>
      </c>
      <c r="D121" s="650" t="s">
        <v>3053</v>
      </c>
      <c r="E121" s="650" t="s">
        <v>3056</v>
      </c>
      <c r="F121" s="653">
        <v>2</v>
      </c>
      <c r="G121" s="653">
        <v>1774.1</v>
      </c>
      <c r="H121" s="666">
        <v>1</v>
      </c>
      <c r="I121" s="653"/>
      <c r="J121" s="653"/>
      <c r="K121" s="666">
        <v>0</v>
      </c>
      <c r="L121" s="653">
        <v>2</v>
      </c>
      <c r="M121" s="654">
        <v>1774.1</v>
      </c>
    </row>
    <row r="122" spans="1:13" ht="14.4" customHeight="1" x14ac:dyDescent="0.3">
      <c r="A122" s="649" t="s">
        <v>2434</v>
      </c>
      <c r="B122" s="650" t="s">
        <v>3718</v>
      </c>
      <c r="C122" s="650" t="s">
        <v>3137</v>
      </c>
      <c r="D122" s="650" t="s">
        <v>3138</v>
      </c>
      <c r="E122" s="650" t="s">
        <v>3139</v>
      </c>
      <c r="F122" s="653"/>
      <c r="G122" s="653"/>
      <c r="H122" s="666">
        <v>0</v>
      </c>
      <c r="I122" s="653">
        <v>11</v>
      </c>
      <c r="J122" s="653">
        <v>14791.26</v>
      </c>
      <c r="K122" s="666">
        <v>1</v>
      </c>
      <c r="L122" s="653">
        <v>11</v>
      </c>
      <c r="M122" s="654">
        <v>14791.26</v>
      </c>
    </row>
    <row r="123" spans="1:13" ht="14.4" customHeight="1" x14ac:dyDescent="0.3">
      <c r="A123" s="649" t="s">
        <v>2434</v>
      </c>
      <c r="B123" s="650" t="s">
        <v>3718</v>
      </c>
      <c r="C123" s="650" t="s">
        <v>3140</v>
      </c>
      <c r="D123" s="650" t="s">
        <v>3141</v>
      </c>
      <c r="E123" s="650" t="s">
        <v>3142</v>
      </c>
      <c r="F123" s="653"/>
      <c r="G123" s="653"/>
      <c r="H123" s="666">
        <v>0</v>
      </c>
      <c r="I123" s="653">
        <v>50</v>
      </c>
      <c r="J123" s="653">
        <v>89672.999999999985</v>
      </c>
      <c r="K123" s="666">
        <v>1</v>
      </c>
      <c r="L123" s="653">
        <v>50</v>
      </c>
      <c r="M123" s="654">
        <v>89672.999999999985</v>
      </c>
    </row>
    <row r="124" spans="1:13" ht="14.4" customHeight="1" x14ac:dyDescent="0.3">
      <c r="A124" s="649" t="s">
        <v>2434</v>
      </c>
      <c r="B124" s="650" t="s">
        <v>3718</v>
      </c>
      <c r="C124" s="650" t="s">
        <v>3474</v>
      </c>
      <c r="D124" s="650" t="s">
        <v>3475</v>
      </c>
      <c r="E124" s="650" t="s">
        <v>3476</v>
      </c>
      <c r="F124" s="653">
        <v>2</v>
      </c>
      <c r="G124" s="653">
        <v>0</v>
      </c>
      <c r="H124" s="666"/>
      <c r="I124" s="653"/>
      <c r="J124" s="653"/>
      <c r="K124" s="666"/>
      <c r="L124" s="653">
        <v>2</v>
      </c>
      <c r="M124" s="654">
        <v>0</v>
      </c>
    </row>
    <row r="125" spans="1:13" ht="14.4" customHeight="1" x14ac:dyDescent="0.3">
      <c r="A125" s="649" t="s">
        <v>2434</v>
      </c>
      <c r="B125" s="650" t="s">
        <v>2383</v>
      </c>
      <c r="C125" s="650" t="s">
        <v>3320</v>
      </c>
      <c r="D125" s="650" t="s">
        <v>3321</v>
      </c>
      <c r="E125" s="650" t="s">
        <v>3322</v>
      </c>
      <c r="F125" s="653">
        <v>2</v>
      </c>
      <c r="G125" s="653">
        <v>117.98</v>
      </c>
      <c r="H125" s="666">
        <v>1</v>
      </c>
      <c r="I125" s="653"/>
      <c r="J125" s="653"/>
      <c r="K125" s="666">
        <v>0</v>
      </c>
      <c r="L125" s="653">
        <v>2</v>
      </c>
      <c r="M125" s="654">
        <v>117.98</v>
      </c>
    </row>
    <row r="126" spans="1:13" ht="14.4" customHeight="1" x14ac:dyDescent="0.3">
      <c r="A126" s="649" t="s">
        <v>2434</v>
      </c>
      <c r="B126" s="650" t="s">
        <v>2383</v>
      </c>
      <c r="C126" s="650" t="s">
        <v>3323</v>
      </c>
      <c r="D126" s="650" t="s">
        <v>3324</v>
      </c>
      <c r="E126" s="650" t="s">
        <v>3325</v>
      </c>
      <c r="F126" s="653"/>
      <c r="G126" s="653"/>
      <c r="H126" s="666">
        <v>0</v>
      </c>
      <c r="I126" s="653">
        <v>1</v>
      </c>
      <c r="J126" s="653">
        <v>6.98</v>
      </c>
      <c r="K126" s="666">
        <v>1</v>
      </c>
      <c r="L126" s="653">
        <v>1</v>
      </c>
      <c r="M126" s="654">
        <v>6.98</v>
      </c>
    </row>
    <row r="127" spans="1:13" ht="14.4" customHeight="1" x14ac:dyDescent="0.3">
      <c r="A127" s="649" t="s">
        <v>2434</v>
      </c>
      <c r="B127" s="650" t="s">
        <v>2389</v>
      </c>
      <c r="C127" s="650" t="s">
        <v>3342</v>
      </c>
      <c r="D127" s="650" t="s">
        <v>3343</v>
      </c>
      <c r="E127" s="650" t="s">
        <v>3344</v>
      </c>
      <c r="F127" s="653">
        <v>1</v>
      </c>
      <c r="G127" s="653">
        <v>720.54</v>
      </c>
      <c r="H127" s="666">
        <v>1</v>
      </c>
      <c r="I127" s="653"/>
      <c r="J127" s="653"/>
      <c r="K127" s="666">
        <v>0</v>
      </c>
      <c r="L127" s="653">
        <v>1</v>
      </c>
      <c r="M127" s="654">
        <v>720.54</v>
      </c>
    </row>
    <row r="128" spans="1:13" ht="14.4" customHeight="1" x14ac:dyDescent="0.3">
      <c r="A128" s="649" t="s">
        <v>2434</v>
      </c>
      <c r="B128" s="650" t="s">
        <v>2389</v>
      </c>
      <c r="C128" s="650" t="s">
        <v>2835</v>
      </c>
      <c r="D128" s="650" t="s">
        <v>2836</v>
      </c>
      <c r="E128" s="650" t="s">
        <v>884</v>
      </c>
      <c r="F128" s="653"/>
      <c r="G128" s="653"/>
      <c r="H128" s="666">
        <v>0</v>
      </c>
      <c r="I128" s="653">
        <v>3</v>
      </c>
      <c r="J128" s="653">
        <v>648.48</v>
      </c>
      <c r="K128" s="666">
        <v>1</v>
      </c>
      <c r="L128" s="653">
        <v>3</v>
      </c>
      <c r="M128" s="654">
        <v>648.48</v>
      </c>
    </row>
    <row r="129" spans="1:13" ht="14.4" customHeight="1" x14ac:dyDescent="0.3">
      <c r="A129" s="649" t="s">
        <v>2434</v>
      </c>
      <c r="B129" s="650" t="s">
        <v>2389</v>
      </c>
      <c r="C129" s="650" t="s">
        <v>3195</v>
      </c>
      <c r="D129" s="650" t="s">
        <v>3196</v>
      </c>
      <c r="E129" s="650" t="s">
        <v>3197</v>
      </c>
      <c r="F129" s="653"/>
      <c r="G129" s="653"/>
      <c r="H129" s="666">
        <v>0</v>
      </c>
      <c r="I129" s="653">
        <v>20</v>
      </c>
      <c r="J129" s="653">
        <v>3242.6</v>
      </c>
      <c r="K129" s="666">
        <v>1</v>
      </c>
      <c r="L129" s="653">
        <v>20</v>
      </c>
      <c r="M129" s="654">
        <v>3242.6</v>
      </c>
    </row>
    <row r="130" spans="1:13" ht="14.4" customHeight="1" x14ac:dyDescent="0.3">
      <c r="A130" s="649" t="s">
        <v>2434</v>
      </c>
      <c r="B130" s="650" t="s">
        <v>2389</v>
      </c>
      <c r="C130" s="650" t="s">
        <v>2991</v>
      </c>
      <c r="D130" s="650" t="s">
        <v>2836</v>
      </c>
      <c r="E130" s="650" t="s">
        <v>2992</v>
      </c>
      <c r="F130" s="653"/>
      <c r="G130" s="653"/>
      <c r="H130" s="666">
        <v>0</v>
      </c>
      <c r="I130" s="653">
        <v>6</v>
      </c>
      <c r="J130" s="653">
        <v>1296.96</v>
      </c>
      <c r="K130" s="666">
        <v>1</v>
      </c>
      <c r="L130" s="653">
        <v>6</v>
      </c>
      <c r="M130" s="654">
        <v>1296.96</v>
      </c>
    </row>
    <row r="131" spans="1:13" ht="14.4" customHeight="1" x14ac:dyDescent="0.3">
      <c r="A131" s="649" t="s">
        <v>2434</v>
      </c>
      <c r="B131" s="650" t="s">
        <v>2389</v>
      </c>
      <c r="C131" s="650" t="s">
        <v>2552</v>
      </c>
      <c r="D131" s="650" t="s">
        <v>2553</v>
      </c>
      <c r="E131" s="650" t="s">
        <v>2554</v>
      </c>
      <c r="F131" s="653">
        <v>6</v>
      </c>
      <c r="G131" s="653">
        <v>1210.5</v>
      </c>
      <c r="H131" s="666">
        <v>1</v>
      </c>
      <c r="I131" s="653"/>
      <c r="J131" s="653"/>
      <c r="K131" s="666">
        <v>0</v>
      </c>
      <c r="L131" s="653">
        <v>6</v>
      </c>
      <c r="M131" s="654">
        <v>1210.5</v>
      </c>
    </row>
    <row r="132" spans="1:13" ht="14.4" customHeight="1" x14ac:dyDescent="0.3">
      <c r="A132" s="649" t="s">
        <v>2434</v>
      </c>
      <c r="B132" s="650" t="s">
        <v>2389</v>
      </c>
      <c r="C132" s="650" t="s">
        <v>3201</v>
      </c>
      <c r="D132" s="650" t="s">
        <v>2553</v>
      </c>
      <c r="E132" s="650" t="s">
        <v>2554</v>
      </c>
      <c r="F132" s="653">
        <v>2</v>
      </c>
      <c r="G132" s="653">
        <v>403.5</v>
      </c>
      <c r="H132" s="666">
        <v>1</v>
      </c>
      <c r="I132" s="653"/>
      <c r="J132" s="653"/>
      <c r="K132" s="666">
        <v>0</v>
      </c>
      <c r="L132" s="653">
        <v>2</v>
      </c>
      <c r="M132" s="654">
        <v>403.5</v>
      </c>
    </row>
    <row r="133" spans="1:13" ht="14.4" customHeight="1" x14ac:dyDescent="0.3">
      <c r="A133" s="649" t="s">
        <v>2434</v>
      </c>
      <c r="B133" s="650" t="s">
        <v>2389</v>
      </c>
      <c r="C133" s="650" t="s">
        <v>3345</v>
      </c>
      <c r="D133" s="650" t="s">
        <v>3346</v>
      </c>
      <c r="E133" s="650" t="s">
        <v>3347</v>
      </c>
      <c r="F133" s="653">
        <v>1</v>
      </c>
      <c r="G133" s="653">
        <v>529.62</v>
      </c>
      <c r="H133" s="666">
        <v>1</v>
      </c>
      <c r="I133" s="653"/>
      <c r="J133" s="653"/>
      <c r="K133" s="666">
        <v>0</v>
      </c>
      <c r="L133" s="653">
        <v>1</v>
      </c>
      <c r="M133" s="654">
        <v>529.62</v>
      </c>
    </row>
    <row r="134" spans="1:13" ht="14.4" customHeight="1" x14ac:dyDescent="0.3">
      <c r="A134" s="649" t="s">
        <v>2434</v>
      </c>
      <c r="B134" s="650" t="s">
        <v>2390</v>
      </c>
      <c r="C134" s="650" t="s">
        <v>3478</v>
      </c>
      <c r="D134" s="650" t="s">
        <v>3479</v>
      </c>
      <c r="E134" s="650" t="s">
        <v>3480</v>
      </c>
      <c r="F134" s="653"/>
      <c r="G134" s="653"/>
      <c r="H134" s="666">
        <v>0</v>
      </c>
      <c r="I134" s="653">
        <v>1</v>
      </c>
      <c r="J134" s="653">
        <v>1130.43</v>
      </c>
      <c r="K134" s="666">
        <v>1</v>
      </c>
      <c r="L134" s="653">
        <v>1</v>
      </c>
      <c r="M134" s="654">
        <v>1130.43</v>
      </c>
    </row>
    <row r="135" spans="1:13" ht="14.4" customHeight="1" x14ac:dyDescent="0.3">
      <c r="A135" s="649" t="s">
        <v>2434</v>
      </c>
      <c r="B135" s="650" t="s">
        <v>3709</v>
      </c>
      <c r="C135" s="650" t="s">
        <v>3219</v>
      </c>
      <c r="D135" s="650" t="s">
        <v>3220</v>
      </c>
      <c r="E135" s="650" t="s">
        <v>2752</v>
      </c>
      <c r="F135" s="653"/>
      <c r="G135" s="653"/>
      <c r="H135" s="666">
        <v>0</v>
      </c>
      <c r="I135" s="653">
        <v>5</v>
      </c>
      <c r="J135" s="653">
        <v>1162.1999999999998</v>
      </c>
      <c r="K135" s="666">
        <v>1</v>
      </c>
      <c r="L135" s="653">
        <v>5</v>
      </c>
      <c r="M135" s="654">
        <v>1162.1999999999998</v>
      </c>
    </row>
    <row r="136" spans="1:13" ht="14.4" customHeight="1" x14ac:dyDescent="0.3">
      <c r="A136" s="649" t="s">
        <v>2434</v>
      </c>
      <c r="B136" s="650" t="s">
        <v>3709</v>
      </c>
      <c r="C136" s="650" t="s">
        <v>2949</v>
      </c>
      <c r="D136" s="650" t="s">
        <v>2950</v>
      </c>
      <c r="E136" s="650" t="s">
        <v>2951</v>
      </c>
      <c r="F136" s="653">
        <v>3</v>
      </c>
      <c r="G136" s="653">
        <v>605.25</v>
      </c>
      <c r="H136" s="666">
        <v>1</v>
      </c>
      <c r="I136" s="653"/>
      <c r="J136" s="653"/>
      <c r="K136" s="666">
        <v>0</v>
      </c>
      <c r="L136" s="653">
        <v>3</v>
      </c>
      <c r="M136" s="654">
        <v>605.25</v>
      </c>
    </row>
    <row r="137" spans="1:13" ht="14.4" customHeight="1" x14ac:dyDescent="0.3">
      <c r="A137" s="649" t="s">
        <v>2434</v>
      </c>
      <c r="B137" s="650" t="s">
        <v>3726</v>
      </c>
      <c r="C137" s="650" t="s">
        <v>3442</v>
      </c>
      <c r="D137" s="650" t="s">
        <v>3443</v>
      </c>
      <c r="E137" s="650" t="s">
        <v>3444</v>
      </c>
      <c r="F137" s="653"/>
      <c r="G137" s="653"/>
      <c r="H137" s="666">
        <v>0</v>
      </c>
      <c r="I137" s="653">
        <v>1</v>
      </c>
      <c r="J137" s="653">
        <v>418.37</v>
      </c>
      <c r="K137" s="666">
        <v>1</v>
      </c>
      <c r="L137" s="653">
        <v>1</v>
      </c>
      <c r="M137" s="654">
        <v>418.37</v>
      </c>
    </row>
    <row r="138" spans="1:13" ht="14.4" customHeight="1" x14ac:dyDescent="0.3">
      <c r="A138" s="649" t="s">
        <v>2434</v>
      </c>
      <c r="B138" s="650" t="s">
        <v>3724</v>
      </c>
      <c r="C138" s="650" t="s">
        <v>3521</v>
      </c>
      <c r="D138" s="650" t="s">
        <v>3318</v>
      </c>
      <c r="E138" s="650" t="s">
        <v>3522</v>
      </c>
      <c r="F138" s="653"/>
      <c r="G138" s="653"/>
      <c r="H138" s="666">
        <v>0</v>
      </c>
      <c r="I138" s="653">
        <v>1</v>
      </c>
      <c r="J138" s="653">
        <v>464.86</v>
      </c>
      <c r="K138" s="666">
        <v>1</v>
      </c>
      <c r="L138" s="653">
        <v>1</v>
      </c>
      <c r="M138" s="654">
        <v>464.86</v>
      </c>
    </row>
    <row r="139" spans="1:13" ht="14.4" customHeight="1" x14ac:dyDescent="0.3">
      <c r="A139" s="649" t="s">
        <v>2434</v>
      </c>
      <c r="B139" s="650" t="s">
        <v>3724</v>
      </c>
      <c r="C139" s="650" t="s">
        <v>3523</v>
      </c>
      <c r="D139" s="650" t="s">
        <v>3524</v>
      </c>
      <c r="E139" s="650" t="s">
        <v>3525</v>
      </c>
      <c r="F139" s="653"/>
      <c r="G139" s="653"/>
      <c r="H139" s="666">
        <v>0</v>
      </c>
      <c r="I139" s="653">
        <v>1</v>
      </c>
      <c r="J139" s="653">
        <v>619.66</v>
      </c>
      <c r="K139" s="666">
        <v>1</v>
      </c>
      <c r="L139" s="653">
        <v>1</v>
      </c>
      <c r="M139" s="654">
        <v>619.66</v>
      </c>
    </row>
    <row r="140" spans="1:13" ht="14.4" customHeight="1" x14ac:dyDescent="0.3">
      <c r="A140" s="649" t="s">
        <v>2434</v>
      </c>
      <c r="B140" s="650" t="s">
        <v>2393</v>
      </c>
      <c r="C140" s="650" t="s">
        <v>1574</v>
      </c>
      <c r="D140" s="650" t="s">
        <v>1575</v>
      </c>
      <c r="E140" s="650" t="s">
        <v>2394</v>
      </c>
      <c r="F140" s="653"/>
      <c r="G140" s="653"/>
      <c r="H140" s="666">
        <v>0</v>
      </c>
      <c r="I140" s="653">
        <v>1</v>
      </c>
      <c r="J140" s="653">
        <v>237.65</v>
      </c>
      <c r="K140" s="666">
        <v>1</v>
      </c>
      <c r="L140" s="653">
        <v>1</v>
      </c>
      <c r="M140" s="654">
        <v>237.65</v>
      </c>
    </row>
    <row r="141" spans="1:13" ht="14.4" customHeight="1" x14ac:dyDescent="0.3">
      <c r="A141" s="649" t="s">
        <v>2434</v>
      </c>
      <c r="B141" s="650" t="s">
        <v>2393</v>
      </c>
      <c r="C141" s="650" t="s">
        <v>3341</v>
      </c>
      <c r="D141" s="650" t="s">
        <v>1575</v>
      </c>
      <c r="E141" s="650" t="s">
        <v>2915</v>
      </c>
      <c r="F141" s="653"/>
      <c r="G141" s="653"/>
      <c r="H141" s="666">
        <v>0</v>
      </c>
      <c r="I141" s="653">
        <v>1</v>
      </c>
      <c r="J141" s="653">
        <v>356.47</v>
      </c>
      <c r="K141" s="666">
        <v>1</v>
      </c>
      <c r="L141" s="653">
        <v>1</v>
      </c>
      <c r="M141" s="654">
        <v>356.47</v>
      </c>
    </row>
    <row r="142" spans="1:13" ht="14.4" customHeight="1" x14ac:dyDescent="0.3">
      <c r="A142" s="649" t="s">
        <v>2434</v>
      </c>
      <c r="B142" s="650" t="s">
        <v>3711</v>
      </c>
      <c r="C142" s="650" t="s">
        <v>3427</v>
      </c>
      <c r="D142" s="650" t="s">
        <v>3428</v>
      </c>
      <c r="E142" s="650" t="s">
        <v>1600</v>
      </c>
      <c r="F142" s="653"/>
      <c r="G142" s="653"/>
      <c r="H142" s="666">
        <v>0</v>
      </c>
      <c r="I142" s="653">
        <v>6</v>
      </c>
      <c r="J142" s="653">
        <v>769.68000000000006</v>
      </c>
      <c r="K142" s="666">
        <v>1</v>
      </c>
      <c r="L142" s="653">
        <v>6</v>
      </c>
      <c r="M142" s="654">
        <v>769.68000000000006</v>
      </c>
    </row>
    <row r="143" spans="1:13" ht="14.4" customHeight="1" x14ac:dyDescent="0.3">
      <c r="A143" s="649" t="s">
        <v>2434</v>
      </c>
      <c r="B143" s="650" t="s">
        <v>3711</v>
      </c>
      <c r="C143" s="650" t="s">
        <v>2916</v>
      </c>
      <c r="D143" s="650" t="s">
        <v>2917</v>
      </c>
      <c r="E143" s="650" t="s">
        <v>2918</v>
      </c>
      <c r="F143" s="653">
        <v>1</v>
      </c>
      <c r="G143" s="653">
        <v>356.47</v>
      </c>
      <c r="H143" s="666">
        <v>1</v>
      </c>
      <c r="I143" s="653"/>
      <c r="J143" s="653"/>
      <c r="K143" s="666">
        <v>0</v>
      </c>
      <c r="L143" s="653">
        <v>1</v>
      </c>
      <c r="M143" s="654">
        <v>356.47</v>
      </c>
    </row>
    <row r="144" spans="1:13" ht="14.4" customHeight="1" x14ac:dyDescent="0.3">
      <c r="A144" s="649" t="s">
        <v>2434</v>
      </c>
      <c r="B144" s="650" t="s">
        <v>3720</v>
      </c>
      <c r="C144" s="650" t="s">
        <v>3076</v>
      </c>
      <c r="D144" s="650" t="s">
        <v>3077</v>
      </c>
      <c r="E144" s="650" t="s">
        <v>3078</v>
      </c>
      <c r="F144" s="653"/>
      <c r="G144" s="653"/>
      <c r="H144" s="666">
        <v>0</v>
      </c>
      <c r="I144" s="653">
        <v>3</v>
      </c>
      <c r="J144" s="653">
        <v>356.46</v>
      </c>
      <c r="K144" s="666">
        <v>1</v>
      </c>
      <c r="L144" s="653">
        <v>3</v>
      </c>
      <c r="M144" s="654">
        <v>356.46</v>
      </c>
    </row>
    <row r="145" spans="1:13" ht="14.4" customHeight="1" x14ac:dyDescent="0.3">
      <c r="A145" s="649" t="s">
        <v>2455</v>
      </c>
      <c r="B145" s="650" t="s">
        <v>3708</v>
      </c>
      <c r="C145" s="650" t="s">
        <v>2939</v>
      </c>
      <c r="D145" s="650" t="s">
        <v>2940</v>
      </c>
      <c r="E145" s="650" t="s">
        <v>2712</v>
      </c>
      <c r="F145" s="653">
        <v>2</v>
      </c>
      <c r="G145" s="653">
        <v>444.5</v>
      </c>
      <c r="H145" s="666">
        <v>1</v>
      </c>
      <c r="I145" s="653"/>
      <c r="J145" s="653"/>
      <c r="K145" s="666">
        <v>0</v>
      </c>
      <c r="L145" s="653">
        <v>2</v>
      </c>
      <c r="M145" s="654">
        <v>444.5</v>
      </c>
    </row>
    <row r="146" spans="1:13" ht="14.4" customHeight="1" x14ac:dyDescent="0.3">
      <c r="A146" s="649" t="s">
        <v>2455</v>
      </c>
      <c r="B146" s="650" t="s">
        <v>3708</v>
      </c>
      <c r="C146" s="650" t="s">
        <v>2711</v>
      </c>
      <c r="D146" s="650" t="s">
        <v>2477</v>
      </c>
      <c r="E146" s="650" t="s">
        <v>2712</v>
      </c>
      <c r="F146" s="653"/>
      <c r="G146" s="653"/>
      <c r="H146" s="666">
        <v>0</v>
      </c>
      <c r="I146" s="653">
        <v>4</v>
      </c>
      <c r="J146" s="653">
        <v>889</v>
      </c>
      <c r="K146" s="666">
        <v>1</v>
      </c>
      <c r="L146" s="653">
        <v>4</v>
      </c>
      <c r="M146" s="654">
        <v>889</v>
      </c>
    </row>
    <row r="147" spans="1:13" ht="14.4" customHeight="1" x14ac:dyDescent="0.3">
      <c r="A147" s="649" t="s">
        <v>2436</v>
      </c>
      <c r="B147" s="650" t="s">
        <v>2341</v>
      </c>
      <c r="C147" s="650" t="s">
        <v>1849</v>
      </c>
      <c r="D147" s="650" t="s">
        <v>2342</v>
      </c>
      <c r="E147" s="650" t="s">
        <v>2343</v>
      </c>
      <c r="F147" s="653"/>
      <c r="G147" s="653"/>
      <c r="H147" s="666">
        <v>0</v>
      </c>
      <c r="I147" s="653">
        <v>2</v>
      </c>
      <c r="J147" s="653">
        <v>313.72000000000003</v>
      </c>
      <c r="K147" s="666">
        <v>1</v>
      </c>
      <c r="L147" s="653">
        <v>2</v>
      </c>
      <c r="M147" s="654">
        <v>313.72000000000003</v>
      </c>
    </row>
    <row r="148" spans="1:13" ht="14.4" customHeight="1" x14ac:dyDescent="0.3">
      <c r="A148" s="649" t="s">
        <v>2436</v>
      </c>
      <c r="B148" s="650" t="s">
        <v>2352</v>
      </c>
      <c r="C148" s="650" t="s">
        <v>2680</v>
      </c>
      <c r="D148" s="650" t="s">
        <v>2681</v>
      </c>
      <c r="E148" s="650" t="s">
        <v>2682</v>
      </c>
      <c r="F148" s="653"/>
      <c r="G148" s="653"/>
      <c r="H148" s="666">
        <v>0</v>
      </c>
      <c r="I148" s="653">
        <v>1</v>
      </c>
      <c r="J148" s="653">
        <v>116.8</v>
      </c>
      <c r="K148" s="666">
        <v>1</v>
      </c>
      <c r="L148" s="653">
        <v>1</v>
      </c>
      <c r="M148" s="654">
        <v>116.8</v>
      </c>
    </row>
    <row r="149" spans="1:13" ht="14.4" customHeight="1" x14ac:dyDescent="0.3">
      <c r="A149" s="649" t="s">
        <v>2437</v>
      </c>
      <c r="B149" s="650" t="s">
        <v>3714</v>
      </c>
      <c r="C149" s="650" t="s">
        <v>2739</v>
      </c>
      <c r="D149" s="650" t="s">
        <v>2532</v>
      </c>
      <c r="E149" s="650" t="s">
        <v>2740</v>
      </c>
      <c r="F149" s="653"/>
      <c r="G149" s="653"/>
      <c r="H149" s="666">
        <v>0</v>
      </c>
      <c r="I149" s="653">
        <v>1</v>
      </c>
      <c r="J149" s="653">
        <v>96.63</v>
      </c>
      <c r="K149" s="666">
        <v>1</v>
      </c>
      <c r="L149" s="653">
        <v>1</v>
      </c>
      <c r="M149" s="654">
        <v>96.63</v>
      </c>
    </row>
    <row r="150" spans="1:13" ht="14.4" customHeight="1" x14ac:dyDescent="0.3">
      <c r="A150" s="649" t="s">
        <v>2437</v>
      </c>
      <c r="B150" s="650" t="s">
        <v>3714</v>
      </c>
      <c r="C150" s="650" t="s">
        <v>3555</v>
      </c>
      <c r="D150" s="650" t="s">
        <v>2532</v>
      </c>
      <c r="E150" s="650" t="s">
        <v>3556</v>
      </c>
      <c r="F150" s="653"/>
      <c r="G150" s="653"/>
      <c r="H150" s="666">
        <v>0</v>
      </c>
      <c r="I150" s="653">
        <v>3</v>
      </c>
      <c r="J150" s="653">
        <v>579.78</v>
      </c>
      <c r="K150" s="666">
        <v>1</v>
      </c>
      <c r="L150" s="653">
        <v>3</v>
      </c>
      <c r="M150" s="654">
        <v>579.78</v>
      </c>
    </row>
    <row r="151" spans="1:13" ht="14.4" customHeight="1" x14ac:dyDescent="0.3">
      <c r="A151" s="649" t="s">
        <v>2437</v>
      </c>
      <c r="B151" s="650" t="s">
        <v>3714</v>
      </c>
      <c r="C151" s="650" t="s">
        <v>3274</v>
      </c>
      <c r="D151" s="650" t="s">
        <v>3275</v>
      </c>
      <c r="E151" s="650" t="s">
        <v>3276</v>
      </c>
      <c r="F151" s="653">
        <v>2</v>
      </c>
      <c r="G151" s="653">
        <v>119.1</v>
      </c>
      <c r="H151" s="666">
        <v>1</v>
      </c>
      <c r="I151" s="653"/>
      <c r="J151" s="653"/>
      <c r="K151" s="666">
        <v>0</v>
      </c>
      <c r="L151" s="653">
        <v>2</v>
      </c>
      <c r="M151" s="654">
        <v>119.1</v>
      </c>
    </row>
    <row r="152" spans="1:13" ht="14.4" customHeight="1" x14ac:dyDescent="0.3">
      <c r="A152" s="649" t="s">
        <v>2437</v>
      </c>
      <c r="B152" s="650" t="s">
        <v>3715</v>
      </c>
      <c r="C152" s="650" t="s">
        <v>2988</v>
      </c>
      <c r="D152" s="650" t="s">
        <v>2989</v>
      </c>
      <c r="E152" s="650" t="s">
        <v>2990</v>
      </c>
      <c r="F152" s="653"/>
      <c r="G152" s="653"/>
      <c r="H152" s="666">
        <v>0</v>
      </c>
      <c r="I152" s="653">
        <v>16</v>
      </c>
      <c r="J152" s="653">
        <v>14139.17</v>
      </c>
      <c r="K152" s="666">
        <v>1</v>
      </c>
      <c r="L152" s="653">
        <v>16</v>
      </c>
      <c r="M152" s="654">
        <v>14139.17</v>
      </c>
    </row>
    <row r="153" spans="1:13" ht="14.4" customHeight="1" x14ac:dyDescent="0.3">
      <c r="A153" s="649" t="s">
        <v>2437</v>
      </c>
      <c r="B153" s="650" t="s">
        <v>3715</v>
      </c>
      <c r="C153" s="650" t="s">
        <v>3186</v>
      </c>
      <c r="D153" s="650" t="s">
        <v>3187</v>
      </c>
      <c r="E153" s="650" t="s">
        <v>3188</v>
      </c>
      <c r="F153" s="653"/>
      <c r="G153" s="653"/>
      <c r="H153" s="666">
        <v>0</v>
      </c>
      <c r="I153" s="653">
        <v>30</v>
      </c>
      <c r="J153" s="653">
        <v>41591.279999999999</v>
      </c>
      <c r="K153" s="666">
        <v>1</v>
      </c>
      <c r="L153" s="653">
        <v>30</v>
      </c>
      <c r="M153" s="654">
        <v>41591.279999999999</v>
      </c>
    </row>
    <row r="154" spans="1:13" ht="14.4" customHeight="1" x14ac:dyDescent="0.3">
      <c r="A154" s="649" t="s">
        <v>2437</v>
      </c>
      <c r="B154" s="650" t="s">
        <v>2406</v>
      </c>
      <c r="C154" s="650" t="s">
        <v>3166</v>
      </c>
      <c r="D154" s="650" t="s">
        <v>3167</v>
      </c>
      <c r="E154" s="650" t="s">
        <v>2604</v>
      </c>
      <c r="F154" s="653"/>
      <c r="G154" s="653"/>
      <c r="H154" s="666">
        <v>0</v>
      </c>
      <c r="I154" s="653">
        <v>2</v>
      </c>
      <c r="J154" s="653">
        <v>294.72000000000003</v>
      </c>
      <c r="K154" s="666">
        <v>1</v>
      </c>
      <c r="L154" s="653">
        <v>2</v>
      </c>
      <c r="M154" s="654">
        <v>294.72000000000003</v>
      </c>
    </row>
    <row r="155" spans="1:13" ht="14.4" customHeight="1" x14ac:dyDescent="0.3">
      <c r="A155" s="649" t="s">
        <v>2437</v>
      </c>
      <c r="B155" s="650" t="s">
        <v>2406</v>
      </c>
      <c r="C155" s="650" t="s">
        <v>2809</v>
      </c>
      <c r="D155" s="650" t="s">
        <v>2810</v>
      </c>
      <c r="E155" s="650" t="s">
        <v>2793</v>
      </c>
      <c r="F155" s="653"/>
      <c r="G155" s="653"/>
      <c r="H155" s="666">
        <v>0</v>
      </c>
      <c r="I155" s="653">
        <v>6</v>
      </c>
      <c r="J155" s="653">
        <v>1178.76</v>
      </c>
      <c r="K155" s="666">
        <v>1</v>
      </c>
      <c r="L155" s="653">
        <v>6</v>
      </c>
      <c r="M155" s="654">
        <v>1178.76</v>
      </c>
    </row>
    <row r="156" spans="1:13" ht="14.4" customHeight="1" x14ac:dyDescent="0.3">
      <c r="A156" s="649" t="s">
        <v>2437</v>
      </c>
      <c r="B156" s="650" t="s">
        <v>2406</v>
      </c>
      <c r="C156" s="650" t="s">
        <v>3568</v>
      </c>
      <c r="D156" s="650" t="s">
        <v>3512</v>
      </c>
      <c r="E156" s="650" t="s">
        <v>2802</v>
      </c>
      <c r="F156" s="653">
        <v>5</v>
      </c>
      <c r="G156" s="653">
        <v>0</v>
      </c>
      <c r="H156" s="666"/>
      <c r="I156" s="653"/>
      <c r="J156" s="653"/>
      <c r="K156" s="666"/>
      <c r="L156" s="653">
        <v>5</v>
      </c>
      <c r="M156" s="654">
        <v>0</v>
      </c>
    </row>
    <row r="157" spans="1:13" ht="14.4" customHeight="1" x14ac:dyDescent="0.3">
      <c r="A157" s="649" t="s">
        <v>2437</v>
      </c>
      <c r="B157" s="650" t="s">
        <v>2406</v>
      </c>
      <c r="C157" s="650" t="s">
        <v>3514</v>
      </c>
      <c r="D157" s="650" t="s">
        <v>3512</v>
      </c>
      <c r="E157" s="650" t="s">
        <v>2501</v>
      </c>
      <c r="F157" s="653">
        <v>7</v>
      </c>
      <c r="G157" s="653">
        <v>1146.1099999999999</v>
      </c>
      <c r="H157" s="666">
        <v>1</v>
      </c>
      <c r="I157" s="653"/>
      <c r="J157" s="653"/>
      <c r="K157" s="666">
        <v>0</v>
      </c>
      <c r="L157" s="653">
        <v>7</v>
      </c>
      <c r="M157" s="654">
        <v>1146.1099999999999</v>
      </c>
    </row>
    <row r="158" spans="1:13" ht="14.4" customHeight="1" x14ac:dyDescent="0.3">
      <c r="A158" s="649" t="s">
        <v>2437</v>
      </c>
      <c r="B158" s="650" t="s">
        <v>2406</v>
      </c>
      <c r="C158" s="650" t="s">
        <v>2602</v>
      </c>
      <c r="D158" s="650" t="s">
        <v>2603</v>
      </c>
      <c r="E158" s="650" t="s">
        <v>2604</v>
      </c>
      <c r="F158" s="653">
        <v>4</v>
      </c>
      <c r="G158" s="653">
        <v>589.44000000000005</v>
      </c>
      <c r="H158" s="666">
        <v>1</v>
      </c>
      <c r="I158" s="653"/>
      <c r="J158" s="653"/>
      <c r="K158" s="666">
        <v>0</v>
      </c>
      <c r="L158" s="653">
        <v>4</v>
      </c>
      <c r="M158" s="654">
        <v>589.44000000000005</v>
      </c>
    </row>
    <row r="159" spans="1:13" ht="14.4" customHeight="1" x14ac:dyDescent="0.3">
      <c r="A159" s="649" t="s">
        <v>2437</v>
      </c>
      <c r="B159" s="650" t="s">
        <v>2406</v>
      </c>
      <c r="C159" s="650" t="s">
        <v>3168</v>
      </c>
      <c r="D159" s="650" t="s">
        <v>2500</v>
      </c>
      <c r="E159" s="650" t="s">
        <v>2802</v>
      </c>
      <c r="F159" s="653"/>
      <c r="G159" s="653"/>
      <c r="H159" s="666">
        <v>0</v>
      </c>
      <c r="I159" s="653">
        <v>16</v>
      </c>
      <c r="J159" s="653">
        <v>1571.6799999999998</v>
      </c>
      <c r="K159" s="666">
        <v>1</v>
      </c>
      <c r="L159" s="653">
        <v>16</v>
      </c>
      <c r="M159" s="654">
        <v>1571.6799999999998</v>
      </c>
    </row>
    <row r="160" spans="1:13" ht="14.4" customHeight="1" x14ac:dyDescent="0.3">
      <c r="A160" s="649" t="s">
        <v>2437</v>
      </c>
      <c r="B160" s="650" t="s">
        <v>2406</v>
      </c>
      <c r="C160" s="650" t="s">
        <v>2499</v>
      </c>
      <c r="D160" s="650" t="s">
        <v>2500</v>
      </c>
      <c r="E160" s="650" t="s">
        <v>2501</v>
      </c>
      <c r="F160" s="653"/>
      <c r="G160" s="653"/>
      <c r="H160" s="666">
        <v>0</v>
      </c>
      <c r="I160" s="653">
        <v>7</v>
      </c>
      <c r="J160" s="653">
        <v>1146.1099999999999</v>
      </c>
      <c r="K160" s="666">
        <v>1</v>
      </c>
      <c r="L160" s="653">
        <v>7</v>
      </c>
      <c r="M160" s="654">
        <v>1146.1099999999999</v>
      </c>
    </row>
    <row r="161" spans="1:13" ht="14.4" customHeight="1" x14ac:dyDescent="0.3">
      <c r="A161" s="649" t="s">
        <v>2437</v>
      </c>
      <c r="B161" s="650" t="s">
        <v>2406</v>
      </c>
      <c r="C161" s="650" t="s">
        <v>3313</v>
      </c>
      <c r="D161" s="650" t="s">
        <v>3314</v>
      </c>
      <c r="E161" s="650" t="s">
        <v>2905</v>
      </c>
      <c r="F161" s="653">
        <v>2</v>
      </c>
      <c r="G161" s="653">
        <v>0</v>
      </c>
      <c r="H161" s="666"/>
      <c r="I161" s="653"/>
      <c r="J161" s="653"/>
      <c r="K161" s="666"/>
      <c r="L161" s="653">
        <v>2</v>
      </c>
      <c r="M161" s="654">
        <v>0</v>
      </c>
    </row>
    <row r="162" spans="1:13" ht="14.4" customHeight="1" x14ac:dyDescent="0.3">
      <c r="A162" s="649" t="s">
        <v>2437</v>
      </c>
      <c r="B162" s="650" t="s">
        <v>2406</v>
      </c>
      <c r="C162" s="650" t="s">
        <v>3169</v>
      </c>
      <c r="D162" s="650" t="s">
        <v>3164</v>
      </c>
      <c r="E162" s="650" t="s">
        <v>3170</v>
      </c>
      <c r="F162" s="653"/>
      <c r="G162" s="653"/>
      <c r="H162" s="666">
        <v>0</v>
      </c>
      <c r="I162" s="653">
        <v>6</v>
      </c>
      <c r="J162" s="653">
        <v>1886.04</v>
      </c>
      <c r="K162" s="666">
        <v>1</v>
      </c>
      <c r="L162" s="653">
        <v>6</v>
      </c>
      <c r="M162" s="654">
        <v>1886.04</v>
      </c>
    </row>
    <row r="163" spans="1:13" ht="14.4" customHeight="1" x14ac:dyDescent="0.3">
      <c r="A163" s="649" t="s">
        <v>2437</v>
      </c>
      <c r="B163" s="650" t="s">
        <v>2406</v>
      </c>
      <c r="C163" s="650" t="s">
        <v>3511</v>
      </c>
      <c r="D163" s="650" t="s">
        <v>3512</v>
      </c>
      <c r="E163" s="650" t="s">
        <v>3513</v>
      </c>
      <c r="F163" s="653">
        <v>1</v>
      </c>
      <c r="G163" s="653">
        <v>65.489999999999995</v>
      </c>
      <c r="H163" s="666">
        <v>1</v>
      </c>
      <c r="I163" s="653"/>
      <c r="J163" s="653"/>
      <c r="K163" s="666">
        <v>0</v>
      </c>
      <c r="L163" s="653">
        <v>1</v>
      </c>
      <c r="M163" s="654">
        <v>65.489999999999995</v>
      </c>
    </row>
    <row r="164" spans="1:13" ht="14.4" customHeight="1" x14ac:dyDescent="0.3">
      <c r="A164" s="649" t="s">
        <v>2437</v>
      </c>
      <c r="B164" s="650" t="s">
        <v>2406</v>
      </c>
      <c r="C164" s="650" t="s">
        <v>3562</v>
      </c>
      <c r="D164" s="650" t="s">
        <v>3563</v>
      </c>
      <c r="E164" s="650" t="s">
        <v>2802</v>
      </c>
      <c r="F164" s="653">
        <v>1</v>
      </c>
      <c r="G164" s="653">
        <v>98.23</v>
      </c>
      <c r="H164" s="666">
        <v>1</v>
      </c>
      <c r="I164" s="653"/>
      <c r="J164" s="653"/>
      <c r="K164" s="666">
        <v>0</v>
      </c>
      <c r="L164" s="653">
        <v>1</v>
      </c>
      <c r="M164" s="654">
        <v>98.23</v>
      </c>
    </row>
    <row r="165" spans="1:13" ht="14.4" customHeight="1" x14ac:dyDescent="0.3">
      <c r="A165" s="649" t="s">
        <v>2437</v>
      </c>
      <c r="B165" s="650" t="s">
        <v>2406</v>
      </c>
      <c r="C165" s="650" t="s">
        <v>3566</v>
      </c>
      <c r="D165" s="650" t="s">
        <v>3567</v>
      </c>
      <c r="E165" s="650" t="s">
        <v>2604</v>
      </c>
      <c r="F165" s="653">
        <v>1</v>
      </c>
      <c r="G165" s="653">
        <v>147.36000000000001</v>
      </c>
      <c r="H165" s="666">
        <v>1</v>
      </c>
      <c r="I165" s="653"/>
      <c r="J165" s="653"/>
      <c r="K165" s="666">
        <v>0</v>
      </c>
      <c r="L165" s="653">
        <v>1</v>
      </c>
      <c r="M165" s="654">
        <v>147.36000000000001</v>
      </c>
    </row>
    <row r="166" spans="1:13" ht="14.4" customHeight="1" x14ac:dyDescent="0.3">
      <c r="A166" s="649" t="s">
        <v>2437</v>
      </c>
      <c r="B166" s="650" t="s">
        <v>2406</v>
      </c>
      <c r="C166" s="650" t="s">
        <v>3564</v>
      </c>
      <c r="D166" s="650" t="s">
        <v>3512</v>
      </c>
      <c r="E166" s="650" t="s">
        <v>3565</v>
      </c>
      <c r="F166" s="653">
        <v>2</v>
      </c>
      <c r="G166" s="653">
        <v>0</v>
      </c>
      <c r="H166" s="666"/>
      <c r="I166" s="653"/>
      <c r="J166" s="653"/>
      <c r="K166" s="666"/>
      <c r="L166" s="653">
        <v>2</v>
      </c>
      <c r="M166" s="654">
        <v>0</v>
      </c>
    </row>
    <row r="167" spans="1:13" ht="14.4" customHeight="1" x14ac:dyDescent="0.3">
      <c r="A167" s="649" t="s">
        <v>2437</v>
      </c>
      <c r="B167" s="650" t="s">
        <v>3717</v>
      </c>
      <c r="C167" s="650" t="s">
        <v>3238</v>
      </c>
      <c r="D167" s="650" t="s">
        <v>3239</v>
      </c>
      <c r="E167" s="650" t="s">
        <v>3240</v>
      </c>
      <c r="F167" s="653"/>
      <c r="G167" s="653"/>
      <c r="H167" s="666">
        <v>0</v>
      </c>
      <c r="I167" s="653">
        <v>4</v>
      </c>
      <c r="J167" s="653">
        <v>2246.16</v>
      </c>
      <c r="K167" s="666">
        <v>1</v>
      </c>
      <c r="L167" s="653">
        <v>4</v>
      </c>
      <c r="M167" s="654">
        <v>2246.16</v>
      </c>
    </row>
    <row r="168" spans="1:13" ht="14.4" customHeight="1" x14ac:dyDescent="0.3">
      <c r="A168" s="649" t="s">
        <v>2437</v>
      </c>
      <c r="B168" s="650" t="s">
        <v>3717</v>
      </c>
      <c r="C168" s="650" t="s">
        <v>3055</v>
      </c>
      <c r="D168" s="650" t="s">
        <v>3053</v>
      </c>
      <c r="E168" s="650" t="s">
        <v>3056</v>
      </c>
      <c r="F168" s="653"/>
      <c r="G168" s="653"/>
      <c r="H168" s="666">
        <v>0</v>
      </c>
      <c r="I168" s="653">
        <v>14</v>
      </c>
      <c r="J168" s="653">
        <v>12418.7</v>
      </c>
      <c r="K168" s="666">
        <v>1</v>
      </c>
      <c r="L168" s="653">
        <v>14</v>
      </c>
      <c r="M168" s="654">
        <v>12418.7</v>
      </c>
    </row>
    <row r="169" spans="1:13" ht="14.4" customHeight="1" x14ac:dyDescent="0.3">
      <c r="A169" s="649" t="s">
        <v>2437</v>
      </c>
      <c r="B169" s="650" t="s">
        <v>3718</v>
      </c>
      <c r="C169" s="650" t="s">
        <v>3137</v>
      </c>
      <c r="D169" s="650" t="s">
        <v>3138</v>
      </c>
      <c r="E169" s="650" t="s">
        <v>3139</v>
      </c>
      <c r="F169" s="653"/>
      <c r="G169" s="653"/>
      <c r="H169" s="666">
        <v>0</v>
      </c>
      <c r="I169" s="653">
        <v>2</v>
      </c>
      <c r="J169" s="653">
        <v>2689.32</v>
      </c>
      <c r="K169" s="666">
        <v>1</v>
      </c>
      <c r="L169" s="653">
        <v>2</v>
      </c>
      <c r="M169" s="654">
        <v>2689.32</v>
      </c>
    </row>
    <row r="170" spans="1:13" ht="14.4" customHeight="1" x14ac:dyDescent="0.3">
      <c r="A170" s="649" t="s">
        <v>2437</v>
      </c>
      <c r="B170" s="650" t="s">
        <v>3718</v>
      </c>
      <c r="C170" s="650" t="s">
        <v>3140</v>
      </c>
      <c r="D170" s="650" t="s">
        <v>3141</v>
      </c>
      <c r="E170" s="650" t="s">
        <v>3142</v>
      </c>
      <c r="F170" s="653"/>
      <c r="G170" s="653"/>
      <c r="H170" s="666">
        <v>0</v>
      </c>
      <c r="I170" s="653">
        <v>3</v>
      </c>
      <c r="J170" s="653">
        <v>5380.38</v>
      </c>
      <c r="K170" s="666">
        <v>1</v>
      </c>
      <c r="L170" s="653">
        <v>3</v>
      </c>
      <c r="M170" s="654">
        <v>5380.38</v>
      </c>
    </row>
    <row r="171" spans="1:13" ht="14.4" customHeight="1" x14ac:dyDescent="0.3">
      <c r="A171" s="649" t="s">
        <v>2437</v>
      </c>
      <c r="B171" s="650" t="s">
        <v>2389</v>
      </c>
      <c r="C171" s="650" t="s">
        <v>2835</v>
      </c>
      <c r="D171" s="650" t="s">
        <v>2836</v>
      </c>
      <c r="E171" s="650" t="s">
        <v>884</v>
      </c>
      <c r="F171" s="653"/>
      <c r="G171" s="653"/>
      <c r="H171" s="666">
        <v>0</v>
      </c>
      <c r="I171" s="653">
        <v>3</v>
      </c>
      <c r="J171" s="653">
        <v>648.48</v>
      </c>
      <c r="K171" s="666">
        <v>1</v>
      </c>
      <c r="L171" s="653">
        <v>3</v>
      </c>
      <c r="M171" s="654">
        <v>648.48</v>
      </c>
    </row>
    <row r="172" spans="1:13" ht="14.4" customHeight="1" x14ac:dyDescent="0.3">
      <c r="A172" s="649" t="s">
        <v>2437</v>
      </c>
      <c r="B172" s="650" t="s">
        <v>2389</v>
      </c>
      <c r="C172" s="650" t="s">
        <v>3537</v>
      </c>
      <c r="D172" s="650" t="s">
        <v>2836</v>
      </c>
      <c r="E172" s="650" t="s">
        <v>3538</v>
      </c>
      <c r="F172" s="653"/>
      <c r="G172" s="653"/>
      <c r="H172" s="666">
        <v>0</v>
      </c>
      <c r="I172" s="653">
        <v>2</v>
      </c>
      <c r="J172" s="653">
        <v>864.64</v>
      </c>
      <c r="K172" s="666">
        <v>1</v>
      </c>
      <c r="L172" s="653">
        <v>2</v>
      </c>
      <c r="M172" s="654">
        <v>864.64</v>
      </c>
    </row>
    <row r="173" spans="1:13" ht="14.4" customHeight="1" x14ac:dyDescent="0.3">
      <c r="A173" s="649" t="s">
        <v>2437</v>
      </c>
      <c r="B173" s="650" t="s">
        <v>2389</v>
      </c>
      <c r="C173" s="650" t="s">
        <v>2991</v>
      </c>
      <c r="D173" s="650" t="s">
        <v>2836</v>
      </c>
      <c r="E173" s="650" t="s">
        <v>2992</v>
      </c>
      <c r="F173" s="653"/>
      <c r="G173" s="653"/>
      <c r="H173" s="666">
        <v>0</v>
      </c>
      <c r="I173" s="653">
        <v>6</v>
      </c>
      <c r="J173" s="653">
        <v>1296.96</v>
      </c>
      <c r="K173" s="666">
        <v>1</v>
      </c>
      <c r="L173" s="653">
        <v>6</v>
      </c>
      <c r="M173" s="654">
        <v>1296.96</v>
      </c>
    </row>
    <row r="174" spans="1:13" ht="14.4" customHeight="1" x14ac:dyDescent="0.3">
      <c r="A174" s="649" t="s">
        <v>2437</v>
      </c>
      <c r="B174" s="650" t="s">
        <v>2390</v>
      </c>
      <c r="C174" s="650" t="s">
        <v>1659</v>
      </c>
      <c r="D174" s="650" t="s">
        <v>2391</v>
      </c>
      <c r="E174" s="650" t="s">
        <v>644</v>
      </c>
      <c r="F174" s="653"/>
      <c r="G174" s="653"/>
      <c r="H174" s="666">
        <v>0</v>
      </c>
      <c r="I174" s="653">
        <v>4</v>
      </c>
      <c r="J174" s="653">
        <v>807</v>
      </c>
      <c r="K174" s="666">
        <v>1</v>
      </c>
      <c r="L174" s="653">
        <v>4</v>
      </c>
      <c r="M174" s="654">
        <v>807</v>
      </c>
    </row>
    <row r="175" spans="1:13" ht="14.4" customHeight="1" x14ac:dyDescent="0.3">
      <c r="A175" s="649" t="s">
        <v>2437</v>
      </c>
      <c r="B175" s="650" t="s">
        <v>3711</v>
      </c>
      <c r="C175" s="650" t="s">
        <v>3427</v>
      </c>
      <c r="D175" s="650" t="s">
        <v>3428</v>
      </c>
      <c r="E175" s="650" t="s">
        <v>1600</v>
      </c>
      <c r="F175" s="653"/>
      <c r="G175" s="653"/>
      <c r="H175" s="666">
        <v>0</v>
      </c>
      <c r="I175" s="653">
        <v>2</v>
      </c>
      <c r="J175" s="653">
        <v>275.48</v>
      </c>
      <c r="K175" s="666">
        <v>1</v>
      </c>
      <c r="L175" s="653">
        <v>2</v>
      </c>
      <c r="M175" s="654">
        <v>275.48</v>
      </c>
    </row>
    <row r="176" spans="1:13" ht="14.4" customHeight="1" x14ac:dyDescent="0.3">
      <c r="A176" s="649" t="s">
        <v>2437</v>
      </c>
      <c r="B176" s="650" t="s">
        <v>3711</v>
      </c>
      <c r="C176" s="650" t="s">
        <v>3547</v>
      </c>
      <c r="D176" s="650" t="s">
        <v>3428</v>
      </c>
      <c r="E176" s="650" t="s">
        <v>2918</v>
      </c>
      <c r="F176" s="653"/>
      <c r="G176" s="653"/>
      <c r="H176" s="666">
        <v>0</v>
      </c>
      <c r="I176" s="653">
        <v>1</v>
      </c>
      <c r="J176" s="653">
        <v>356.47</v>
      </c>
      <c r="K176" s="666">
        <v>1</v>
      </c>
      <c r="L176" s="653">
        <v>1</v>
      </c>
      <c r="M176" s="654">
        <v>356.47</v>
      </c>
    </row>
    <row r="177" spans="1:13" ht="14.4" customHeight="1" x14ac:dyDescent="0.3">
      <c r="A177" s="649" t="s">
        <v>2437</v>
      </c>
      <c r="B177" s="650" t="s">
        <v>2395</v>
      </c>
      <c r="C177" s="650" t="s">
        <v>3545</v>
      </c>
      <c r="D177" s="650" t="s">
        <v>1549</v>
      </c>
      <c r="E177" s="650" t="s">
        <v>3546</v>
      </c>
      <c r="F177" s="653"/>
      <c r="G177" s="653"/>
      <c r="H177" s="666">
        <v>0</v>
      </c>
      <c r="I177" s="653">
        <v>1</v>
      </c>
      <c r="J177" s="653">
        <v>913.5</v>
      </c>
      <c r="K177" s="666">
        <v>1</v>
      </c>
      <c r="L177" s="653">
        <v>1</v>
      </c>
      <c r="M177" s="654">
        <v>913.5</v>
      </c>
    </row>
    <row r="178" spans="1:13" ht="14.4" customHeight="1" x14ac:dyDescent="0.3">
      <c r="A178" s="649" t="s">
        <v>2439</v>
      </c>
      <c r="B178" s="650" t="s">
        <v>2368</v>
      </c>
      <c r="C178" s="650" t="s">
        <v>2637</v>
      </c>
      <c r="D178" s="650" t="s">
        <v>2638</v>
      </c>
      <c r="E178" s="650" t="s">
        <v>2639</v>
      </c>
      <c r="F178" s="653"/>
      <c r="G178" s="653"/>
      <c r="H178" s="666">
        <v>0</v>
      </c>
      <c r="I178" s="653">
        <v>1</v>
      </c>
      <c r="J178" s="653">
        <v>543.04</v>
      </c>
      <c r="K178" s="666">
        <v>1</v>
      </c>
      <c r="L178" s="653">
        <v>1</v>
      </c>
      <c r="M178" s="654">
        <v>543.04</v>
      </c>
    </row>
    <row r="179" spans="1:13" ht="14.4" customHeight="1" x14ac:dyDescent="0.3">
      <c r="A179" s="649" t="s">
        <v>2439</v>
      </c>
      <c r="B179" s="650" t="s">
        <v>2383</v>
      </c>
      <c r="C179" s="650" t="s">
        <v>2692</v>
      </c>
      <c r="D179" s="650" t="s">
        <v>2693</v>
      </c>
      <c r="E179" s="650" t="s">
        <v>2694</v>
      </c>
      <c r="F179" s="653"/>
      <c r="G179" s="653"/>
      <c r="H179" s="666">
        <v>0</v>
      </c>
      <c r="I179" s="653">
        <v>12</v>
      </c>
      <c r="J179" s="653">
        <v>212.28000000000003</v>
      </c>
      <c r="K179" s="666">
        <v>1</v>
      </c>
      <c r="L179" s="653">
        <v>12</v>
      </c>
      <c r="M179" s="654">
        <v>212.28000000000003</v>
      </c>
    </row>
    <row r="180" spans="1:13" ht="14.4" customHeight="1" x14ac:dyDescent="0.3">
      <c r="A180" s="649" t="s">
        <v>2440</v>
      </c>
      <c r="B180" s="650" t="s">
        <v>3712</v>
      </c>
      <c r="C180" s="650" t="s">
        <v>2732</v>
      </c>
      <c r="D180" s="650" t="s">
        <v>2733</v>
      </c>
      <c r="E180" s="650" t="s">
        <v>2734</v>
      </c>
      <c r="F180" s="653"/>
      <c r="G180" s="653"/>
      <c r="H180" s="666">
        <v>0</v>
      </c>
      <c r="I180" s="653">
        <v>2</v>
      </c>
      <c r="J180" s="653">
        <v>195.94</v>
      </c>
      <c r="K180" s="666">
        <v>1</v>
      </c>
      <c r="L180" s="653">
        <v>2</v>
      </c>
      <c r="M180" s="654">
        <v>195.94</v>
      </c>
    </row>
    <row r="181" spans="1:13" ht="14.4" customHeight="1" x14ac:dyDescent="0.3">
      <c r="A181" s="649" t="s">
        <v>2440</v>
      </c>
      <c r="B181" s="650" t="s">
        <v>3721</v>
      </c>
      <c r="C181" s="650" t="s">
        <v>2721</v>
      </c>
      <c r="D181" s="650" t="s">
        <v>2722</v>
      </c>
      <c r="E181" s="650" t="s">
        <v>2583</v>
      </c>
      <c r="F181" s="653">
        <v>1</v>
      </c>
      <c r="G181" s="653">
        <v>0</v>
      </c>
      <c r="H181" s="666"/>
      <c r="I181" s="653"/>
      <c r="J181" s="653"/>
      <c r="K181" s="666"/>
      <c r="L181" s="653">
        <v>1</v>
      </c>
      <c r="M181" s="654">
        <v>0</v>
      </c>
    </row>
    <row r="182" spans="1:13" ht="14.4" customHeight="1" x14ac:dyDescent="0.3">
      <c r="A182" s="649" t="s">
        <v>2440</v>
      </c>
      <c r="B182" s="650" t="s">
        <v>2341</v>
      </c>
      <c r="C182" s="650" t="s">
        <v>1849</v>
      </c>
      <c r="D182" s="650" t="s">
        <v>2342</v>
      </c>
      <c r="E182" s="650" t="s">
        <v>2343</v>
      </c>
      <c r="F182" s="653"/>
      <c r="G182" s="653"/>
      <c r="H182" s="666">
        <v>0</v>
      </c>
      <c r="I182" s="653">
        <v>1</v>
      </c>
      <c r="J182" s="653">
        <v>333.31</v>
      </c>
      <c r="K182" s="666">
        <v>1</v>
      </c>
      <c r="L182" s="653">
        <v>1</v>
      </c>
      <c r="M182" s="654">
        <v>333.31</v>
      </c>
    </row>
    <row r="183" spans="1:13" ht="14.4" customHeight="1" x14ac:dyDescent="0.3">
      <c r="A183" s="649" t="s">
        <v>2440</v>
      </c>
      <c r="B183" s="650" t="s">
        <v>3708</v>
      </c>
      <c r="C183" s="650" t="s">
        <v>2711</v>
      </c>
      <c r="D183" s="650" t="s">
        <v>2477</v>
      </c>
      <c r="E183" s="650" t="s">
        <v>2712</v>
      </c>
      <c r="F183" s="653"/>
      <c r="G183" s="653"/>
      <c r="H183" s="666">
        <v>0</v>
      </c>
      <c r="I183" s="653">
        <v>2</v>
      </c>
      <c r="J183" s="653">
        <v>444.5</v>
      </c>
      <c r="K183" s="666">
        <v>1</v>
      </c>
      <c r="L183" s="653">
        <v>2</v>
      </c>
      <c r="M183" s="654">
        <v>444.5</v>
      </c>
    </row>
    <row r="184" spans="1:13" ht="14.4" customHeight="1" x14ac:dyDescent="0.3">
      <c r="A184" s="649" t="s">
        <v>2440</v>
      </c>
      <c r="B184" s="650" t="s">
        <v>3714</v>
      </c>
      <c r="C184" s="650" t="s">
        <v>2739</v>
      </c>
      <c r="D184" s="650" t="s">
        <v>2532</v>
      </c>
      <c r="E184" s="650" t="s">
        <v>2740</v>
      </c>
      <c r="F184" s="653"/>
      <c r="G184" s="653"/>
      <c r="H184" s="666">
        <v>0</v>
      </c>
      <c r="I184" s="653">
        <v>3</v>
      </c>
      <c r="J184" s="653">
        <v>289.89</v>
      </c>
      <c r="K184" s="666">
        <v>1</v>
      </c>
      <c r="L184" s="653">
        <v>3</v>
      </c>
      <c r="M184" s="654">
        <v>289.89</v>
      </c>
    </row>
    <row r="185" spans="1:13" ht="14.4" customHeight="1" x14ac:dyDescent="0.3">
      <c r="A185" s="649" t="s">
        <v>2440</v>
      </c>
      <c r="B185" s="650" t="s">
        <v>3716</v>
      </c>
      <c r="C185" s="650" t="s">
        <v>2596</v>
      </c>
      <c r="D185" s="650" t="s">
        <v>2597</v>
      </c>
      <c r="E185" s="650" t="s">
        <v>2598</v>
      </c>
      <c r="F185" s="653"/>
      <c r="G185" s="653"/>
      <c r="H185" s="666">
        <v>0</v>
      </c>
      <c r="I185" s="653">
        <v>1</v>
      </c>
      <c r="J185" s="653">
        <v>428.4</v>
      </c>
      <c r="K185" s="666">
        <v>1</v>
      </c>
      <c r="L185" s="653">
        <v>1</v>
      </c>
      <c r="M185" s="654">
        <v>428.4</v>
      </c>
    </row>
    <row r="186" spans="1:13" ht="14.4" customHeight="1" x14ac:dyDescent="0.3">
      <c r="A186" s="649" t="s">
        <v>2440</v>
      </c>
      <c r="B186" s="650" t="s">
        <v>3716</v>
      </c>
      <c r="C186" s="650" t="s">
        <v>2746</v>
      </c>
      <c r="D186" s="650" t="s">
        <v>2600</v>
      </c>
      <c r="E186" s="650" t="s">
        <v>2747</v>
      </c>
      <c r="F186" s="653">
        <v>3</v>
      </c>
      <c r="G186" s="653">
        <v>284.15999999999997</v>
      </c>
      <c r="H186" s="666">
        <v>1</v>
      </c>
      <c r="I186" s="653"/>
      <c r="J186" s="653"/>
      <c r="K186" s="666">
        <v>0</v>
      </c>
      <c r="L186" s="653">
        <v>3</v>
      </c>
      <c r="M186" s="654">
        <v>284.15999999999997</v>
      </c>
    </row>
    <row r="187" spans="1:13" ht="14.4" customHeight="1" x14ac:dyDescent="0.3">
      <c r="A187" s="649" t="s">
        <v>2441</v>
      </c>
      <c r="B187" s="650" t="s">
        <v>3721</v>
      </c>
      <c r="C187" s="650" t="s">
        <v>2763</v>
      </c>
      <c r="D187" s="650" t="s">
        <v>2764</v>
      </c>
      <c r="E187" s="650" t="s">
        <v>2765</v>
      </c>
      <c r="F187" s="653">
        <v>1</v>
      </c>
      <c r="G187" s="653">
        <v>0</v>
      </c>
      <c r="H187" s="666"/>
      <c r="I187" s="653"/>
      <c r="J187" s="653"/>
      <c r="K187" s="666"/>
      <c r="L187" s="653">
        <v>1</v>
      </c>
      <c r="M187" s="654">
        <v>0</v>
      </c>
    </row>
    <row r="188" spans="1:13" ht="14.4" customHeight="1" x14ac:dyDescent="0.3">
      <c r="A188" s="649" t="s">
        <v>2441</v>
      </c>
      <c r="B188" s="650" t="s">
        <v>3727</v>
      </c>
      <c r="C188" s="650" t="s">
        <v>2736</v>
      </c>
      <c r="D188" s="650" t="s">
        <v>2737</v>
      </c>
      <c r="E188" s="650" t="s">
        <v>2738</v>
      </c>
      <c r="F188" s="653">
        <v>3</v>
      </c>
      <c r="G188" s="653">
        <v>149.76</v>
      </c>
      <c r="H188" s="666">
        <v>1</v>
      </c>
      <c r="I188" s="653"/>
      <c r="J188" s="653"/>
      <c r="K188" s="666">
        <v>0</v>
      </c>
      <c r="L188" s="653">
        <v>3</v>
      </c>
      <c r="M188" s="654">
        <v>149.76</v>
      </c>
    </row>
    <row r="189" spans="1:13" ht="14.4" customHeight="1" x14ac:dyDescent="0.3">
      <c r="A189" s="649" t="s">
        <v>2441</v>
      </c>
      <c r="B189" s="650" t="s">
        <v>3728</v>
      </c>
      <c r="C189" s="650" t="s">
        <v>2771</v>
      </c>
      <c r="D189" s="650" t="s">
        <v>2772</v>
      </c>
      <c r="E189" s="650" t="s">
        <v>2773</v>
      </c>
      <c r="F189" s="653">
        <v>3</v>
      </c>
      <c r="G189" s="653">
        <v>202.26</v>
      </c>
      <c r="H189" s="666">
        <v>1</v>
      </c>
      <c r="I189" s="653"/>
      <c r="J189" s="653"/>
      <c r="K189" s="666">
        <v>0</v>
      </c>
      <c r="L189" s="653">
        <v>3</v>
      </c>
      <c r="M189" s="654">
        <v>202.26</v>
      </c>
    </row>
    <row r="190" spans="1:13" ht="14.4" customHeight="1" x14ac:dyDescent="0.3">
      <c r="A190" s="649" t="s">
        <v>2441</v>
      </c>
      <c r="B190" s="650" t="s">
        <v>3710</v>
      </c>
      <c r="C190" s="650" t="s">
        <v>2766</v>
      </c>
      <c r="D190" s="650" t="s">
        <v>2515</v>
      </c>
      <c r="E190" s="650" t="s">
        <v>888</v>
      </c>
      <c r="F190" s="653"/>
      <c r="G190" s="653"/>
      <c r="H190" s="666">
        <v>0</v>
      </c>
      <c r="I190" s="653">
        <v>1</v>
      </c>
      <c r="J190" s="653">
        <v>74.87</v>
      </c>
      <c r="K190" s="666">
        <v>1</v>
      </c>
      <c r="L190" s="653">
        <v>1</v>
      </c>
      <c r="M190" s="654">
        <v>74.87</v>
      </c>
    </row>
    <row r="191" spans="1:13" ht="14.4" customHeight="1" x14ac:dyDescent="0.3">
      <c r="A191" s="649" t="s">
        <v>2441</v>
      </c>
      <c r="B191" s="650" t="s">
        <v>3729</v>
      </c>
      <c r="C191" s="650" t="s">
        <v>2759</v>
      </c>
      <c r="D191" s="650" t="s">
        <v>2760</v>
      </c>
      <c r="E191" s="650" t="s">
        <v>2752</v>
      </c>
      <c r="F191" s="653"/>
      <c r="G191" s="653"/>
      <c r="H191" s="666">
        <v>0</v>
      </c>
      <c r="I191" s="653">
        <v>4</v>
      </c>
      <c r="J191" s="653">
        <v>261.2</v>
      </c>
      <c r="K191" s="666">
        <v>1</v>
      </c>
      <c r="L191" s="653">
        <v>4</v>
      </c>
      <c r="M191" s="654">
        <v>261.2</v>
      </c>
    </row>
    <row r="192" spans="1:13" ht="14.4" customHeight="1" x14ac:dyDescent="0.3">
      <c r="A192" s="649" t="s">
        <v>2442</v>
      </c>
      <c r="B192" s="650" t="s">
        <v>2310</v>
      </c>
      <c r="C192" s="650" t="s">
        <v>1620</v>
      </c>
      <c r="D192" s="650" t="s">
        <v>1591</v>
      </c>
      <c r="E192" s="650" t="s">
        <v>1621</v>
      </c>
      <c r="F192" s="653"/>
      <c r="G192" s="653"/>
      <c r="H192" s="666"/>
      <c r="I192" s="653">
        <v>1</v>
      </c>
      <c r="J192" s="653">
        <v>0</v>
      </c>
      <c r="K192" s="666"/>
      <c r="L192" s="653">
        <v>1</v>
      </c>
      <c r="M192" s="654">
        <v>0</v>
      </c>
    </row>
    <row r="193" spans="1:13" ht="14.4" customHeight="1" x14ac:dyDescent="0.3">
      <c r="A193" s="649" t="s">
        <v>2442</v>
      </c>
      <c r="B193" s="650" t="s">
        <v>2310</v>
      </c>
      <c r="C193" s="650" t="s">
        <v>1590</v>
      </c>
      <c r="D193" s="650" t="s">
        <v>1591</v>
      </c>
      <c r="E193" s="650" t="s">
        <v>1592</v>
      </c>
      <c r="F193" s="653"/>
      <c r="G193" s="653"/>
      <c r="H193" s="666"/>
      <c r="I193" s="653">
        <v>1</v>
      </c>
      <c r="J193" s="653">
        <v>0</v>
      </c>
      <c r="K193" s="666"/>
      <c r="L193" s="653">
        <v>1</v>
      </c>
      <c r="M193" s="654">
        <v>0</v>
      </c>
    </row>
    <row r="194" spans="1:13" ht="14.4" customHeight="1" x14ac:dyDescent="0.3">
      <c r="A194" s="649" t="s">
        <v>2442</v>
      </c>
      <c r="B194" s="650" t="s">
        <v>2347</v>
      </c>
      <c r="C194" s="650" t="s">
        <v>2506</v>
      </c>
      <c r="D194" s="650" t="s">
        <v>2507</v>
      </c>
      <c r="E194" s="650" t="s">
        <v>2508</v>
      </c>
      <c r="F194" s="653"/>
      <c r="G194" s="653"/>
      <c r="H194" s="666">
        <v>0</v>
      </c>
      <c r="I194" s="653">
        <v>3</v>
      </c>
      <c r="J194" s="653">
        <v>552.66</v>
      </c>
      <c r="K194" s="666">
        <v>1</v>
      </c>
      <c r="L194" s="653">
        <v>3</v>
      </c>
      <c r="M194" s="654">
        <v>552.66</v>
      </c>
    </row>
    <row r="195" spans="1:13" ht="14.4" customHeight="1" x14ac:dyDescent="0.3">
      <c r="A195" s="649" t="s">
        <v>2442</v>
      </c>
      <c r="B195" s="650" t="s">
        <v>3713</v>
      </c>
      <c r="C195" s="650" t="s">
        <v>3081</v>
      </c>
      <c r="D195" s="650" t="s">
        <v>2852</v>
      </c>
      <c r="E195" s="650" t="s">
        <v>3082</v>
      </c>
      <c r="F195" s="653"/>
      <c r="G195" s="653"/>
      <c r="H195" s="666">
        <v>0</v>
      </c>
      <c r="I195" s="653">
        <v>24</v>
      </c>
      <c r="J195" s="653">
        <v>4564.09</v>
      </c>
      <c r="K195" s="666">
        <v>1</v>
      </c>
      <c r="L195" s="653">
        <v>24</v>
      </c>
      <c r="M195" s="654">
        <v>4564.09</v>
      </c>
    </row>
    <row r="196" spans="1:13" ht="14.4" customHeight="1" x14ac:dyDescent="0.3">
      <c r="A196" s="649" t="s">
        <v>2442</v>
      </c>
      <c r="B196" s="650" t="s">
        <v>3714</v>
      </c>
      <c r="C196" s="650" t="s">
        <v>2739</v>
      </c>
      <c r="D196" s="650" t="s">
        <v>2532</v>
      </c>
      <c r="E196" s="650" t="s">
        <v>2740</v>
      </c>
      <c r="F196" s="653"/>
      <c r="G196" s="653"/>
      <c r="H196" s="666">
        <v>0</v>
      </c>
      <c r="I196" s="653">
        <v>9</v>
      </c>
      <c r="J196" s="653">
        <v>869.67</v>
      </c>
      <c r="K196" s="666">
        <v>1</v>
      </c>
      <c r="L196" s="653">
        <v>9</v>
      </c>
      <c r="M196" s="654">
        <v>869.67</v>
      </c>
    </row>
    <row r="197" spans="1:13" ht="14.4" customHeight="1" x14ac:dyDescent="0.3">
      <c r="A197" s="649" t="s">
        <v>2442</v>
      </c>
      <c r="B197" s="650" t="s">
        <v>3714</v>
      </c>
      <c r="C197" s="650" t="s">
        <v>3274</v>
      </c>
      <c r="D197" s="650" t="s">
        <v>3275</v>
      </c>
      <c r="E197" s="650" t="s">
        <v>3276</v>
      </c>
      <c r="F197" s="653">
        <v>2</v>
      </c>
      <c r="G197" s="653">
        <v>193.26</v>
      </c>
      <c r="H197" s="666">
        <v>1</v>
      </c>
      <c r="I197" s="653"/>
      <c r="J197" s="653"/>
      <c r="K197" s="666">
        <v>0</v>
      </c>
      <c r="L197" s="653">
        <v>2</v>
      </c>
      <c r="M197" s="654">
        <v>193.26</v>
      </c>
    </row>
    <row r="198" spans="1:13" ht="14.4" customHeight="1" x14ac:dyDescent="0.3">
      <c r="A198" s="649" t="s">
        <v>2442</v>
      </c>
      <c r="B198" s="650" t="s">
        <v>3715</v>
      </c>
      <c r="C198" s="650" t="s">
        <v>3332</v>
      </c>
      <c r="D198" s="650" t="s">
        <v>3333</v>
      </c>
      <c r="E198" s="650" t="s">
        <v>3334</v>
      </c>
      <c r="F198" s="653">
        <v>16</v>
      </c>
      <c r="G198" s="653">
        <v>17499.95</v>
      </c>
      <c r="H198" s="666">
        <v>1</v>
      </c>
      <c r="I198" s="653"/>
      <c r="J198" s="653"/>
      <c r="K198" s="666">
        <v>0</v>
      </c>
      <c r="L198" s="653">
        <v>16</v>
      </c>
      <c r="M198" s="654">
        <v>17499.95</v>
      </c>
    </row>
    <row r="199" spans="1:13" ht="14.4" customHeight="1" x14ac:dyDescent="0.3">
      <c r="A199" s="649" t="s">
        <v>2442</v>
      </c>
      <c r="B199" s="650" t="s">
        <v>3715</v>
      </c>
      <c r="C199" s="650" t="s">
        <v>2988</v>
      </c>
      <c r="D199" s="650" t="s">
        <v>2989</v>
      </c>
      <c r="E199" s="650" t="s">
        <v>2990</v>
      </c>
      <c r="F199" s="653"/>
      <c r="G199" s="653"/>
      <c r="H199" s="666">
        <v>0</v>
      </c>
      <c r="I199" s="653">
        <v>49</v>
      </c>
      <c r="J199" s="653">
        <v>45094.25</v>
      </c>
      <c r="K199" s="666">
        <v>1</v>
      </c>
      <c r="L199" s="653">
        <v>49</v>
      </c>
      <c r="M199" s="654">
        <v>45094.25</v>
      </c>
    </row>
    <row r="200" spans="1:13" ht="14.4" customHeight="1" x14ac:dyDescent="0.3">
      <c r="A200" s="649" t="s">
        <v>2442</v>
      </c>
      <c r="B200" s="650" t="s">
        <v>3715</v>
      </c>
      <c r="C200" s="650" t="s">
        <v>3186</v>
      </c>
      <c r="D200" s="650" t="s">
        <v>3187</v>
      </c>
      <c r="E200" s="650" t="s">
        <v>3188</v>
      </c>
      <c r="F200" s="653"/>
      <c r="G200" s="653"/>
      <c r="H200" s="666">
        <v>0</v>
      </c>
      <c r="I200" s="653">
        <v>25</v>
      </c>
      <c r="J200" s="653">
        <v>29929.78</v>
      </c>
      <c r="K200" s="666">
        <v>1</v>
      </c>
      <c r="L200" s="653">
        <v>25</v>
      </c>
      <c r="M200" s="654">
        <v>29929.78</v>
      </c>
    </row>
    <row r="201" spans="1:13" ht="14.4" customHeight="1" x14ac:dyDescent="0.3">
      <c r="A201" s="649" t="s">
        <v>2442</v>
      </c>
      <c r="B201" s="650" t="s">
        <v>3715</v>
      </c>
      <c r="C201" s="650" t="s">
        <v>3189</v>
      </c>
      <c r="D201" s="650" t="s">
        <v>3190</v>
      </c>
      <c r="E201" s="650" t="s">
        <v>3191</v>
      </c>
      <c r="F201" s="653"/>
      <c r="G201" s="653"/>
      <c r="H201" s="666">
        <v>0</v>
      </c>
      <c r="I201" s="653">
        <v>46</v>
      </c>
      <c r="J201" s="653">
        <v>80312.650000000009</v>
      </c>
      <c r="K201" s="666">
        <v>1</v>
      </c>
      <c r="L201" s="653">
        <v>46</v>
      </c>
      <c r="M201" s="654">
        <v>80312.650000000009</v>
      </c>
    </row>
    <row r="202" spans="1:13" ht="14.4" customHeight="1" x14ac:dyDescent="0.3">
      <c r="A202" s="649" t="s">
        <v>2442</v>
      </c>
      <c r="B202" s="650" t="s">
        <v>3715</v>
      </c>
      <c r="C202" s="650" t="s">
        <v>3582</v>
      </c>
      <c r="D202" s="650" t="s">
        <v>3583</v>
      </c>
      <c r="E202" s="650" t="s">
        <v>3584</v>
      </c>
      <c r="F202" s="653">
        <v>8</v>
      </c>
      <c r="G202" s="653">
        <v>11344.56</v>
      </c>
      <c r="H202" s="666">
        <v>1</v>
      </c>
      <c r="I202" s="653"/>
      <c r="J202" s="653"/>
      <c r="K202" s="666">
        <v>0</v>
      </c>
      <c r="L202" s="653">
        <v>8</v>
      </c>
      <c r="M202" s="654">
        <v>11344.56</v>
      </c>
    </row>
    <row r="203" spans="1:13" ht="14.4" customHeight="1" x14ac:dyDescent="0.3">
      <c r="A203" s="649" t="s">
        <v>2442</v>
      </c>
      <c r="B203" s="650" t="s">
        <v>3715</v>
      </c>
      <c r="C203" s="650" t="s">
        <v>3192</v>
      </c>
      <c r="D203" s="650" t="s">
        <v>3193</v>
      </c>
      <c r="E203" s="650" t="s">
        <v>3194</v>
      </c>
      <c r="F203" s="653">
        <v>14</v>
      </c>
      <c r="G203" s="653">
        <v>10599.780000000002</v>
      </c>
      <c r="H203" s="666">
        <v>1</v>
      </c>
      <c r="I203" s="653"/>
      <c r="J203" s="653"/>
      <c r="K203" s="666">
        <v>0</v>
      </c>
      <c r="L203" s="653">
        <v>14</v>
      </c>
      <c r="M203" s="654">
        <v>10599.780000000002</v>
      </c>
    </row>
    <row r="204" spans="1:13" ht="14.4" customHeight="1" x14ac:dyDescent="0.3">
      <c r="A204" s="649" t="s">
        <v>2442</v>
      </c>
      <c r="B204" s="650" t="s">
        <v>2406</v>
      </c>
      <c r="C204" s="650" t="s">
        <v>3645</v>
      </c>
      <c r="D204" s="650" t="s">
        <v>3162</v>
      </c>
      <c r="E204" s="650" t="s">
        <v>2802</v>
      </c>
      <c r="F204" s="653">
        <v>6</v>
      </c>
      <c r="G204" s="653">
        <v>687.12</v>
      </c>
      <c r="H204" s="666">
        <v>1</v>
      </c>
      <c r="I204" s="653"/>
      <c r="J204" s="653"/>
      <c r="K204" s="666">
        <v>0</v>
      </c>
      <c r="L204" s="653">
        <v>6</v>
      </c>
      <c r="M204" s="654">
        <v>687.12</v>
      </c>
    </row>
    <row r="205" spans="1:13" ht="14.4" customHeight="1" x14ac:dyDescent="0.3">
      <c r="A205" s="649" t="s">
        <v>2442</v>
      </c>
      <c r="B205" s="650" t="s">
        <v>2406</v>
      </c>
      <c r="C205" s="650" t="s">
        <v>3161</v>
      </c>
      <c r="D205" s="650" t="s">
        <v>3162</v>
      </c>
      <c r="E205" s="650" t="s">
        <v>2802</v>
      </c>
      <c r="F205" s="653">
        <v>3</v>
      </c>
      <c r="G205" s="653">
        <v>0</v>
      </c>
      <c r="H205" s="666"/>
      <c r="I205" s="653"/>
      <c r="J205" s="653"/>
      <c r="K205" s="666"/>
      <c r="L205" s="653">
        <v>3</v>
      </c>
      <c r="M205" s="654">
        <v>0</v>
      </c>
    </row>
    <row r="206" spans="1:13" ht="14.4" customHeight="1" x14ac:dyDescent="0.3">
      <c r="A206" s="649" t="s">
        <v>2442</v>
      </c>
      <c r="B206" s="650" t="s">
        <v>2406</v>
      </c>
      <c r="C206" s="650" t="s">
        <v>2807</v>
      </c>
      <c r="D206" s="650" t="s">
        <v>2808</v>
      </c>
      <c r="E206" s="650" t="s">
        <v>2793</v>
      </c>
      <c r="F206" s="653">
        <v>9</v>
      </c>
      <c r="G206" s="653">
        <v>1768.1399999999999</v>
      </c>
      <c r="H206" s="666">
        <v>1</v>
      </c>
      <c r="I206" s="653"/>
      <c r="J206" s="653"/>
      <c r="K206" s="666">
        <v>0</v>
      </c>
      <c r="L206" s="653">
        <v>9</v>
      </c>
      <c r="M206" s="654">
        <v>1768.1399999999999</v>
      </c>
    </row>
    <row r="207" spans="1:13" ht="14.4" customHeight="1" x14ac:dyDescent="0.3">
      <c r="A207" s="649" t="s">
        <v>2442</v>
      </c>
      <c r="B207" s="650" t="s">
        <v>2406</v>
      </c>
      <c r="C207" s="650" t="s">
        <v>3163</v>
      </c>
      <c r="D207" s="650" t="s">
        <v>3164</v>
      </c>
      <c r="E207" s="650" t="s">
        <v>3165</v>
      </c>
      <c r="F207" s="653"/>
      <c r="G207" s="653"/>
      <c r="H207" s="666">
        <v>0</v>
      </c>
      <c r="I207" s="653">
        <v>8</v>
      </c>
      <c r="J207" s="653">
        <v>261.92</v>
      </c>
      <c r="K207" s="666">
        <v>1</v>
      </c>
      <c r="L207" s="653">
        <v>8</v>
      </c>
      <c r="M207" s="654">
        <v>261.92</v>
      </c>
    </row>
    <row r="208" spans="1:13" ht="14.4" customHeight="1" x14ac:dyDescent="0.3">
      <c r="A208" s="649" t="s">
        <v>2442</v>
      </c>
      <c r="B208" s="650" t="s">
        <v>2406</v>
      </c>
      <c r="C208" s="650" t="s">
        <v>3166</v>
      </c>
      <c r="D208" s="650" t="s">
        <v>3167</v>
      </c>
      <c r="E208" s="650" t="s">
        <v>2604</v>
      </c>
      <c r="F208" s="653"/>
      <c r="G208" s="653"/>
      <c r="H208" s="666">
        <v>0</v>
      </c>
      <c r="I208" s="653">
        <v>28</v>
      </c>
      <c r="J208" s="653">
        <v>4126.0800000000008</v>
      </c>
      <c r="K208" s="666">
        <v>1</v>
      </c>
      <c r="L208" s="653">
        <v>28</v>
      </c>
      <c r="M208" s="654">
        <v>4126.0800000000008</v>
      </c>
    </row>
    <row r="209" spans="1:13" ht="14.4" customHeight="1" x14ac:dyDescent="0.3">
      <c r="A209" s="649" t="s">
        <v>2442</v>
      </c>
      <c r="B209" s="650" t="s">
        <v>2406</v>
      </c>
      <c r="C209" s="650" t="s">
        <v>2809</v>
      </c>
      <c r="D209" s="650" t="s">
        <v>2810</v>
      </c>
      <c r="E209" s="650" t="s">
        <v>2793</v>
      </c>
      <c r="F209" s="653"/>
      <c r="G209" s="653"/>
      <c r="H209" s="666">
        <v>0</v>
      </c>
      <c r="I209" s="653">
        <v>27</v>
      </c>
      <c r="J209" s="653">
        <v>5304.42</v>
      </c>
      <c r="K209" s="666">
        <v>1</v>
      </c>
      <c r="L209" s="653">
        <v>27</v>
      </c>
      <c r="M209" s="654">
        <v>5304.42</v>
      </c>
    </row>
    <row r="210" spans="1:13" ht="14.4" customHeight="1" x14ac:dyDescent="0.3">
      <c r="A210" s="649" t="s">
        <v>2442</v>
      </c>
      <c r="B210" s="650" t="s">
        <v>2406</v>
      </c>
      <c r="C210" s="650" t="s">
        <v>3168</v>
      </c>
      <c r="D210" s="650" t="s">
        <v>2500</v>
      </c>
      <c r="E210" s="650" t="s">
        <v>2802</v>
      </c>
      <c r="F210" s="653"/>
      <c r="G210" s="653"/>
      <c r="H210" s="666">
        <v>0</v>
      </c>
      <c r="I210" s="653">
        <v>2</v>
      </c>
      <c r="J210" s="653">
        <v>196.46</v>
      </c>
      <c r="K210" s="666">
        <v>1</v>
      </c>
      <c r="L210" s="653">
        <v>2</v>
      </c>
      <c r="M210" s="654">
        <v>196.46</v>
      </c>
    </row>
    <row r="211" spans="1:13" ht="14.4" customHeight="1" x14ac:dyDescent="0.3">
      <c r="A211" s="649" t="s">
        <v>2442</v>
      </c>
      <c r="B211" s="650" t="s">
        <v>2406</v>
      </c>
      <c r="C211" s="650" t="s">
        <v>2499</v>
      </c>
      <c r="D211" s="650" t="s">
        <v>2500</v>
      </c>
      <c r="E211" s="650" t="s">
        <v>2501</v>
      </c>
      <c r="F211" s="653"/>
      <c r="G211" s="653"/>
      <c r="H211" s="666">
        <v>0</v>
      </c>
      <c r="I211" s="653">
        <v>1</v>
      </c>
      <c r="J211" s="653">
        <v>163.72999999999999</v>
      </c>
      <c r="K211" s="666">
        <v>1</v>
      </c>
      <c r="L211" s="653">
        <v>1</v>
      </c>
      <c r="M211" s="654">
        <v>163.72999999999999</v>
      </c>
    </row>
    <row r="212" spans="1:13" ht="14.4" customHeight="1" x14ac:dyDescent="0.3">
      <c r="A212" s="649" t="s">
        <v>2442</v>
      </c>
      <c r="B212" s="650" t="s">
        <v>2406</v>
      </c>
      <c r="C212" s="650" t="s">
        <v>3169</v>
      </c>
      <c r="D212" s="650" t="s">
        <v>3164</v>
      </c>
      <c r="E212" s="650" t="s">
        <v>3170</v>
      </c>
      <c r="F212" s="653"/>
      <c r="G212" s="653"/>
      <c r="H212" s="666">
        <v>0</v>
      </c>
      <c r="I212" s="653">
        <v>2</v>
      </c>
      <c r="J212" s="653">
        <v>628.67999999999995</v>
      </c>
      <c r="K212" s="666">
        <v>1</v>
      </c>
      <c r="L212" s="653">
        <v>2</v>
      </c>
      <c r="M212" s="654">
        <v>628.67999999999995</v>
      </c>
    </row>
    <row r="213" spans="1:13" ht="14.4" customHeight="1" x14ac:dyDescent="0.3">
      <c r="A213" s="649" t="s">
        <v>2442</v>
      </c>
      <c r="B213" s="650" t="s">
        <v>2406</v>
      </c>
      <c r="C213" s="650" t="s">
        <v>3646</v>
      </c>
      <c r="D213" s="650" t="s">
        <v>3647</v>
      </c>
      <c r="E213" s="650" t="s">
        <v>3648</v>
      </c>
      <c r="F213" s="653">
        <v>2</v>
      </c>
      <c r="G213" s="653">
        <v>196.46</v>
      </c>
      <c r="H213" s="666">
        <v>1</v>
      </c>
      <c r="I213" s="653"/>
      <c r="J213" s="653"/>
      <c r="K213" s="666">
        <v>0</v>
      </c>
      <c r="L213" s="653">
        <v>2</v>
      </c>
      <c r="M213" s="654">
        <v>196.46</v>
      </c>
    </row>
    <row r="214" spans="1:13" ht="14.4" customHeight="1" x14ac:dyDescent="0.3">
      <c r="A214" s="649" t="s">
        <v>2442</v>
      </c>
      <c r="B214" s="650" t="s">
        <v>2406</v>
      </c>
      <c r="C214" s="650" t="s">
        <v>3649</v>
      </c>
      <c r="D214" s="650" t="s">
        <v>3312</v>
      </c>
      <c r="E214" s="650" t="s">
        <v>3170</v>
      </c>
      <c r="F214" s="653">
        <v>1</v>
      </c>
      <c r="G214" s="653">
        <v>314.33999999999997</v>
      </c>
      <c r="H214" s="666">
        <v>1</v>
      </c>
      <c r="I214" s="653"/>
      <c r="J214" s="653"/>
      <c r="K214" s="666">
        <v>0</v>
      </c>
      <c r="L214" s="653">
        <v>1</v>
      </c>
      <c r="M214" s="654">
        <v>314.33999999999997</v>
      </c>
    </row>
    <row r="215" spans="1:13" ht="14.4" customHeight="1" x14ac:dyDescent="0.3">
      <c r="A215" s="649" t="s">
        <v>2442</v>
      </c>
      <c r="B215" s="650" t="s">
        <v>3716</v>
      </c>
      <c r="C215" s="650" t="s">
        <v>3621</v>
      </c>
      <c r="D215" s="650" t="s">
        <v>3622</v>
      </c>
      <c r="E215" s="650" t="s">
        <v>3623</v>
      </c>
      <c r="F215" s="653">
        <v>3</v>
      </c>
      <c r="G215" s="653">
        <v>378.78000000000003</v>
      </c>
      <c r="H215" s="666">
        <v>1</v>
      </c>
      <c r="I215" s="653"/>
      <c r="J215" s="653"/>
      <c r="K215" s="666">
        <v>0</v>
      </c>
      <c r="L215" s="653">
        <v>3</v>
      </c>
      <c r="M215" s="654">
        <v>378.78000000000003</v>
      </c>
    </row>
    <row r="216" spans="1:13" ht="14.4" customHeight="1" x14ac:dyDescent="0.3">
      <c r="A216" s="649" t="s">
        <v>2442</v>
      </c>
      <c r="B216" s="650" t="s">
        <v>3716</v>
      </c>
      <c r="C216" s="650" t="s">
        <v>2596</v>
      </c>
      <c r="D216" s="650" t="s">
        <v>2597</v>
      </c>
      <c r="E216" s="650" t="s">
        <v>2598</v>
      </c>
      <c r="F216" s="653"/>
      <c r="G216" s="653"/>
      <c r="H216" s="666">
        <v>0</v>
      </c>
      <c r="I216" s="653">
        <v>1</v>
      </c>
      <c r="J216" s="653">
        <v>428.4</v>
      </c>
      <c r="K216" s="666">
        <v>1</v>
      </c>
      <c r="L216" s="653">
        <v>1</v>
      </c>
      <c r="M216" s="654">
        <v>428.4</v>
      </c>
    </row>
    <row r="217" spans="1:13" ht="14.4" customHeight="1" x14ac:dyDescent="0.3">
      <c r="A217" s="649" t="s">
        <v>2442</v>
      </c>
      <c r="B217" s="650" t="s">
        <v>3716</v>
      </c>
      <c r="C217" s="650" t="s">
        <v>3624</v>
      </c>
      <c r="D217" s="650" t="s">
        <v>3625</v>
      </c>
      <c r="E217" s="650" t="s">
        <v>2598</v>
      </c>
      <c r="F217" s="653"/>
      <c r="G217" s="653"/>
      <c r="H217" s="666"/>
      <c r="I217" s="653">
        <v>2</v>
      </c>
      <c r="J217" s="653">
        <v>0</v>
      </c>
      <c r="K217" s="666"/>
      <c r="L217" s="653">
        <v>2</v>
      </c>
      <c r="M217" s="654">
        <v>0</v>
      </c>
    </row>
    <row r="218" spans="1:13" ht="14.4" customHeight="1" x14ac:dyDescent="0.3">
      <c r="A218" s="649" t="s">
        <v>2442</v>
      </c>
      <c r="B218" s="650" t="s">
        <v>3716</v>
      </c>
      <c r="C218" s="650" t="s">
        <v>3484</v>
      </c>
      <c r="D218" s="650" t="s">
        <v>2600</v>
      </c>
      <c r="E218" s="650" t="s">
        <v>2747</v>
      </c>
      <c r="F218" s="653">
        <v>2</v>
      </c>
      <c r="G218" s="653">
        <v>0</v>
      </c>
      <c r="H218" s="666"/>
      <c r="I218" s="653"/>
      <c r="J218" s="653"/>
      <c r="K218" s="666"/>
      <c r="L218" s="653">
        <v>2</v>
      </c>
      <c r="M218" s="654">
        <v>0</v>
      </c>
    </row>
    <row r="219" spans="1:13" ht="14.4" customHeight="1" x14ac:dyDescent="0.3">
      <c r="A219" s="649" t="s">
        <v>2442</v>
      </c>
      <c r="B219" s="650" t="s">
        <v>3717</v>
      </c>
      <c r="C219" s="650" t="s">
        <v>3389</v>
      </c>
      <c r="D219" s="650" t="s">
        <v>3390</v>
      </c>
      <c r="E219" s="650" t="s">
        <v>3391</v>
      </c>
      <c r="F219" s="653">
        <v>1</v>
      </c>
      <c r="G219" s="653">
        <v>999.6</v>
      </c>
      <c r="H219" s="666">
        <v>0.5</v>
      </c>
      <c r="I219" s="653">
        <v>1</v>
      </c>
      <c r="J219" s="653">
        <v>999.6</v>
      </c>
      <c r="K219" s="666">
        <v>0.5</v>
      </c>
      <c r="L219" s="653">
        <v>2</v>
      </c>
      <c r="M219" s="654">
        <v>1999.2</v>
      </c>
    </row>
    <row r="220" spans="1:13" ht="14.4" customHeight="1" x14ac:dyDescent="0.3">
      <c r="A220" s="649" t="s">
        <v>2442</v>
      </c>
      <c r="B220" s="650" t="s">
        <v>3717</v>
      </c>
      <c r="C220" s="650" t="s">
        <v>3392</v>
      </c>
      <c r="D220" s="650" t="s">
        <v>3393</v>
      </c>
      <c r="E220" s="650" t="s">
        <v>3056</v>
      </c>
      <c r="F220" s="653">
        <v>7</v>
      </c>
      <c r="G220" s="653">
        <v>6209.35</v>
      </c>
      <c r="H220" s="666">
        <v>0.70000000000000007</v>
      </c>
      <c r="I220" s="653">
        <v>3</v>
      </c>
      <c r="J220" s="653">
        <v>2661.1499999999996</v>
      </c>
      <c r="K220" s="666">
        <v>0.29999999999999993</v>
      </c>
      <c r="L220" s="653">
        <v>10</v>
      </c>
      <c r="M220" s="654">
        <v>8870.5</v>
      </c>
    </row>
    <row r="221" spans="1:13" ht="14.4" customHeight="1" x14ac:dyDescent="0.3">
      <c r="A221" s="649" t="s">
        <v>2442</v>
      </c>
      <c r="B221" s="650" t="s">
        <v>3717</v>
      </c>
      <c r="C221" s="650" t="s">
        <v>3049</v>
      </c>
      <c r="D221" s="650" t="s">
        <v>3050</v>
      </c>
      <c r="E221" s="650" t="s">
        <v>3051</v>
      </c>
      <c r="F221" s="653"/>
      <c r="G221" s="653"/>
      <c r="H221" s="666">
        <v>0</v>
      </c>
      <c r="I221" s="653">
        <v>4</v>
      </c>
      <c r="J221" s="653">
        <v>2366.6799999999998</v>
      </c>
      <c r="K221" s="666">
        <v>1</v>
      </c>
      <c r="L221" s="653">
        <v>4</v>
      </c>
      <c r="M221" s="654">
        <v>2366.6799999999998</v>
      </c>
    </row>
    <row r="222" spans="1:13" ht="14.4" customHeight="1" x14ac:dyDescent="0.3">
      <c r="A222" s="649" t="s">
        <v>2442</v>
      </c>
      <c r="B222" s="650" t="s">
        <v>3717</v>
      </c>
      <c r="C222" s="650" t="s">
        <v>3607</v>
      </c>
      <c r="D222" s="650" t="s">
        <v>3608</v>
      </c>
      <c r="E222" s="650" t="s">
        <v>3051</v>
      </c>
      <c r="F222" s="653">
        <v>3</v>
      </c>
      <c r="G222" s="653">
        <v>1775.0099999999998</v>
      </c>
      <c r="H222" s="666">
        <v>1</v>
      </c>
      <c r="I222" s="653"/>
      <c r="J222" s="653"/>
      <c r="K222" s="666">
        <v>0</v>
      </c>
      <c r="L222" s="653">
        <v>3</v>
      </c>
      <c r="M222" s="654">
        <v>1775.0099999999998</v>
      </c>
    </row>
    <row r="223" spans="1:13" ht="14.4" customHeight="1" x14ac:dyDescent="0.3">
      <c r="A223" s="649" t="s">
        <v>2442</v>
      </c>
      <c r="B223" s="650" t="s">
        <v>3717</v>
      </c>
      <c r="C223" s="650" t="s">
        <v>3238</v>
      </c>
      <c r="D223" s="650" t="s">
        <v>3239</v>
      </c>
      <c r="E223" s="650" t="s">
        <v>3240</v>
      </c>
      <c r="F223" s="653"/>
      <c r="G223" s="653"/>
      <c r="H223" s="666">
        <v>0</v>
      </c>
      <c r="I223" s="653">
        <v>4</v>
      </c>
      <c r="J223" s="653">
        <v>2246.16</v>
      </c>
      <c r="K223" s="666">
        <v>1</v>
      </c>
      <c r="L223" s="653">
        <v>4</v>
      </c>
      <c r="M223" s="654">
        <v>2246.16</v>
      </c>
    </row>
    <row r="224" spans="1:13" ht="14.4" customHeight="1" x14ac:dyDescent="0.3">
      <c r="A224" s="649" t="s">
        <v>2442</v>
      </c>
      <c r="B224" s="650" t="s">
        <v>3717</v>
      </c>
      <c r="C224" s="650" t="s">
        <v>3052</v>
      </c>
      <c r="D224" s="650" t="s">
        <v>3053</v>
      </c>
      <c r="E224" s="650" t="s">
        <v>3054</v>
      </c>
      <c r="F224" s="653"/>
      <c r="G224" s="653"/>
      <c r="H224" s="666">
        <v>0</v>
      </c>
      <c r="I224" s="653">
        <v>2</v>
      </c>
      <c r="J224" s="653">
        <v>887.04</v>
      </c>
      <c r="K224" s="666">
        <v>1</v>
      </c>
      <c r="L224" s="653">
        <v>2</v>
      </c>
      <c r="M224" s="654">
        <v>887.04</v>
      </c>
    </row>
    <row r="225" spans="1:13" ht="14.4" customHeight="1" x14ac:dyDescent="0.3">
      <c r="A225" s="649" t="s">
        <v>2442</v>
      </c>
      <c r="B225" s="650" t="s">
        <v>3717</v>
      </c>
      <c r="C225" s="650" t="s">
        <v>3055</v>
      </c>
      <c r="D225" s="650" t="s">
        <v>3053</v>
      </c>
      <c r="E225" s="650" t="s">
        <v>3056</v>
      </c>
      <c r="F225" s="653"/>
      <c r="G225" s="653"/>
      <c r="H225" s="666">
        <v>0</v>
      </c>
      <c r="I225" s="653">
        <v>67</v>
      </c>
      <c r="J225" s="653">
        <v>59432.349999999991</v>
      </c>
      <c r="K225" s="666">
        <v>1</v>
      </c>
      <c r="L225" s="653">
        <v>67</v>
      </c>
      <c r="M225" s="654">
        <v>59432.349999999991</v>
      </c>
    </row>
    <row r="226" spans="1:13" ht="14.4" customHeight="1" x14ac:dyDescent="0.3">
      <c r="A226" s="649" t="s">
        <v>2442</v>
      </c>
      <c r="B226" s="650" t="s">
        <v>3718</v>
      </c>
      <c r="C226" s="650" t="s">
        <v>3137</v>
      </c>
      <c r="D226" s="650" t="s">
        <v>3138</v>
      </c>
      <c r="E226" s="650" t="s">
        <v>3139</v>
      </c>
      <c r="F226" s="653"/>
      <c r="G226" s="653"/>
      <c r="H226" s="666">
        <v>0</v>
      </c>
      <c r="I226" s="653">
        <v>15</v>
      </c>
      <c r="J226" s="653">
        <v>20169.900000000001</v>
      </c>
      <c r="K226" s="666">
        <v>1</v>
      </c>
      <c r="L226" s="653">
        <v>15</v>
      </c>
      <c r="M226" s="654">
        <v>20169.900000000001</v>
      </c>
    </row>
    <row r="227" spans="1:13" ht="14.4" customHeight="1" x14ac:dyDescent="0.3">
      <c r="A227" s="649" t="s">
        <v>2442</v>
      </c>
      <c r="B227" s="650" t="s">
        <v>3718</v>
      </c>
      <c r="C227" s="650" t="s">
        <v>3140</v>
      </c>
      <c r="D227" s="650" t="s">
        <v>3141</v>
      </c>
      <c r="E227" s="650" t="s">
        <v>3142</v>
      </c>
      <c r="F227" s="653"/>
      <c r="G227" s="653"/>
      <c r="H227" s="666">
        <v>0</v>
      </c>
      <c r="I227" s="653">
        <v>36</v>
      </c>
      <c r="J227" s="653">
        <v>64564.55999999999</v>
      </c>
      <c r="K227" s="666">
        <v>1</v>
      </c>
      <c r="L227" s="653">
        <v>36</v>
      </c>
      <c r="M227" s="654">
        <v>64564.55999999999</v>
      </c>
    </row>
    <row r="228" spans="1:13" ht="14.4" customHeight="1" x14ac:dyDescent="0.3">
      <c r="A228" s="649" t="s">
        <v>2442</v>
      </c>
      <c r="B228" s="650" t="s">
        <v>2389</v>
      </c>
      <c r="C228" s="650" t="s">
        <v>2835</v>
      </c>
      <c r="D228" s="650" t="s">
        <v>2836</v>
      </c>
      <c r="E228" s="650" t="s">
        <v>884</v>
      </c>
      <c r="F228" s="653"/>
      <c r="G228" s="653"/>
      <c r="H228" s="666">
        <v>0</v>
      </c>
      <c r="I228" s="653">
        <v>3</v>
      </c>
      <c r="J228" s="653">
        <v>648.48</v>
      </c>
      <c r="K228" s="666">
        <v>1</v>
      </c>
      <c r="L228" s="653">
        <v>3</v>
      </c>
      <c r="M228" s="654">
        <v>648.48</v>
      </c>
    </row>
    <row r="229" spans="1:13" ht="14.4" customHeight="1" x14ac:dyDescent="0.3">
      <c r="A229" s="649" t="s">
        <v>2442</v>
      </c>
      <c r="B229" s="650" t="s">
        <v>2389</v>
      </c>
      <c r="C229" s="650" t="s">
        <v>3195</v>
      </c>
      <c r="D229" s="650" t="s">
        <v>3196</v>
      </c>
      <c r="E229" s="650" t="s">
        <v>3197</v>
      </c>
      <c r="F229" s="653"/>
      <c r="G229" s="653"/>
      <c r="H229" s="666">
        <v>0</v>
      </c>
      <c r="I229" s="653">
        <v>3</v>
      </c>
      <c r="J229" s="653">
        <v>486.39</v>
      </c>
      <c r="K229" s="666">
        <v>1</v>
      </c>
      <c r="L229" s="653">
        <v>3</v>
      </c>
      <c r="M229" s="654">
        <v>486.39</v>
      </c>
    </row>
    <row r="230" spans="1:13" ht="14.4" customHeight="1" x14ac:dyDescent="0.3">
      <c r="A230" s="649" t="s">
        <v>2442</v>
      </c>
      <c r="B230" s="650" t="s">
        <v>2389</v>
      </c>
      <c r="C230" s="650" t="s">
        <v>2991</v>
      </c>
      <c r="D230" s="650" t="s">
        <v>2836</v>
      </c>
      <c r="E230" s="650" t="s">
        <v>2992</v>
      </c>
      <c r="F230" s="653"/>
      <c r="G230" s="653"/>
      <c r="H230" s="666">
        <v>0</v>
      </c>
      <c r="I230" s="653">
        <v>13</v>
      </c>
      <c r="J230" s="653">
        <v>2810.08</v>
      </c>
      <c r="K230" s="666">
        <v>1</v>
      </c>
      <c r="L230" s="653">
        <v>13</v>
      </c>
      <c r="M230" s="654">
        <v>2810.08</v>
      </c>
    </row>
    <row r="231" spans="1:13" ht="14.4" customHeight="1" x14ac:dyDescent="0.3">
      <c r="A231" s="649" t="s">
        <v>2442</v>
      </c>
      <c r="B231" s="650" t="s">
        <v>3709</v>
      </c>
      <c r="C231" s="650" t="s">
        <v>3219</v>
      </c>
      <c r="D231" s="650" t="s">
        <v>3220</v>
      </c>
      <c r="E231" s="650" t="s">
        <v>2752</v>
      </c>
      <c r="F231" s="653"/>
      <c r="G231" s="653"/>
      <c r="H231" s="666">
        <v>0</v>
      </c>
      <c r="I231" s="653">
        <v>3</v>
      </c>
      <c r="J231" s="653">
        <v>697.31999999999994</v>
      </c>
      <c r="K231" s="666">
        <v>1</v>
      </c>
      <c r="L231" s="653">
        <v>3</v>
      </c>
      <c r="M231" s="654">
        <v>697.31999999999994</v>
      </c>
    </row>
    <row r="232" spans="1:13" ht="14.4" customHeight="1" x14ac:dyDescent="0.3">
      <c r="A232" s="649" t="s">
        <v>2442</v>
      </c>
      <c r="B232" s="650" t="s">
        <v>3709</v>
      </c>
      <c r="C232" s="650" t="s">
        <v>3592</v>
      </c>
      <c r="D232" s="650" t="s">
        <v>3593</v>
      </c>
      <c r="E232" s="650" t="s">
        <v>2752</v>
      </c>
      <c r="F232" s="653">
        <v>1</v>
      </c>
      <c r="G232" s="653">
        <v>0</v>
      </c>
      <c r="H232" s="666"/>
      <c r="I232" s="653"/>
      <c r="J232" s="653"/>
      <c r="K232" s="666"/>
      <c r="L232" s="653">
        <v>1</v>
      </c>
      <c r="M232" s="654">
        <v>0</v>
      </c>
    </row>
    <row r="233" spans="1:13" ht="14.4" customHeight="1" x14ac:dyDescent="0.3">
      <c r="A233" s="649" t="s">
        <v>2442</v>
      </c>
      <c r="B233" s="650" t="s">
        <v>3709</v>
      </c>
      <c r="C233" s="650" t="s">
        <v>3594</v>
      </c>
      <c r="D233" s="650" t="s">
        <v>3595</v>
      </c>
      <c r="E233" s="650" t="s">
        <v>3078</v>
      </c>
      <c r="F233" s="653">
        <v>2</v>
      </c>
      <c r="G233" s="653">
        <v>464.86</v>
      </c>
      <c r="H233" s="666">
        <v>1</v>
      </c>
      <c r="I233" s="653"/>
      <c r="J233" s="653"/>
      <c r="K233" s="666">
        <v>0</v>
      </c>
      <c r="L233" s="653">
        <v>2</v>
      </c>
      <c r="M233" s="654">
        <v>464.86</v>
      </c>
    </row>
    <row r="234" spans="1:13" ht="14.4" customHeight="1" x14ac:dyDescent="0.3">
      <c r="A234" s="649" t="s">
        <v>2442</v>
      </c>
      <c r="B234" s="650" t="s">
        <v>3724</v>
      </c>
      <c r="C234" s="650" t="s">
        <v>3657</v>
      </c>
      <c r="D234" s="650" t="s">
        <v>3656</v>
      </c>
      <c r="E234" s="650" t="s">
        <v>3319</v>
      </c>
      <c r="F234" s="653">
        <v>2</v>
      </c>
      <c r="G234" s="653">
        <v>278.92</v>
      </c>
      <c r="H234" s="666">
        <v>1</v>
      </c>
      <c r="I234" s="653"/>
      <c r="J234" s="653"/>
      <c r="K234" s="666">
        <v>0</v>
      </c>
      <c r="L234" s="653">
        <v>2</v>
      </c>
      <c r="M234" s="654">
        <v>278.92</v>
      </c>
    </row>
    <row r="235" spans="1:13" ht="14.4" customHeight="1" x14ac:dyDescent="0.3">
      <c r="A235" s="649" t="s">
        <v>2442</v>
      </c>
      <c r="B235" s="650" t="s">
        <v>2392</v>
      </c>
      <c r="C235" s="650" t="s">
        <v>3619</v>
      </c>
      <c r="D235" s="650" t="s">
        <v>3620</v>
      </c>
      <c r="E235" s="650" t="s">
        <v>2405</v>
      </c>
      <c r="F235" s="653">
        <v>1</v>
      </c>
      <c r="G235" s="653">
        <v>94.8</v>
      </c>
      <c r="H235" s="666">
        <v>1</v>
      </c>
      <c r="I235" s="653"/>
      <c r="J235" s="653"/>
      <c r="K235" s="666">
        <v>0</v>
      </c>
      <c r="L235" s="653">
        <v>1</v>
      </c>
      <c r="M235" s="654">
        <v>94.8</v>
      </c>
    </row>
    <row r="236" spans="1:13" ht="14.4" customHeight="1" x14ac:dyDescent="0.3">
      <c r="A236" s="649" t="s">
        <v>2442</v>
      </c>
      <c r="B236" s="650" t="s">
        <v>3730</v>
      </c>
      <c r="C236" s="650" t="s">
        <v>3600</v>
      </c>
      <c r="D236" s="650" t="s">
        <v>3601</v>
      </c>
      <c r="E236" s="650" t="s">
        <v>3602</v>
      </c>
      <c r="F236" s="653"/>
      <c r="G236" s="653"/>
      <c r="H236" s="666">
        <v>0</v>
      </c>
      <c r="I236" s="653">
        <v>2</v>
      </c>
      <c r="J236" s="653">
        <v>487.66</v>
      </c>
      <c r="K236" s="666">
        <v>1</v>
      </c>
      <c r="L236" s="653">
        <v>2</v>
      </c>
      <c r="M236" s="654">
        <v>487.66</v>
      </c>
    </row>
    <row r="237" spans="1:13" ht="14.4" customHeight="1" x14ac:dyDescent="0.3">
      <c r="A237" s="649" t="s">
        <v>2442</v>
      </c>
      <c r="B237" s="650" t="s">
        <v>3720</v>
      </c>
      <c r="C237" s="650" t="s">
        <v>3076</v>
      </c>
      <c r="D237" s="650" t="s">
        <v>3077</v>
      </c>
      <c r="E237" s="650" t="s">
        <v>3078</v>
      </c>
      <c r="F237" s="653"/>
      <c r="G237" s="653"/>
      <c r="H237" s="666">
        <v>0</v>
      </c>
      <c r="I237" s="653">
        <v>4</v>
      </c>
      <c r="J237" s="653">
        <v>494.2</v>
      </c>
      <c r="K237" s="666">
        <v>1</v>
      </c>
      <c r="L237" s="653">
        <v>4</v>
      </c>
      <c r="M237" s="654">
        <v>494.2</v>
      </c>
    </row>
    <row r="238" spans="1:13" ht="14.4" customHeight="1" x14ac:dyDescent="0.3">
      <c r="A238" s="649" t="s">
        <v>2453</v>
      </c>
      <c r="B238" s="650" t="s">
        <v>3731</v>
      </c>
      <c r="C238" s="650" t="s">
        <v>3666</v>
      </c>
      <c r="D238" s="650" t="s">
        <v>3667</v>
      </c>
      <c r="E238" s="650" t="s">
        <v>3668</v>
      </c>
      <c r="F238" s="653">
        <v>2</v>
      </c>
      <c r="G238" s="653">
        <v>130.5</v>
      </c>
      <c r="H238" s="666">
        <v>1</v>
      </c>
      <c r="I238" s="653"/>
      <c r="J238" s="653"/>
      <c r="K238" s="666">
        <v>0</v>
      </c>
      <c r="L238" s="653">
        <v>2</v>
      </c>
      <c r="M238" s="654">
        <v>130.5</v>
      </c>
    </row>
    <row r="239" spans="1:13" ht="14.4" customHeight="1" x14ac:dyDescent="0.3">
      <c r="A239" s="649" t="s">
        <v>2453</v>
      </c>
      <c r="B239" s="650" t="s">
        <v>3731</v>
      </c>
      <c r="C239" s="650" t="s">
        <v>3669</v>
      </c>
      <c r="D239" s="650" t="s">
        <v>3670</v>
      </c>
      <c r="E239" s="650" t="s">
        <v>2908</v>
      </c>
      <c r="F239" s="653"/>
      <c r="G239" s="653"/>
      <c r="H239" s="666">
        <v>0</v>
      </c>
      <c r="I239" s="653">
        <v>2</v>
      </c>
      <c r="J239" s="653">
        <v>65.260000000000005</v>
      </c>
      <c r="K239" s="666">
        <v>1</v>
      </c>
      <c r="L239" s="653">
        <v>2</v>
      </c>
      <c r="M239" s="654">
        <v>65.260000000000005</v>
      </c>
    </row>
    <row r="240" spans="1:13" ht="14.4" customHeight="1" x14ac:dyDescent="0.3">
      <c r="A240" s="649" t="s">
        <v>2446</v>
      </c>
      <c r="B240" s="650" t="s">
        <v>3727</v>
      </c>
      <c r="C240" s="650" t="s">
        <v>1104</v>
      </c>
      <c r="D240" s="650" t="s">
        <v>2839</v>
      </c>
      <c r="E240" s="650" t="s">
        <v>2840</v>
      </c>
      <c r="F240" s="653">
        <v>1</v>
      </c>
      <c r="G240" s="653">
        <v>200.07</v>
      </c>
      <c r="H240" s="666">
        <v>1</v>
      </c>
      <c r="I240" s="653"/>
      <c r="J240" s="653"/>
      <c r="K240" s="666">
        <v>0</v>
      </c>
      <c r="L240" s="653">
        <v>1</v>
      </c>
      <c r="M240" s="654">
        <v>200.07</v>
      </c>
    </row>
    <row r="241" spans="1:13" ht="14.4" customHeight="1" x14ac:dyDescent="0.3">
      <c r="A241" s="649" t="s">
        <v>2446</v>
      </c>
      <c r="B241" s="650" t="s">
        <v>2389</v>
      </c>
      <c r="C241" s="650" t="s">
        <v>2835</v>
      </c>
      <c r="D241" s="650" t="s">
        <v>2836</v>
      </c>
      <c r="E241" s="650" t="s">
        <v>884</v>
      </c>
      <c r="F241" s="653"/>
      <c r="G241" s="653"/>
      <c r="H241" s="666">
        <v>0</v>
      </c>
      <c r="I241" s="653">
        <v>5</v>
      </c>
      <c r="J241" s="653">
        <v>1080.8</v>
      </c>
      <c r="K241" s="666">
        <v>1</v>
      </c>
      <c r="L241" s="653">
        <v>5</v>
      </c>
      <c r="M241" s="654">
        <v>1080.8</v>
      </c>
    </row>
    <row r="242" spans="1:13" ht="14.4" customHeight="1" x14ac:dyDescent="0.3">
      <c r="A242" s="649" t="s">
        <v>2447</v>
      </c>
      <c r="B242" s="650" t="s">
        <v>3713</v>
      </c>
      <c r="C242" s="650" t="s">
        <v>2851</v>
      </c>
      <c r="D242" s="650" t="s">
        <v>2852</v>
      </c>
      <c r="E242" s="650" t="s">
        <v>2853</v>
      </c>
      <c r="F242" s="653"/>
      <c r="G242" s="653"/>
      <c r="H242" s="666">
        <v>0</v>
      </c>
      <c r="I242" s="653">
        <v>2</v>
      </c>
      <c r="J242" s="653">
        <v>773.02</v>
      </c>
      <c r="K242" s="666">
        <v>1</v>
      </c>
      <c r="L242" s="653">
        <v>2</v>
      </c>
      <c r="M242" s="654">
        <v>773.02</v>
      </c>
    </row>
    <row r="243" spans="1:13" ht="14.4" customHeight="1" x14ac:dyDescent="0.3">
      <c r="A243" s="649" t="s">
        <v>2448</v>
      </c>
      <c r="B243" s="650" t="s">
        <v>3708</v>
      </c>
      <c r="C243" s="650" t="s">
        <v>2711</v>
      </c>
      <c r="D243" s="650" t="s">
        <v>2477</v>
      </c>
      <c r="E243" s="650" t="s">
        <v>2712</v>
      </c>
      <c r="F243" s="653"/>
      <c r="G243" s="653"/>
      <c r="H243" s="666">
        <v>0</v>
      </c>
      <c r="I243" s="653">
        <v>2</v>
      </c>
      <c r="J243" s="653">
        <v>444.5</v>
      </c>
      <c r="K243" s="666">
        <v>1</v>
      </c>
      <c r="L243" s="653">
        <v>2</v>
      </c>
      <c r="M243" s="654">
        <v>444.5</v>
      </c>
    </row>
    <row r="244" spans="1:13" ht="14.4" customHeight="1" x14ac:dyDescent="0.3">
      <c r="A244" s="649" t="s">
        <v>2449</v>
      </c>
      <c r="B244" s="650" t="s">
        <v>2310</v>
      </c>
      <c r="C244" s="650" t="s">
        <v>1590</v>
      </c>
      <c r="D244" s="650" t="s">
        <v>1591</v>
      </c>
      <c r="E244" s="650" t="s">
        <v>1592</v>
      </c>
      <c r="F244" s="653"/>
      <c r="G244" s="653"/>
      <c r="H244" s="666"/>
      <c r="I244" s="653">
        <v>3</v>
      </c>
      <c r="J244" s="653">
        <v>0</v>
      </c>
      <c r="K244" s="666"/>
      <c r="L244" s="653">
        <v>3</v>
      </c>
      <c r="M244" s="654">
        <v>0</v>
      </c>
    </row>
    <row r="245" spans="1:13" ht="14.4" customHeight="1" x14ac:dyDescent="0.3">
      <c r="A245" s="649" t="s">
        <v>2449</v>
      </c>
      <c r="B245" s="650" t="s">
        <v>2317</v>
      </c>
      <c r="C245" s="650" t="s">
        <v>2480</v>
      </c>
      <c r="D245" s="650" t="s">
        <v>2481</v>
      </c>
      <c r="E245" s="650" t="s">
        <v>2482</v>
      </c>
      <c r="F245" s="653"/>
      <c r="G245" s="653"/>
      <c r="H245" s="666">
        <v>0</v>
      </c>
      <c r="I245" s="653">
        <v>145</v>
      </c>
      <c r="J245" s="653">
        <v>90667.049999999988</v>
      </c>
      <c r="K245" s="666">
        <v>1</v>
      </c>
      <c r="L245" s="653">
        <v>145</v>
      </c>
      <c r="M245" s="654">
        <v>90667.049999999988</v>
      </c>
    </row>
    <row r="246" spans="1:13" ht="14.4" customHeight="1" x14ac:dyDescent="0.3">
      <c r="A246" s="649" t="s">
        <v>2449</v>
      </c>
      <c r="B246" s="650" t="s">
        <v>2324</v>
      </c>
      <c r="C246" s="650" t="s">
        <v>1613</v>
      </c>
      <c r="D246" s="650" t="s">
        <v>1614</v>
      </c>
      <c r="E246" s="650" t="s">
        <v>1615</v>
      </c>
      <c r="F246" s="653"/>
      <c r="G246" s="653"/>
      <c r="H246" s="666">
        <v>0</v>
      </c>
      <c r="I246" s="653">
        <v>2</v>
      </c>
      <c r="J246" s="653">
        <v>50.14</v>
      </c>
      <c r="K246" s="666">
        <v>1</v>
      </c>
      <c r="L246" s="653">
        <v>2</v>
      </c>
      <c r="M246" s="654">
        <v>50.14</v>
      </c>
    </row>
    <row r="247" spans="1:13" ht="14.4" customHeight="1" x14ac:dyDescent="0.3">
      <c r="A247" s="649" t="s">
        <v>2449</v>
      </c>
      <c r="B247" s="650" t="s">
        <v>2324</v>
      </c>
      <c r="C247" s="650" t="s">
        <v>2880</v>
      </c>
      <c r="D247" s="650" t="s">
        <v>1614</v>
      </c>
      <c r="E247" s="650" t="s">
        <v>2881</v>
      </c>
      <c r="F247" s="653">
        <v>1</v>
      </c>
      <c r="G247" s="653">
        <v>0</v>
      </c>
      <c r="H247" s="666"/>
      <c r="I247" s="653"/>
      <c r="J247" s="653"/>
      <c r="K247" s="666"/>
      <c r="L247" s="653">
        <v>1</v>
      </c>
      <c r="M247" s="654">
        <v>0</v>
      </c>
    </row>
    <row r="248" spans="1:13" ht="14.4" customHeight="1" x14ac:dyDescent="0.3">
      <c r="A248" s="649" t="s">
        <v>2450</v>
      </c>
      <c r="B248" s="650" t="s">
        <v>2341</v>
      </c>
      <c r="C248" s="650" t="s">
        <v>1849</v>
      </c>
      <c r="D248" s="650" t="s">
        <v>2342</v>
      </c>
      <c r="E248" s="650" t="s">
        <v>2343</v>
      </c>
      <c r="F248" s="653"/>
      <c r="G248" s="653"/>
      <c r="H248" s="666">
        <v>0</v>
      </c>
      <c r="I248" s="653">
        <v>4</v>
      </c>
      <c r="J248" s="653">
        <v>803.8900000000001</v>
      </c>
      <c r="K248" s="666">
        <v>1</v>
      </c>
      <c r="L248" s="653">
        <v>4</v>
      </c>
      <c r="M248" s="654">
        <v>803.8900000000001</v>
      </c>
    </row>
    <row r="249" spans="1:13" ht="14.4" customHeight="1" x14ac:dyDescent="0.3">
      <c r="A249" s="649" t="s">
        <v>2450</v>
      </c>
      <c r="B249" s="650" t="s">
        <v>2347</v>
      </c>
      <c r="C249" s="650" t="s">
        <v>2506</v>
      </c>
      <c r="D249" s="650" t="s">
        <v>2507</v>
      </c>
      <c r="E249" s="650" t="s">
        <v>2508</v>
      </c>
      <c r="F249" s="653"/>
      <c r="G249" s="653"/>
      <c r="H249" s="666">
        <v>0</v>
      </c>
      <c r="I249" s="653">
        <v>1</v>
      </c>
      <c r="J249" s="653">
        <v>184.22</v>
      </c>
      <c r="K249" s="666">
        <v>1</v>
      </c>
      <c r="L249" s="653">
        <v>1</v>
      </c>
      <c r="M249" s="654">
        <v>184.22</v>
      </c>
    </row>
    <row r="250" spans="1:13" ht="14.4" customHeight="1" x14ac:dyDescent="0.3">
      <c r="A250" s="649" t="s">
        <v>2450</v>
      </c>
      <c r="B250" s="650" t="s">
        <v>3714</v>
      </c>
      <c r="C250" s="650" t="s">
        <v>2739</v>
      </c>
      <c r="D250" s="650" t="s">
        <v>2532</v>
      </c>
      <c r="E250" s="650" t="s">
        <v>2740</v>
      </c>
      <c r="F250" s="653"/>
      <c r="G250" s="653"/>
      <c r="H250" s="666">
        <v>0</v>
      </c>
      <c r="I250" s="653">
        <v>2</v>
      </c>
      <c r="J250" s="653">
        <v>193.26</v>
      </c>
      <c r="K250" s="666">
        <v>1</v>
      </c>
      <c r="L250" s="653">
        <v>2</v>
      </c>
      <c r="M250" s="654">
        <v>193.26</v>
      </c>
    </row>
    <row r="251" spans="1:13" ht="14.4" customHeight="1" x14ac:dyDescent="0.3">
      <c r="A251" s="649" t="s">
        <v>2450</v>
      </c>
      <c r="B251" s="650" t="s">
        <v>2393</v>
      </c>
      <c r="C251" s="650" t="s">
        <v>2913</v>
      </c>
      <c r="D251" s="650" t="s">
        <v>2914</v>
      </c>
      <c r="E251" s="650" t="s">
        <v>2915</v>
      </c>
      <c r="F251" s="653">
        <v>2</v>
      </c>
      <c r="G251" s="653">
        <v>769.69</v>
      </c>
      <c r="H251" s="666">
        <v>1</v>
      </c>
      <c r="I251" s="653"/>
      <c r="J251" s="653"/>
      <c r="K251" s="666">
        <v>0</v>
      </c>
      <c r="L251" s="653">
        <v>2</v>
      </c>
      <c r="M251" s="654">
        <v>769.69</v>
      </c>
    </row>
    <row r="252" spans="1:13" ht="14.4" customHeight="1" thickBot="1" x14ac:dyDescent="0.35">
      <c r="A252" s="655" t="s">
        <v>2450</v>
      </c>
      <c r="B252" s="656" t="s">
        <v>3711</v>
      </c>
      <c r="C252" s="656" t="s">
        <v>2916</v>
      </c>
      <c r="D252" s="656" t="s">
        <v>2917</v>
      </c>
      <c r="E252" s="656" t="s">
        <v>2918</v>
      </c>
      <c r="F252" s="659">
        <v>1</v>
      </c>
      <c r="G252" s="659">
        <v>356.47</v>
      </c>
      <c r="H252" s="667">
        <v>1</v>
      </c>
      <c r="I252" s="659"/>
      <c r="J252" s="659"/>
      <c r="K252" s="667">
        <v>0</v>
      </c>
      <c r="L252" s="659">
        <v>1</v>
      </c>
      <c r="M252" s="660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566</v>
      </c>
      <c r="B5" s="634" t="s">
        <v>567</v>
      </c>
      <c r="C5" s="635" t="s">
        <v>568</v>
      </c>
      <c r="D5" s="635" t="s">
        <v>568</v>
      </c>
      <c r="E5" s="635"/>
      <c r="F5" s="635" t="s">
        <v>568</v>
      </c>
      <c r="G5" s="635" t="s">
        <v>568</v>
      </c>
      <c r="H5" s="635" t="s">
        <v>568</v>
      </c>
      <c r="I5" s="636" t="s">
        <v>568</v>
      </c>
      <c r="J5" s="637" t="s">
        <v>74</v>
      </c>
    </row>
    <row r="6" spans="1:10" ht="14.4" customHeight="1" x14ac:dyDescent="0.3">
      <c r="A6" s="633" t="s">
        <v>566</v>
      </c>
      <c r="B6" s="634" t="s">
        <v>354</v>
      </c>
      <c r="C6" s="635">
        <v>499.80804000000006</v>
      </c>
      <c r="D6" s="635">
        <v>403.22923999999796</v>
      </c>
      <c r="E6" s="635"/>
      <c r="F6" s="635">
        <v>313.495640000001</v>
      </c>
      <c r="G6" s="635">
        <v>641.33984822459195</v>
      </c>
      <c r="H6" s="635">
        <v>-327.84420822459094</v>
      </c>
      <c r="I6" s="636">
        <v>0.48881359994680607</v>
      </c>
      <c r="J6" s="637" t="s">
        <v>1</v>
      </c>
    </row>
    <row r="7" spans="1:10" ht="14.4" customHeight="1" x14ac:dyDescent="0.3">
      <c r="A7" s="633" t="s">
        <v>566</v>
      </c>
      <c r="B7" s="634" t="s">
        <v>355</v>
      </c>
      <c r="C7" s="635">
        <v>5.3532100000000007</v>
      </c>
      <c r="D7" s="635">
        <v>1.2694099999989998</v>
      </c>
      <c r="E7" s="635"/>
      <c r="F7" s="635">
        <v>1.3872899999999999</v>
      </c>
      <c r="G7" s="635">
        <v>1.6386985890624999</v>
      </c>
      <c r="H7" s="635">
        <v>-0.25140858906249997</v>
      </c>
      <c r="I7" s="636">
        <v>0.84658033469942084</v>
      </c>
      <c r="J7" s="637" t="s">
        <v>1</v>
      </c>
    </row>
    <row r="8" spans="1:10" ht="14.4" customHeight="1" x14ac:dyDescent="0.3">
      <c r="A8" s="633" t="s">
        <v>566</v>
      </c>
      <c r="B8" s="634" t="s">
        <v>356</v>
      </c>
      <c r="C8" s="635">
        <v>564.02837</v>
      </c>
      <c r="D8" s="635">
        <v>447.77075999999806</v>
      </c>
      <c r="E8" s="635"/>
      <c r="F8" s="635">
        <v>461.36052999999998</v>
      </c>
      <c r="G8" s="635">
        <v>462.65480746669914</v>
      </c>
      <c r="H8" s="635">
        <v>-1.2942774666991568</v>
      </c>
      <c r="I8" s="636">
        <v>0.99720249861060328</v>
      </c>
      <c r="J8" s="637" t="s">
        <v>1</v>
      </c>
    </row>
    <row r="9" spans="1:10" ht="14.4" customHeight="1" x14ac:dyDescent="0.3">
      <c r="A9" s="633" t="s">
        <v>566</v>
      </c>
      <c r="B9" s="634" t="s">
        <v>357</v>
      </c>
      <c r="C9" s="635">
        <v>4107.7938299999996</v>
      </c>
      <c r="D9" s="635">
        <v>4205.1175800000001</v>
      </c>
      <c r="E9" s="635"/>
      <c r="F9" s="635">
        <v>4492.3036800000045</v>
      </c>
      <c r="G9" s="635">
        <v>4300.622036702187</v>
      </c>
      <c r="H9" s="635">
        <v>191.68164329781757</v>
      </c>
      <c r="I9" s="636">
        <v>1.0445706787673914</v>
      </c>
      <c r="J9" s="637" t="s">
        <v>1</v>
      </c>
    </row>
    <row r="10" spans="1:10" ht="14.4" customHeight="1" x14ac:dyDescent="0.3">
      <c r="A10" s="633" t="s">
        <v>566</v>
      </c>
      <c r="B10" s="634" t="s">
        <v>358</v>
      </c>
      <c r="C10" s="635">
        <v>6.1404699999999997</v>
      </c>
      <c r="D10" s="635">
        <v>0.93110000000000004</v>
      </c>
      <c r="E10" s="635"/>
      <c r="F10" s="635">
        <v>0</v>
      </c>
      <c r="G10" s="635">
        <v>1.1666666666666665</v>
      </c>
      <c r="H10" s="635">
        <v>-1.1666666666666665</v>
      </c>
      <c r="I10" s="636">
        <v>0</v>
      </c>
      <c r="J10" s="637" t="s">
        <v>1</v>
      </c>
    </row>
    <row r="11" spans="1:10" ht="14.4" customHeight="1" x14ac:dyDescent="0.3">
      <c r="A11" s="633" t="s">
        <v>566</v>
      </c>
      <c r="B11" s="634" t="s">
        <v>359</v>
      </c>
      <c r="C11" s="635">
        <v>223.91675000000001</v>
      </c>
      <c r="D11" s="635">
        <v>287.23173999999801</v>
      </c>
      <c r="E11" s="635"/>
      <c r="F11" s="635">
        <v>250.64896000000002</v>
      </c>
      <c r="G11" s="635">
        <v>296.2669877808533</v>
      </c>
      <c r="H11" s="635">
        <v>-45.618027780853282</v>
      </c>
      <c r="I11" s="636">
        <v>0.84602392550533967</v>
      </c>
      <c r="J11" s="637" t="s">
        <v>1</v>
      </c>
    </row>
    <row r="12" spans="1:10" ht="14.4" customHeight="1" x14ac:dyDescent="0.3">
      <c r="A12" s="633" t="s">
        <v>566</v>
      </c>
      <c r="B12" s="634" t="s">
        <v>360</v>
      </c>
      <c r="C12" s="635">
        <v>41.644000000000005</v>
      </c>
      <c r="D12" s="635">
        <v>45.114369999999994</v>
      </c>
      <c r="E12" s="635"/>
      <c r="F12" s="635">
        <v>47.521680000000003</v>
      </c>
      <c r="G12" s="635">
        <v>47.478088164929332</v>
      </c>
      <c r="H12" s="635">
        <v>4.3591835070671436E-2</v>
      </c>
      <c r="I12" s="636">
        <v>1.0009181463861654</v>
      </c>
      <c r="J12" s="637" t="s">
        <v>1</v>
      </c>
    </row>
    <row r="13" spans="1:10" ht="14.4" customHeight="1" x14ac:dyDescent="0.3">
      <c r="A13" s="633" t="s">
        <v>566</v>
      </c>
      <c r="B13" s="634" t="s">
        <v>361</v>
      </c>
      <c r="C13" s="635">
        <v>215.15234999999998</v>
      </c>
      <c r="D13" s="635">
        <v>146.72094999999601</v>
      </c>
      <c r="E13" s="635"/>
      <c r="F13" s="635">
        <v>119.41024999999999</v>
      </c>
      <c r="G13" s="635">
        <v>179.30371981573862</v>
      </c>
      <c r="H13" s="635">
        <v>-59.893469815738626</v>
      </c>
      <c r="I13" s="636">
        <v>0.66596638442700395</v>
      </c>
      <c r="J13" s="637" t="s">
        <v>1</v>
      </c>
    </row>
    <row r="14" spans="1:10" ht="14.4" customHeight="1" x14ac:dyDescent="0.3">
      <c r="A14" s="633" t="s">
        <v>566</v>
      </c>
      <c r="B14" s="634" t="s">
        <v>362</v>
      </c>
      <c r="C14" s="635">
        <v>213.36951000000002</v>
      </c>
      <c r="D14" s="635">
        <v>191.79400999999899</v>
      </c>
      <c r="E14" s="635"/>
      <c r="F14" s="635">
        <v>233.17806000000002</v>
      </c>
      <c r="G14" s="635">
        <v>207.0462249961916</v>
      </c>
      <c r="H14" s="635">
        <v>26.131835003808419</v>
      </c>
      <c r="I14" s="636">
        <v>1.1262125643888898</v>
      </c>
      <c r="J14" s="637" t="s">
        <v>1</v>
      </c>
    </row>
    <row r="15" spans="1:10" ht="14.4" customHeight="1" x14ac:dyDescent="0.3">
      <c r="A15" s="633" t="s">
        <v>566</v>
      </c>
      <c r="B15" s="634" t="s">
        <v>363</v>
      </c>
      <c r="C15" s="635">
        <v>401.90513000000004</v>
      </c>
      <c r="D15" s="635">
        <v>312.40096999999901</v>
      </c>
      <c r="E15" s="635"/>
      <c r="F15" s="635">
        <v>246.78874999999999</v>
      </c>
      <c r="G15" s="635">
        <v>364.67895430375268</v>
      </c>
      <c r="H15" s="635">
        <v>-117.89020430375268</v>
      </c>
      <c r="I15" s="636">
        <v>0.67672879689800203</v>
      </c>
      <c r="J15" s="637" t="s">
        <v>1</v>
      </c>
    </row>
    <row r="16" spans="1:10" ht="14.4" customHeight="1" x14ac:dyDescent="0.3">
      <c r="A16" s="633" t="s">
        <v>566</v>
      </c>
      <c r="B16" s="634" t="s">
        <v>569</v>
      </c>
      <c r="C16" s="635">
        <v>6279.1116600000014</v>
      </c>
      <c r="D16" s="635">
        <v>6041.5801299999875</v>
      </c>
      <c r="E16" s="635"/>
      <c r="F16" s="635">
        <v>6166.0948400000061</v>
      </c>
      <c r="G16" s="635">
        <v>6502.1960327106735</v>
      </c>
      <c r="H16" s="635">
        <v>-336.10119271066742</v>
      </c>
      <c r="I16" s="636">
        <v>0.94830958786541664</v>
      </c>
      <c r="J16" s="637" t="s">
        <v>570</v>
      </c>
    </row>
    <row r="18" spans="1:10" ht="14.4" customHeight="1" x14ac:dyDescent="0.3">
      <c r="A18" s="633" t="s">
        <v>566</v>
      </c>
      <c r="B18" s="634" t="s">
        <v>567</v>
      </c>
      <c r="C18" s="635" t="s">
        <v>568</v>
      </c>
      <c r="D18" s="635" t="s">
        <v>568</v>
      </c>
      <c r="E18" s="635"/>
      <c r="F18" s="635" t="s">
        <v>568</v>
      </c>
      <c r="G18" s="635" t="s">
        <v>568</v>
      </c>
      <c r="H18" s="635" t="s">
        <v>568</v>
      </c>
      <c r="I18" s="636" t="s">
        <v>568</v>
      </c>
      <c r="J18" s="637" t="s">
        <v>74</v>
      </c>
    </row>
    <row r="19" spans="1:10" ht="14.4" customHeight="1" x14ac:dyDescent="0.3">
      <c r="A19" s="633" t="s">
        <v>571</v>
      </c>
      <c r="B19" s="634" t="s">
        <v>572</v>
      </c>
      <c r="C19" s="635" t="s">
        <v>568</v>
      </c>
      <c r="D19" s="635" t="s">
        <v>568</v>
      </c>
      <c r="E19" s="635"/>
      <c r="F19" s="635" t="s">
        <v>568</v>
      </c>
      <c r="G19" s="635" t="s">
        <v>568</v>
      </c>
      <c r="H19" s="635" t="s">
        <v>568</v>
      </c>
      <c r="I19" s="636" t="s">
        <v>568</v>
      </c>
      <c r="J19" s="637" t="s">
        <v>0</v>
      </c>
    </row>
    <row r="20" spans="1:10" ht="14.4" customHeight="1" x14ac:dyDescent="0.3">
      <c r="A20" s="633" t="s">
        <v>571</v>
      </c>
      <c r="B20" s="634" t="s">
        <v>354</v>
      </c>
      <c r="C20" s="635" t="s">
        <v>568</v>
      </c>
      <c r="D20" s="635">
        <v>0.114</v>
      </c>
      <c r="E20" s="635"/>
      <c r="F20" s="635">
        <v>0</v>
      </c>
      <c r="G20" s="635">
        <v>6.6499929565999996E-2</v>
      </c>
      <c r="H20" s="635">
        <v>-6.6499929565999996E-2</v>
      </c>
      <c r="I20" s="636">
        <v>0</v>
      </c>
      <c r="J20" s="637" t="s">
        <v>1</v>
      </c>
    </row>
    <row r="21" spans="1:10" ht="14.4" customHeight="1" x14ac:dyDescent="0.3">
      <c r="A21" s="633" t="s">
        <v>571</v>
      </c>
      <c r="B21" s="634" t="s">
        <v>356</v>
      </c>
      <c r="C21" s="635">
        <v>3.5127599999999997</v>
      </c>
      <c r="D21" s="635">
        <v>3.5486999999999993</v>
      </c>
      <c r="E21" s="635"/>
      <c r="F21" s="635">
        <v>3.4539099999999996</v>
      </c>
      <c r="G21" s="635">
        <v>3.7638648023112502</v>
      </c>
      <c r="H21" s="635">
        <v>-0.30995480231125061</v>
      </c>
      <c r="I21" s="636">
        <v>0.91764985763544993</v>
      </c>
      <c r="J21" s="637" t="s">
        <v>1</v>
      </c>
    </row>
    <row r="22" spans="1:10" ht="14.4" customHeight="1" x14ac:dyDescent="0.3">
      <c r="A22" s="633" t="s">
        <v>571</v>
      </c>
      <c r="B22" s="634" t="s">
        <v>357</v>
      </c>
      <c r="C22" s="635">
        <v>8.9430999999999994</v>
      </c>
      <c r="D22" s="635">
        <v>3.1907000000000005</v>
      </c>
      <c r="E22" s="635"/>
      <c r="F22" s="635">
        <v>3.5526999999999997</v>
      </c>
      <c r="G22" s="635">
        <v>5.1985866703160832</v>
      </c>
      <c r="H22" s="635">
        <v>-1.6458866703160835</v>
      </c>
      <c r="I22" s="636">
        <v>0.68339728185853044</v>
      </c>
      <c r="J22" s="637" t="s">
        <v>1</v>
      </c>
    </row>
    <row r="23" spans="1:10" ht="14.4" customHeight="1" x14ac:dyDescent="0.3">
      <c r="A23" s="633" t="s">
        <v>571</v>
      </c>
      <c r="B23" s="634" t="s">
        <v>359</v>
      </c>
      <c r="C23" s="635">
        <v>7.6899999999999996E-2</v>
      </c>
      <c r="D23" s="635" t="s">
        <v>568</v>
      </c>
      <c r="E23" s="635"/>
      <c r="F23" s="635" t="s">
        <v>568</v>
      </c>
      <c r="G23" s="635" t="s">
        <v>568</v>
      </c>
      <c r="H23" s="635" t="s">
        <v>568</v>
      </c>
      <c r="I23" s="636" t="s">
        <v>568</v>
      </c>
      <c r="J23" s="637" t="s">
        <v>1</v>
      </c>
    </row>
    <row r="24" spans="1:10" ht="14.4" customHeight="1" x14ac:dyDescent="0.3">
      <c r="A24" s="633" t="s">
        <v>571</v>
      </c>
      <c r="B24" s="634" t="s">
        <v>361</v>
      </c>
      <c r="C24" s="635">
        <v>35.274700000000003</v>
      </c>
      <c r="D24" s="635">
        <v>22.808999999999003</v>
      </c>
      <c r="E24" s="635"/>
      <c r="F24" s="635">
        <v>13.90527</v>
      </c>
      <c r="G24" s="635">
        <v>19.316302347985999</v>
      </c>
      <c r="H24" s="635">
        <v>-5.4110323479859996</v>
      </c>
      <c r="I24" s="636">
        <v>0.71987224829548302</v>
      </c>
      <c r="J24" s="637" t="s">
        <v>1</v>
      </c>
    </row>
    <row r="25" spans="1:10" ht="14.4" customHeight="1" x14ac:dyDescent="0.3">
      <c r="A25" s="633" t="s">
        <v>571</v>
      </c>
      <c r="B25" s="634" t="s">
        <v>362</v>
      </c>
      <c r="C25" s="635">
        <v>0.19</v>
      </c>
      <c r="D25" s="635">
        <v>1.0170000000000001</v>
      </c>
      <c r="E25" s="635"/>
      <c r="F25" s="635">
        <v>1.40205</v>
      </c>
      <c r="G25" s="635">
        <v>1.052434662062</v>
      </c>
      <c r="H25" s="635">
        <v>0.34961533793800004</v>
      </c>
      <c r="I25" s="636">
        <v>1.3321967154265049</v>
      </c>
      <c r="J25" s="637" t="s">
        <v>1</v>
      </c>
    </row>
    <row r="26" spans="1:10" ht="14.4" customHeight="1" x14ac:dyDescent="0.3">
      <c r="A26" s="633" t="s">
        <v>571</v>
      </c>
      <c r="B26" s="634" t="s">
        <v>363</v>
      </c>
      <c r="C26" s="635">
        <v>0</v>
      </c>
      <c r="D26" s="635" t="s">
        <v>568</v>
      </c>
      <c r="E26" s="635"/>
      <c r="F26" s="635" t="s">
        <v>568</v>
      </c>
      <c r="G26" s="635" t="s">
        <v>568</v>
      </c>
      <c r="H26" s="635" t="s">
        <v>568</v>
      </c>
      <c r="I26" s="636" t="s">
        <v>568</v>
      </c>
      <c r="J26" s="637" t="s">
        <v>1</v>
      </c>
    </row>
    <row r="27" spans="1:10" ht="14.4" customHeight="1" x14ac:dyDescent="0.3">
      <c r="A27" s="633" t="s">
        <v>571</v>
      </c>
      <c r="B27" s="634" t="s">
        <v>573</v>
      </c>
      <c r="C27" s="635">
        <v>47.997460000000004</v>
      </c>
      <c r="D27" s="635">
        <v>30.679399999999003</v>
      </c>
      <c r="E27" s="635"/>
      <c r="F27" s="635">
        <v>22.313929999999999</v>
      </c>
      <c r="G27" s="635">
        <v>29.397688412241333</v>
      </c>
      <c r="H27" s="635">
        <v>-7.083758412241334</v>
      </c>
      <c r="I27" s="636">
        <v>0.75903689048926637</v>
      </c>
      <c r="J27" s="637" t="s">
        <v>574</v>
      </c>
    </row>
    <row r="28" spans="1:10" ht="14.4" customHeight="1" x14ac:dyDescent="0.3">
      <c r="A28" s="633" t="s">
        <v>568</v>
      </c>
      <c r="B28" s="634" t="s">
        <v>568</v>
      </c>
      <c r="C28" s="635" t="s">
        <v>568</v>
      </c>
      <c r="D28" s="635" t="s">
        <v>568</v>
      </c>
      <c r="E28" s="635"/>
      <c r="F28" s="635" t="s">
        <v>568</v>
      </c>
      <c r="G28" s="635" t="s">
        <v>568</v>
      </c>
      <c r="H28" s="635" t="s">
        <v>568</v>
      </c>
      <c r="I28" s="636" t="s">
        <v>568</v>
      </c>
      <c r="J28" s="637" t="s">
        <v>575</v>
      </c>
    </row>
    <row r="29" spans="1:10" ht="14.4" customHeight="1" x14ac:dyDescent="0.3">
      <c r="A29" s="633" t="s">
        <v>576</v>
      </c>
      <c r="B29" s="634" t="s">
        <v>577</v>
      </c>
      <c r="C29" s="635" t="s">
        <v>568</v>
      </c>
      <c r="D29" s="635" t="s">
        <v>568</v>
      </c>
      <c r="E29" s="635"/>
      <c r="F29" s="635" t="s">
        <v>568</v>
      </c>
      <c r="G29" s="635" t="s">
        <v>568</v>
      </c>
      <c r="H29" s="635" t="s">
        <v>568</v>
      </c>
      <c r="I29" s="636" t="s">
        <v>568</v>
      </c>
      <c r="J29" s="637" t="s">
        <v>0</v>
      </c>
    </row>
    <row r="30" spans="1:10" ht="14.4" customHeight="1" x14ac:dyDescent="0.3">
      <c r="A30" s="633" t="s">
        <v>576</v>
      </c>
      <c r="B30" s="634" t="s">
        <v>354</v>
      </c>
      <c r="C30" s="635">
        <v>493.92888000000005</v>
      </c>
      <c r="D30" s="635">
        <v>397.33939999999996</v>
      </c>
      <c r="E30" s="635"/>
      <c r="F30" s="635">
        <v>308.464460000001</v>
      </c>
      <c r="G30" s="635">
        <v>634.61352034880338</v>
      </c>
      <c r="H30" s="635">
        <v>-326.14906034880238</v>
      </c>
      <c r="I30" s="636">
        <v>0.48606663758197166</v>
      </c>
      <c r="J30" s="637" t="s">
        <v>1</v>
      </c>
    </row>
    <row r="31" spans="1:10" ht="14.4" customHeight="1" x14ac:dyDescent="0.3">
      <c r="A31" s="633" t="s">
        <v>576</v>
      </c>
      <c r="B31" s="634" t="s">
        <v>355</v>
      </c>
      <c r="C31" s="635">
        <v>5.3532100000000007</v>
      </c>
      <c r="D31" s="635">
        <v>1.2694099999989998</v>
      </c>
      <c r="E31" s="635"/>
      <c r="F31" s="635">
        <v>1.3872899999999999</v>
      </c>
      <c r="G31" s="635">
        <v>1.6386985890624999</v>
      </c>
      <c r="H31" s="635">
        <v>-0.25140858906249997</v>
      </c>
      <c r="I31" s="636">
        <v>0.84658033469942084</v>
      </c>
      <c r="J31" s="637" t="s">
        <v>1</v>
      </c>
    </row>
    <row r="32" spans="1:10" ht="14.4" customHeight="1" x14ac:dyDescent="0.3">
      <c r="A32" s="633" t="s">
        <v>576</v>
      </c>
      <c r="B32" s="634" t="s">
        <v>356</v>
      </c>
      <c r="C32" s="635">
        <v>361.04552999999999</v>
      </c>
      <c r="D32" s="635">
        <v>273.06114999999897</v>
      </c>
      <c r="E32" s="635"/>
      <c r="F32" s="635">
        <v>304.76404000000002</v>
      </c>
      <c r="G32" s="635">
        <v>291.78818357101056</v>
      </c>
      <c r="H32" s="635">
        <v>12.975856428989459</v>
      </c>
      <c r="I32" s="636">
        <v>1.0444701230536007</v>
      </c>
      <c r="J32" s="637" t="s">
        <v>1</v>
      </c>
    </row>
    <row r="33" spans="1:10" ht="14.4" customHeight="1" x14ac:dyDescent="0.3">
      <c r="A33" s="633" t="s">
        <v>576</v>
      </c>
      <c r="B33" s="634" t="s">
        <v>357</v>
      </c>
      <c r="C33" s="635">
        <v>2183.5173</v>
      </c>
      <c r="D33" s="635">
        <v>2357.3006700000001</v>
      </c>
      <c r="E33" s="635"/>
      <c r="F33" s="635">
        <v>2538.0685500000022</v>
      </c>
      <c r="G33" s="635">
        <v>2414.4675757329287</v>
      </c>
      <c r="H33" s="635">
        <v>123.60097426707352</v>
      </c>
      <c r="I33" s="636">
        <v>1.0511918136774123</v>
      </c>
      <c r="J33" s="637" t="s">
        <v>1</v>
      </c>
    </row>
    <row r="34" spans="1:10" ht="14.4" customHeight="1" x14ac:dyDescent="0.3">
      <c r="A34" s="633" t="s">
        <v>576</v>
      </c>
      <c r="B34" s="634" t="s">
        <v>358</v>
      </c>
      <c r="C34" s="635">
        <v>6.1404699999999997</v>
      </c>
      <c r="D34" s="635">
        <v>0.93110000000000004</v>
      </c>
      <c r="E34" s="635"/>
      <c r="F34" s="635">
        <v>0</v>
      </c>
      <c r="G34" s="635">
        <v>1.1666666666666665</v>
      </c>
      <c r="H34" s="635">
        <v>-1.1666666666666665</v>
      </c>
      <c r="I34" s="636">
        <v>0</v>
      </c>
      <c r="J34" s="637" t="s">
        <v>1</v>
      </c>
    </row>
    <row r="35" spans="1:10" ht="14.4" customHeight="1" x14ac:dyDescent="0.3">
      <c r="A35" s="633" t="s">
        <v>576</v>
      </c>
      <c r="B35" s="634" t="s">
        <v>359</v>
      </c>
      <c r="C35" s="635">
        <v>144.10245</v>
      </c>
      <c r="D35" s="635">
        <v>187.37804</v>
      </c>
      <c r="E35" s="635"/>
      <c r="F35" s="635">
        <v>140.62908000000002</v>
      </c>
      <c r="G35" s="635">
        <v>184.3522745136701</v>
      </c>
      <c r="H35" s="635">
        <v>-43.72319451367008</v>
      </c>
      <c r="I35" s="636">
        <v>0.76282801701788649</v>
      </c>
      <c r="J35" s="637" t="s">
        <v>1</v>
      </c>
    </row>
    <row r="36" spans="1:10" ht="14.4" customHeight="1" x14ac:dyDescent="0.3">
      <c r="A36" s="633" t="s">
        <v>576</v>
      </c>
      <c r="B36" s="634" t="s">
        <v>360</v>
      </c>
      <c r="C36" s="635">
        <v>24.217580000000005</v>
      </c>
      <c r="D36" s="635">
        <v>27.535089999999997</v>
      </c>
      <c r="E36" s="635"/>
      <c r="F36" s="635">
        <v>28.686660000000003</v>
      </c>
      <c r="G36" s="635">
        <v>29.211153755652166</v>
      </c>
      <c r="H36" s="635">
        <v>-0.52449375565216272</v>
      </c>
      <c r="I36" s="636">
        <v>0.98204474359213978</v>
      </c>
      <c r="J36" s="637" t="s">
        <v>1</v>
      </c>
    </row>
    <row r="37" spans="1:10" ht="14.4" customHeight="1" x14ac:dyDescent="0.3">
      <c r="A37" s="633" t="s">
        <v>576</v>
      </c>
      <c r="B37" s="634" t="s">
        <v>361</v>
      </c>
      <c r="C37" s="635">
        <v>20.960509999999999</v>
      </c>
      <c r="D37" s="635">
        <v>15.746970000000001</v>
      </c>
      <c r="E37" s="635"/>
      <c r="F37" s="635">
        <v>16.746379999999998</v>
      </c>
      <c r="G37" s="635">
        <v>16.050664875408334</v>
      </c>
      <c r="H37" s="635">
        <v>0.69571512459166485</v>
      </c>
      <c r="I37" s="636">
        <v>1.0433449411592655</v>
      </c>
      <c r="J37" s="637" t="s">
        <v>1</v>
      </c>
    </row>
    <row r="38" spans="1:10" ht="14.4" customHeight="1" x14ac:dyDescent="0.3">
      <c r="A38" s="633" t="s">
        <v>576</v>
      </c>
      <c r="B38" s="634" t="s">
        <v>362</v>
      </c>
      <c r="C38" s="635">
        <v>139.37520000000001</v>
      </c>
      <c r="D38" s="635">
        <v>132.62779999999998</v>
      </c>
      <c r="E38" s="635"/>
      <c r="F38" s="635">
        <v>157.65540000000001</v>
      </c>
      <c r="G38" s="635">
        <v>142.27295561395525</v>
      </c>
      <c r="H38" s="635">
        <v>15.382444386044767</v>
      </c>
      <c r="I38" s="636">
        <v>1.108119243883452</v>
      </c>
      <c r="J38" s="637" t="s">
        <v>1</v>
      </c>
    </row>
    <row r="39" spans="1:10" ht="14.4" customHeight="1" x14ac:dyDescent="0.3">
      <c r="A39" s="633" t="s">
        <v>576</v>
      </c>
      <c r="B39" s="634" t="s">
        <v>363</v>
      </c>
      <c r="C39" s="635">
        <v>343.11814000000004</v>
      </c>
      <c r="D39" s="635">
        <v>259.68472999999898</v>
      </c>
      <c r="E39" s="635"/>
      <c r="F39" s="635">
        <v>205.72145</v>
      </c>
      <c r="G39" s="635">
        <v>314.31255763996376</v>
      </c>
      <c r="H39" s="635">
        <v>-108.59110763996375</v>
      </c>
      <c r="I39" s="636">
        <v>0.65451234766015354</v>
      </c>
      <c r="J39" s="637" t="s">
        <v>1</v>
      </c>
    </row>
    <row r="40" spans="1:10" ht="14.4" customHeight="1" x14ac:dyDescent="0.3">
      <c r="A40" s="633" t="s">
        <v>576</v>
      </c>
      <c r="B40" s="634" t="s">
        <v>578</v>
      </c>
      <c r="C40" s="635">
        <v>3721.7592699999996</v>
      </c>
      <c r="D40" s="635">
        <v>3652.8743599999971</v>
      </c>
      <c r="E40" s="635"/>
      <c r="F40" s="635">
        <v>3702.1233100000036</v>
      </c>
      <c r="G40" s="635">
        <v>4029.8742513071215</v>
      </c>
      <c r="H40" s="635">
        <v>-327.75094130711796</v>
      </c>
      <c r="I40" s="636">
        <v>0.91866968523873682</v>
      </c>
      <c r="J40" s="637" t="s">
        <v>574</v>
      </c>
    </row>
    <row r="41" spans="1:10" ht="14.4" customHeight="1" x14ac:dyDescent="0.3">
      <c r="A41" s="633" t="s">
        <v>568</v>
      </c>
      <c r="B41" s="634" t="s">
        <v>568</v>
      </c>
      <c r="C41" s="635" t="s">
        <v>568</v>
      </c>
      <c r="D41" s="635" t="s">
        <v>568</v>
      </c>
      <c r="E41" s="635"/>
      <c r="F41" s="635" t="s">
        <v>568</v>
      </c>
      <c r="G41" s="635" t="s">
        <v>568</v>
      </c>
      <c r="H41" s="635" t="s">
        <v>568</v>
      </c>
      <c r="I41" s="636" t="s">
        <v>568</v>
      </c>
      <c r="J41" s="637" t="s">
        <v>575</v>
      </c>
    </row>
    <row r="42" spans="1:10" ht="14.4" customHeight="1" x14ac:dyDescent="0.3">
      <c r="A42" s="633" t="s">
        <v>579</v>
      </c>
      <c r="B42" s="634" t="s">
        <v>580</v>
      </c>
      <c r="C42" s="635" t="s">
        <v>568</v>
      </c>
      <c r="D42" s="635" t="s">
        <v>568</v>
      </c>
      <c r="E42" s="635"/>
      <c r="F42" s="635" t="s">
        <v>568</v>
      </c>
      <c r="G42" s="635" t="s">
        <v>568</v>
      </c>
      <c r="H42" s="635" t="s">
        <v>568</v>
      </c>
      <c r="I42" s="636" t="s">
        <v>568</v>
      </c>
      <c r="J42" s="637" t="s">
        <v>0</v>
      </c>
    </row>
    <row r="43" spans="1:10" ht="14.4" customHeight="1" x14ac:dyDescent="0.3">
      <c r="A43" s="633" t="s">
        <v>579</v>
      </c>
      <c r="B43" s="634" t="s">
        <v>354</v>
      </c>
      <c r="C43" s="635">
        <v>4.2991200000000003</v>
      </c>
      <c r="D43" s="635">
        <v>3.1840199999990002</v>
      </c>
      <c r="E43" s="635"/>
      <c r="F43" s="635">
        <v>2.5918200000000002</v>
      </c>
      <c r="G43" s="635">
        <v>3.5471062430714162</v>
      </c>
      <c r="H43" s="635">
        <v>-0.95528624307141596</v>
      </c>
      <c r="I43" s="636">
        <v>0.73068575407421688</v>
      </c>
      <c r="J43" s="637" t="s">
        <v>1</v>
      </c>
    </row>
    <row r="44" spans="1:10" ht="14.4" customHeight="1" x14ac:dyDescent="0.3">
      <c r="A44" s="633" t="s">
        <v>579</v>
      </c>
      <c r="B44" s="634" t="s">
        <v>356</v>
      </c>
      <c r="C44" s="635">
        <v>70.352930000000001</v>
      </c>
      <c r="D44" s="635">
        <v>57.488249999998999</v>
      </c>
      <c r="E44" s="635"/>
      <c r="F44" s="635">
        <v>65.087610000000012</v>
      </c>
      <c r="G44" s="635">
        <v>61.238624651943667</v>
      </c>
      <c r="H44" s="635">
        <v>3.8489853480563454</v>
      </c>
      <c r="I44" s="636">
        <v>1.062852250029005</v>
      </c>
      <c r="J44" s="637" t="s">
        <v>1</v>
      </c>
    </row>
    <row r="45" spans="1:10" ht="14.4" customHeight="1" x14ac:dyDescent="0.3">
      <c r="A45" s="633" t="s">
        <v>579</v>
      </c>
      <c r="B45" s="634" t="s">
        <v>357</v>
      </c>
      <c r="C45" s="635">
        <v>779.02124000000003</v>
      </c>
      <c r="D45" s="635">
        <v>751.37321999999995</v>
      </c>
      <c r="E45" s="635"/>
      <c r="F45" s="635">
        <v>892.46779000000095</v>
      </c>
      <c r="G45" s="635">
        <v>807.69742757848076</v>
      </c>
      <c r="H45" s="635">
        <v>84.77036242152019</v>
      </c>
      <c r="I45" s="636">
        <v>1.1049531167576776</v>
      </c>
      <c r="J45" s="637" t="s">
        <v>1</v>
      </c>
    </row>
    <row r="46" spans="1:10" ht="14.4" customHeight="1" x14ac:dyDescent="0.3">
      <c r="A46" s="633" t="s">
        <v>579</v>
      </c>
      <c r="B46" s="634" t="s">
        <v>359</v>
      </c>
      <c r="C46" s="635">
        <v>34.9041</v>
      </c>
      <c r="D46" s="635">
        <v>39.095199999998997</v>
      </c>
      <c r="E46" s="635"/>
      <c r="F46" s="635">
        <v>49.945799999999998</v>
      </c>
      <c r="G46" s="635">
        <v>46.652232006845495</v>
      </c>
      <c r="H46" s="635">
        <v>3.2935679931545039</v>
      </c>
      <c r="I46" s="636">
        <v>1.0705982940467076</v>
      </c>
      <c r="J46" s="637" t="s">
        <v>1</v>
      </c>
    </row>
    <row r="47" spans="1:10" ht="14.4" customHeight="1" x14ac:dyDescent="0.3">
      <c r="A47" s="633" t="s">
        <v>579</v>
      </c>
      <c r="B47" s="634" t="s">
        <v>361</v>
      </c>
      <c r="C47" s="635">
        <v>67.412489999999991</v>
      </c>
      <c r="D47" s="635">
        <v>38.891479999999</v>
      </c>
      <c r="E47" s="635"/>
      <c r="F47" s="635">
        <v>51.154859999999999</v>
      </c>
      <c r="G47" s="635">
        <v>65.963722732951169</v>
      </c>
      <c r="H47" s="635">
        <v>-14.80886273295117</v>
      </c>
      <c r="I47" s="636">
        <v>0.7754998941933029</v>
      </c>
      <c r="J47" s="637" t="s">
        <v>1</v>
      </c>
    </row>
    <row r="48" spans="1:10" ht="14.4" customHeight="1" x14ac:dyDescent="0.3">
      <c r="A48" s="633" t="s">
        <v>579</v>
      </c>
      <c r="B48" s="634" t="s">
        <v>362</v>
      </c>
      <c r="C48" s="635">
        <v>28.6252</v>
      </c>
      <c r="D48" s="635">
        <v>22.494860000000003</v>
      </c>
      <c r="E48" s="635"/>
      <c r="F48" s="635">
        <v>35.921910000000004</v>
      </c>
      <c r="G48" s="635">
        <v>26.312647230784254</v>
      </c>
      <c r="H48" s="635">
        <v>9.60926276921575</v>
      </c>
      <c r="I48" s="636">
        <v>1.3651955914938683</v>
      </c>
      <c r="J48" s="637" t="s">
        <v>1</v>
      </c>
    </row>
    <row r="49" spans="1:10" ht="14.4" customHeight="1" x14ac:dyDescent="0.3">
      <c r="A49" s="633" t="s">
        <v>579</v>
      </c>
      <c r="B49" s="634" t="s">
        <v>363</v>
      </c>
      <c r="C49" s="635">
        <v>0</v>
      </c>
      <c r="D49" s="635">
        <v>0</v>
      </c>
      <c r="E49" s="635"/>
      <c r="F49" s="635" t="s">
        <v>568</v>
      </c>
      <c r="G49" s="635" t="s">
        <v>568</v>
      </c>
      <c r="H49" s="635" t="s">
        <v>568</v>
      </c>
      <c r="I49" s="636" t="s">
        <v>568</v>
      </c>
      <c r="J49" s="637" t="s">
        <v>1</v>
      </c>
    </row>
    <row r="50" spans="1:10" ht="14.4" customHeight="1" x14ac:dyDescent="0.3">
      <c r="A50" s="633" t="s">
        <v>579</v>
      </c>
      <c r="B50" s="634" t="s">
        <v>581</v>
      </c>
      <c r="C50" s="635">
        <v>984.61508000000003</v>
      </c>
      <c r="D50" s="635">
        <v>912.52702999999588</v>
      </c>
      <c r="E50" s="635"/>
      <c r="F50" s="635">
        <v>1097.1697900000011</v>
      </c>
      <c r="G50" s="635">
        <v>1011.4117604440767</v>
      </c>
      <c r="H50" s="635">
        <v>85.758029555924395</v>
      </c>
      <c r="I50" s="636">
        <v>1.0847904215769362</v>
      </c>
      <c r="J50" s="637" t="s">
        <v>574</v>
      </c>
    </row>
    <row r="51" spans="1:10" ht="14.4" customHeight="1" x14ac:dyDescent="0.3">
      <c r="A51" s="633" t="s">
        <v>568</v>
      </c>
      <c r="B51" s="634" t="s">
        <v>568</v>
      </c>
      <c r="C51" s="635" t="s">
        <v>568</v>
      </c>
      <c r="D51" s="635" t="s">
        <v>568</v>
      </c>
      <c r="E51" s="635"/>
      <c r="F51" s="635" t="s">
        <v>568</v>
      </c>
      <c r="G51" s="635" t="s">
        <v>568</v>
      </c>
      <c r="H51" s="635" t="s">
        <v>568</v>
      </c>
      <c r="I51" s="636" t="s">
        <v>568</v>
      </c>
      <c r="J51" s="637" t="s">
        <v>575</v>
      </c>
    </row>
    <row r="52" spans="1:10" ht="14.4" customHeight="1" x14ac:dyDescent="0.3">
      <c r="A52" s="633" t="s">
        <v>582</v>
      </c>
      <c r="B52" s="634" t="s">
        <v>583</v>
      </c>
      <c r="C52" s="635" t="s">
        <v>568</v>
      </c>
      <c r="D52" s="635" t="s">
        <v>568</v>
      </c>
      <c r="E52" s="635"/>
      <c r="F52" s="635" t="s">
        <v>568</v>
      </c>
      <c r="G52" s="635" t="s">
        <v>568</v>
      </c>
      <c r="H52" s="635" t="s">
        <v>568</v>
      </c>
      <c r="I52" s="636" t="s">
        <v>568</v>
      </c>
      <c r="J52" s="637" t="s">
        <v>0</v>
      </c>
    </row>
    <row r="53" spans="1:10" ht="14.4" customHeight="1" x14ac:dyDescent="0.3">
      <c r="A53" s="633" t="s">
        <v>582</v>
      </c>
      <c r="B53" s="634" t="s">
        <v>354</v>
      </c>
      <c r="C53" s="635">
        <v>1.2927600000000001</v>
      </c>
      <c r="D53" s="635">
        <v>2.5918199999990001</v>
      </c>
      <c r="E53" s="635"/>
      <c r="F53" s="635">
        <v>2.4393600000000002</v>
      </c>
      <c r="G53" s="635">
        <v>3.1127217031510837</v>
      </c>
      <c r="H53" s="635">
        <v>-0.67336170315108346</v>
      </c>
      <c r="I53" s="636">
        <v>0.78367429941795852</v>
      </c>
      <c r="J53" s="637" t="s">
        <v>1</v>
      </c>
    </row>
    <row r="54" spans="1:10" ht="14.4" customHeight="1" x14ac:dyDescent="0.3">
      <c r="A54" s="633" t="s">
        <v>582</v>
      </c>
      <c r="B54" s="634" t="s">
        <v>356</v>
      </c>
      <c r="C54" s="635">
        <v>113.27246000000001</v>
      </c>
      <c r="D54" s="635">
        <v>112.29668000000001</v>
      </c>
      <c r="E54" s="635"/>
      <c r="F54" s="635">
        <v>82.773439999999994</v>
      </c>
      <c r="G54" s="635">
        <v>101.28063397534834</v>
      </c>
      <c r="H54" s="635">
        <v>-18.507193975348343</v>
      </c>
      <c r="I54" s="636">
        <v>0.81726818594112483</v>
      </c>
      <c r="J54" s="637" t="s">
        <v>1</v>
      </c>
    </row>
    <row r="55" spans="1:10" ht="14.4" customHeight="1" x14ac:dyDescent="0.3">
      <c r="A55" s="633" t="s">
        <v>582</v>
      </c>
      <c r="B55" s="634" t="s">
        <v>357</v>
      </c>
      <c r="C55" s="635">
        <v>1016.56879</v>
      </c>
      <c r="D55" s="635">
        <v>1011.0882200000001</v>
      </c>
      <c r="E55" s="635"/>
      <c r="F55" s="635">
        <v>958.40681000000109</v>
      </c>
      <c r="G55" s="635">
        <v>984.15404911553333</v>
      </c>
      <c r="H55" s="635">
        <v>-25.747239115532238</v>
      </c>
      <c r="I55" s="636">
        <v>0.97383820232343554</v>
      </c>
      <c r="J55" s="637" t="s">
        <v>1</v>
      </c>
    </row>
    <row r="56" spans="1:10" ht="14.4" customHeight="1" x14ac:dyDescent="0.3">
      <c r="A56" s="633" t="s">
        <v>582</v>
      </c>
      <c r="B56" s="634" t="s">
        <v>359</v>
      </c>
      <c r="C56" s="635">
        <v>44.063299999999998</v>
      </c>
      <c r="D56" s="635">
        <v>59.289499999999002</v>
      </c>
      <c r="E56" s="635"/>
      <c r="F56" s="635">
        <v>58.604979999999998</v>
      </c>
      <c r="G56" s="635">
        <v>63.466193668534999</v>
      </c>
      <c r="H56" s="635">
        <v>-4.8612136685350009</v>
      </c>
      <c r="I56" s="636">
        <v>0.92340467597720344</v>
      </c>
      <c r="J56" s="637" t="s">
        <v>1</v>
      </c>
    </row>
    <row r="57" spans="1:10" ht="14.4" customHeight="1" x14ac:dyDescent="0.3">
      <c r="A57" s="633" t="s">
        <v>582</v>
      </c>
      <c r="B57" s="634" t="s">
        <v>360</v>
      </c>
      <c r="C57" s="635">
        <v>17.42642</v>
      </c>
      <c r="D57" s="635">
        <v>17.579280000000001</v>
      </c>
      <c r="E57" s="635"/>
      <c r="F57" s="635">
        <v>18.83502</v>
      </c>
      <c r="G57" s="635">
        <v>18.266934409277166</v>
      </c>
      <c r="H57" s="635">
        <v>0.56808559072283416</v>
      </c>
      <c r="I57" s="636">
        <v>1.0310991203009041</v>
      </c>
      <c r="J57" s="637" t="s">
        <v>1</v>
      </c>
    </row>
    <row r="58" spans="1:10" ht="14.4" customHeight="1" x14ac:dyDescent="0.3">
      <c r="A58" s="633" t="s">
        <v>582</v>
      </c>
      <c r="B58" s="634" t="s">
        <v>361</v>
      </c>
      <c r="C58" s="635">
        <v>83.881650000000008</v>
      </c>
      <c r="D58" s="635">
        <v>65.410550000000001</v>
      </c>
      <c r="E58" s="635"/>
      <c r="F58" s="635">
        <v>33.341279999999998</v>
      </c>
      <c r="G58" s="635">
        <v>72.438768552901919</v>
      </c>
      <c r="H58" s="635">
        <v>-39.097488552901922</v>
      </c>
      <c r="I58" s="636">
        <v>0.46026845384113496</v>
      </c>
      <c r="J58" s="637" t="s">
        <v>1</v>
      </c>
    </row>
    <row r="59" spans="1:10" ht="14.4" customHeight="1" x14ac:dyDescent="0.3">
      <c r="A59" s="633" t="s">
        <v>582</v>
      </c>
      <c r="B59" s="634" t="s">
        <v>362</v>
      </c>
      <c r="C59" s="635">
        <v>35.12811</v>
      </c>
      <c r="D59" s="635">
        <v>27.711599999999002</v>
      </c>
      <c r="E59" s="635"/>
      <c r="F59" s="635">
        <v>28.430700000000002</v>
      </c>
      <c r="G59" s="635">
        <v>28.413807299523334</v>
      </c>
      <c r="H59" s="635">
        <v>1.6892700476667244E-2</v>
      </c>
      <c r="I59" s="636">
        <v>1.0005945243556624</v>
      </c>
      <c r="J59" s="637" t="s">
        <v>1</v>
      </c>
    </row>
    <row r="60" spans="1:10" ht="14.4" customHeight="1" x14ac:dyDescent="0.3">
      <c r="A60" s="633" t="s">
        <v>582</v>
      </c>
      <c r="B60" s="634" t="s">
        <v>363</v>
      </c>
      <c r="C60" s="635">
        <v>58.786989999999996</v>
      </c>
      <c r="D60" s="635">
        <v>52.716240000000006</v>
      </c>
      <c r="E60" s="635"/>
      <c r="F60" s="635">
        <v>41.067300000000003</v>
      </c>
      <c r="G60" s="635">
        <v>50.366396663788912</v>
      </c>
      <c r="H60" s="635">
        <v>-9.2990966637889088</v>
      </c>
      <c r="I60" s="636">
        <v>0.81537101560266023</v>
      </c>
      <c r="J60" s="637" t="s">
        <v>1</v>
      </c>
    </row>
    <row r="61" spans="1:10" ht="14.4" customHeight="1" x14ac:dyDescent="0.3">
      <c r="A61" s="633" t="s">
        <v>582</v>
      </c>
      <c r="B61" s="634" t="s">
        <v>584</v>
      </c>
      <c r="C61" s="635">
        <v>1370.4204800000002</v>
      </c>
      <c r="D61" s="635">
        <v>1348.6838899999971</v>
      </c>
      <c r="E61" s="635"/>
      <c r="F61" s="635">
        <v>1223.8988900000011</v>
      </c>
      <c r="G61" s="635">
        <v>1321.4995053880589</v>
      </c>
      <c r="H61" s="635">
        <v>-97.600615388057804</v>
      </c>
      <c r="I61" s="636">
        <v>0.92614403941120105</v>
      </c>
      <c r="J61" s="637" t="s">
        <v>574</v>
      </c>
    </row>
    <row r="62" spans="1:10" ht="14.4" customHeight="1" x14ac:dyDescent="0.3">
      <c r="A62" s="633" t="s">
        <v>568</v>
      </c>
      <c r="B62" s="634" t="s">
        <v>568</v>
      </c>
      <c r="C62" s="635" t="s">
        <v>568</v>
      </c>
      <c r="D62" s="635" t="s">
        <v>568</v>
      </c>
      <c r="E62" s="635"/>
      <c r="F62" s="635" t="s">
        <v>568</v>
      </c>
      <c r="G62" s="635" t="s">
        <v>568</v>
      </c>
      <c r="H62" s="635" t="s">
        <v>568</v>
      </c>
      <c r="I62" s="636" t="s">
        <v>568</v>
      </c>
      <c r="J62" s="637" t="s">
        <v>575</v>
      </c>
    </row>
    <row r="63" spans="1:10" ht="14.4" customHeight="1" x14ac:dyDescent="0.3">
      <c r="A63" s="633" t="s">
        <v>585</v>
      </c>
      <c r="B63" s="634" t="s">
        <v>586</v>
      </c>
      <c r="C63" s="635" t="s">
        <v>568</v>
      </c>
      <c r="D63" s="635" t="s">
        <v>568</v>
      </c>
      <c r="E63" s="635"/>
      <c r="F63" s="635" t="s">
        <v>568</v>
      </c>
      <c r="G63" s="635" t="s">
        <v>568</v>
      </c>
      <c r="H63" s="635" t="s">
        <v>568</v>
      </c>
      <c r="I63" s="636" t="s">
        <v>568</v>
      </c>
      <c r="J63" s="637" t="s">
        <v>0</v>
      </c>
    </row>
    <row r="64" spans="1:10" ht="14.4" customHeight="1" x14ac:dyDescent="0.3">
      <c r="A64" s="633" t="s">
        <v>585</v>
      </c>
      <c r="B64" s="634" t="s">
        <v>354</v>
      </c>
      <c r="C64" s="635">
        <v>0.28727999999999998</v>
      </c>
      <c r="D64" s="635" t="s">
        <v>568</v>
      </c>
      <c r="E64" s="635"/>
      <c r="F64" s="635" t="s">
        <v>568</v>
      </c>
      <c r="G64" s="635" t="s">
        <v>568</v>
      </c>
      <c r="H64" s="635" t="s">
        <v>568</v>
      </c>
      <c r="I64" s="636" t="s">
        <v>568</v>
      </c>
      <c r="J64" s="637" t="s">
        <v>1</v>
      </c>
    </row>
    <row r="65" spans="1:10" ht="14.4" customHeight="1" x14ac:dyDescent="0.3">
      <c r="A65" s="633" t="s">
        <v>585</v>
      </c>
      <c r="B65" s="634" t="s">
        <v>356</v>
      </c>
      <c r="C65" s="635">
        <v>1.7329899999999998</v>
      </c>
      <c r="D65" s="635">
        <v>0.68608000000000002</v>
      </c>
      <c r="E65" s="635"/>
      <c r="F65" s="635">
        <v>0.76283999999999996</v>
      </c>
      <c r="G65" s="635">
        <v>0.83173712160641655</v>
      </c>
      <c r="H65" s="635">
        <v>-6.8897121606416589E-2</v>
      </c>
      <c r="I65" s="636">
        <v>0.91716478702627968</v>
      </c>
      <c r="J65" s="637" t="s">
        <v>1</v>
      </c>
    </row>
    <row r="66" spans="1:10" ht="14.4" customHeight="1" x14ac:dyDescent="0.3">
      <c r="A66" s="633" t="s">
        <v>585</v>
      </c>
      <c r="B66" s="634" t="s">
        <v>357</v>
      </c>
      <c r="C66" s="635">
        <v>36.858770000000007</v>
      </c>
      <c r="D66" s="635">
        <v>30.901670000000003</v>
      </c>
      <c r="E66" s="635"/>
      <c r="F66" s="635">
        <v>30.279389999999999</v>
      </c>
      <c r="G66" s="635">
        <v>30.870502440250668</v>
      </c>
      <c r="H66" s="635">
        <v>-0.59111244025066867</v>
      </c>
      <c r="I66" s="636">
        <v>0.98085186849826123</v>
      </c>
      <c r="J66" s="637" t="s">
        <v>1</v>
      </c>
    </row>
    <row r="67" spans="1:10" ht="14.4" customHeight="1" x14ac:dyDescent="0.3">
      <c r="A67" s="633" t="s">
        <v>585</v>
      </c>
      <c r="B67" s="634" t="s">
        <v>359</v>
      </c>
      <c r="C67" s="635">
        <v>0</v>
      </c>
      <c r="D67" s="635">
        <v>0.65300000000000002</v>
      </c>
      <c r="E67" s="635"/>
      <c r="F67" s="635">
        <v>0</v>
      </c>
      <c r="G67" s="635">
        <v>0.74665337063333337</v>
      </c>
      <c r="H67" s="635">
        <v>-0.74665337063333337</v>
      </c>
      <c r="I67" s="636">
        <v>0</v>
      </c>
      <c r="J67" s="637" t="s">
        <v>1</v>
      </c>
    </row>
    <row r="68" spans="1:10" ht="14.4" customHeight="1" x14ac:dyDescent="0.3">
      <c r="A68" s="633" t="s">
        <v>585</v>
      </c>
      <c r="B68" s="634" t="s">
        <v>361</v>
      </c>
      <c r="C68" s="635">
        <v>0.45699999999999996</v>
      </c>
      <c r="D68" s="635">
        <v>0.478999999999</v>
      </c>
      <c r="E68" s="635"/>
      <c r="F68" s="635">
        <v>0.43099999999999994</v>
      </c>
      <c r="G68" s="635">
        <v>0.66395241537975003</v>
      </c>
      <c r="H68" s="635">
        <v>-0.23295241537975009</v>
      </c>
      <c r="I68" s="636">
        <v>0.64914290544976461</v>
      </c>
      <c r="J68" s="637" t="s">
        <v>1</v>
      </c>
    </row>
    <row r="69" spans="1:10" ht="14.4" customHeight="1" x14ac:dyDescent="0.3">
      <c r="A69" s="633" t="s">
        <v>585</v>
      </c>
      <c r="B69" s="634" t="s">
        <v>362</v>
      </c>
      <c r="C69" s="635">
        <v>8.2159999999999993</v>
      </c>
      <c r="D69" s="635">
        <v>7.1719999999999997</v>
      </c>
      <c r="E69" s="635"/>
      <c r="F69" s="635">
        <v>7.9490000000000016</v>
      </c>
      <c r="G69" s="635">
        <v>7.3836070923002497</v>
      </c>
      <c r="H69" s="635">
        <v>0.56539290769975192</v>
      </c>
      <c r="I69" s="636">
        <v>1.0765740783104987</v>
      </c>
      <c r="J69" s="637" t="s">
        <v>1</v>
      </c>
    </row>
    <row r="70" spans="1:10" ht="14.4" customHeight="1" x14ac:dyDescent="0.3">
      <c r="A70" s="633" t="s">
        <v>585</v>
      </c>
      <c r="B70" s="634" t="s">
        <v>587</v>
      </c>
      <c r="C70" s="635">
        <v>47.552040000000005</v>
      </c>
      <c r="D70" s="635">
        <v>39.891749999999</v>
      </c>
      <c r="E70" s="635"/>
      <c r="F70" s="635">
        <v>39.422229999999999</v>
      </c>
      <c r="G70" s="635">
        <v>40.496452440170415</v>
      </c>
      <c r="H70" s="635">
        <v>-1.0742224401704163</v>
      </c>
      <c r="I70" s="636">
        <v>0.97347366558200432</v>
      </c>
      <c r="J70" s="637" t="s">
        <v>574</v>
      </c>
    </row>
    <row r="71" spans="1:10" ht="14.4" customHeight="1" x14ac:dyDescent="0.3">
      <c r="A71" s="633" t="s">
        <v>568</v>
      </c>
      <c r="B71" s="634" t="s">
        <v>568</v>
      </c>
      <c r="C71" s="635" t="s">
        <v>568</v>
      </c>
      <c r="D71" s="635" t="s">
        <v>568</v>
      </c>
      <c r="E71" s="635"/>
      <c r="F71" s="635" t="s">
        <v>568</v>
      </c>
      <c r="G71" s="635" t="s">
        <v>568</v>
      </c>
      <c r="H71" s="635" t="s">
        <v>568</v>
      </c>
      <c r="I71" s="636" t="s">
        <v>568</v>
      </c>
      <c r="J71" s="637" t="s">
        <v>575</v>
      </c>
    </row>
    <row r="72" spans="1:10" ht="14.4" customHeight="1" x14ac:dyDescent="0.3">
      <c r="A72" s="633" t="s">
        <v>588</v>
      </c>
      <c r="B72" s="634" t="s">
        <v>589</v>
      </c>
      <c r="C72" s="635" t="s">
        <v>568</v>
      </c>
      <c r="D72" s="635" t="s">
        <v>568</v>
      </c>
      <c r="E72" s="635"/>
      <c r="F72" s="635" t="s">
        <v>568</v>
      </c>
      <c r="G72" s="635" t="s">
        <v>568</v>
      </c>
      <c r="H72" s="635" t="s">
        <v>568</v>
      </c>
      <c r="I72" s="636" t="s">
        <v>568</v>
      </c>
      <c r="J72" s="637" t="s">
        <v>0</v>
      </c>
    </row>
    <row r="73" spans="1:10" ht="14.4" customHeight="1" x14ac:dyDescent="0.3">
      <c r="A73" s="633" t="s">
        <v>588</v>
      </c>
      <c r="B73" s="634" t="s">
        <v>356</v>
      </c>
      <c r="C73" s="635">
        <v>14.111700000000001</v>
      </c>
      <c r="D73" s="635">
        <v>0.68990000000000007</v>
      </c>
      <c r="E73" s="635"/>
      <c r="F73" s="635">
        <v>4.5186900000000003</v>
      </c>
      <c r="G73" s="635">
        <v>3.7517633444789169</v>
      </c>
      <c r="H73" s="635">
        <v>0.76692665552108341</v>
      </c>
      <c r="I73" s="636">
        <v>1.2044176524752528</v>
      </c>
      <c r="J73" s="637" t="s">
        <v>1</v>
      </c>
    </row>
    <row r="74" spans="1:10" ht="14.4" customHeight="1" x14ac:dyDescent="0.3">
      <c r="A74" s="633" t="s">
        <v>588</v>
      </c>
      <c r="B74" s="634" t="s">
        <v>357</v>
      </c>
      <c r="C74" s="635">
        <v>82.884630000000001</v>
      </c>
      <c r="D74" s="635">
        <v>51.263099999999</v>
      </c>
      <c r="E74" s="635"/>
      <c r="F74" s="635">
        <v>69.528439999999989</v>
      </c>
      <c r="G74" s="635">
        <v>58.233895164677172</v>
      </c>
      <c r="H74" s="635">
        <v>11.294544835322817</v>
      </c>
      <c r="I74" s="636">
        <v>1.1939513886780793</v>
      </c>
      <c r="J74" s="637" t="s">
        <v>1</v>
      </c>
    </row>
    <row r="75" spans="1:10" ht="14.4" customHeight="1" x14ac:dyDescent="0.3">
      <c r="A75" s="633" t="s">
        <v>588</v>
      </c>
      <c r="B75" s="634" t="s">
        <v>359</v>
      </c>
      <c r="C75" s="635">
        <v>0.77</v>
      </c>
      <c r="D75" s="635">
        <v>0.81599999999999995</v>
      </c>
      <c r="E75" s="635"/>
      <c r="F75" s="635">
        <v>1.4691000000000001</v>
      </c>
      <c r="G75" s="635">
        <v>1.0496342211693332</v>
      </c>
      <c r="H75" s="635">
        <v>0.41946577883066682</v>
      </c>
      <c r="I75" s="636">
        <v>1.3996304335079373</v>
      </c>
      <c r="J75" s="637" t="s">
        <v>1</v>
      </c>
    </row>
    <row r="76" spans="1:10" ht="14.4" customHeight="1" x14ac:dyDescent="0.3">
      <c r="A76" s="633" t="s">
        <v>588</v>
      </c>
      <c r="B76" s="634" t="s">
        <v>361</v>
      </c>
      <c r="C76" s="635">
        <v>7.1659999999999995</v>
      </c>
      <c r="D76" s="635">
        <v>3.3839499999989999</v>
      </c>
      <c r="E76" s="635"/>
      <c r="F76" s="635">
        <v>3.8314599999999999</v>
      </c>
      <c r="G76" s="635">
        <v>4.8703088911114172</v>
      </c>
      <c r="H76" s="635">
        <v>-1.0388488911114173</v>
      </c>
      <c r="I76" s="636">
        <v>0.78669753513840279</v>
      </c>
      <c r="J76" s="637" t="s">
        <v>1</v>
      </c>
    </row>
    <row r="77" spans="1:10" ht="14.4" customHeight="1" x14ac:dyDescent="0.3">
      <c r="A77" s="633" t="s">
        <v>588</v>
      </c>
      <c r="B77" s="634" t="s">
        <v>362</v>
      </c>
      <c r="C77" s="635">
        <v>1.835</v>
      </c>
      <c r="D77" s="635">
        <v>0.77075000000000005</v>
      </c>
      <c r="E77" s="635"/>
      <c r="F77" s="635">
        <v>1.819</v>
      </c>
      <c r="G77" s="635">
        <v>1.6107730975665</v>
      </c>
      <c r="H77" s="635">
        <v>0.20822690243349995</v>
      </c>
      <c r="I77" s="636">
        <v>1.1292714056052227</v>
      </c>
      <c r="J77" s="637" t="s">
        <v>1</v>
      </c>
    </row>
    <row r="78" spans="1:10" ht="14.4" customHeight="1" x14ac:dyDescent="0.3">
      <c r="A78" s="633" t="s">
        <v>588</v>
      </c>
      <c r="B78" s="634" t="s">
        <v>590</v>
      </c>
      <c r="C78" s="635">
        <v>106.76732999999999</v>
      </c>
      <c r="D78" s="635">
        <v>56.923699999998</v>
      </c>
      <c r="E78" s="635"/>
      <c r="F78" s="635">
        <v>81.166690000000003</v>
      </c>
      <c r="G78" s="635">
        <v>69.516374719003338</v>
      </c>
      <c r="H78" s="635">
        <v>11.650315280996665</v>
      </c>
      <c r="I78" s="636">
        <v>1.1675909500184549</v>
      </c>
      <c r="J78" s="637" t="s">
        <v>574</v>
      </c>
    </row>
    <row r="79" spans="1:10" ht="14.4" customHeight="1" x14ac:dyDescent="0.3">
      <c r="A79" s="633" t="s">
        <v>568</v>
      </c>
      <c r="B79" s="634" t="s">
        <v>568</v>
      </c>
      <c r="C79" s="635" t="s">
        <v>568</v>
      </c>
      <c r="D79" s="635" t="s">
        <v>568</v>
      </c>
      <c r="E79" s="635"/>
      <c r="F79" s="635" t="s">
        <v>568</v>
      </c>
      <c r="G79" s="635" t="s">
        <v>568</v>
      </c>
      <c r="H79" s="635" t="s">
        <v>568</v>
      </c>
      <c r="I79" s="636" t="s">
        <v>568</v>
      </c>
      <c r="J79" s="637" t="s">
        <v>575</v>
      </c>
    </row>
    <row r="80" spans="1:10" ht="14.4" customHeight="1" x14ac:dyDescent="0.3">
      <c r="A80" s="633" t="s">
        <v>566</v>
      </c>
      <c r="B80" s="634" t="s">
        <v>569</v>
      </c>
      <c r="C80" s="635">
        <v>6279.1116600000005</v>
      </c>
      <c r="D80" s="635">
        <v>6041.5801299999857</v>
      </c>
      <c r="E80" s="635"/>
      <c r="F80" s="635">
        <v>6166.0948400000061</v>
      </c>
      <c r="G80" s="635">
        <v>6502.1960327106708</v>
      </c>
      <c r="H80" s="635">
        <v>-336.10119271066469</v>
      </c>
      <c r="I80" s="636">
        <v>0.94830958786541708</v>
      </c>
      <c r="J80" s="637" t="s">
        <v>570</v>
      </c>
    </row>
  </sheetData>
  <mergeCells count="3">
    <mergeCell ref="A1:I1"/>
    <mergeCell ref="F3:I3"/>
    <mergeCell ref="C4:D4"/>
  </mergeCells>
  <conditionalFormatting sqref="F17 F81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0">
    <cfRule type="expression" dxfId="27" priority="5">
      <formula>$H18&gt;0</formula>
    </cfRule>
  </conditionalFormatting>
  <conditionalFormatting sqref="A18:A80">
    <cfRule type="expression" dxfId="26" priority="2">
      <formula>AND($J18&lt;&gt;"mezeraKL",$J18&lt;&gt;"")</formula>
    </cfRule>
  </conditionalFormatting>
  <conditionalFormatting sqref="I18:I80">
    <cfRule type="expression" dxfId="25" priority="6">
      <formula>$I18&gt;1</formula>
    </cfRule>
  </conditionalFormatting>
  <conditionalFormatting sqref="B18:B80">
    <cfRule type="expression" dxfId="24" priority="1">
      <formula>OR($J18="NS",$J18="SumaNS",$J18="Účet")</formula>
    </cfRule>
  </conditionalFormatting>
  <conditionalFormatting sqref="A18:D80 F18:I80">
    <cfRule type="expression" dxfId="23" priority="8">
      <formula>AND($J18&lt;&gt;"",$J18&lt;&gt;"mezeraKL")</formula>
    </cfRule>
  </conditionalFormatting>
  <conditionalFormatting sqref="B18:D80 F18:I80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0 F18:I80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4629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7.0556718543563584</v>
      </c>
      <c r="J3" s="207">
        <f>SUBTOTAL(9,J5:J1048576)</f>
        <v>873831.5</v>
      </c>
      <c r="K3" s="208">
        <f>SUBTOTAL(9,K5:K1048576)</f>
        <v>6165468.3199999984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566</v>
      </c>
      <c r="B5" s="723" t="s">
        <v>2234</v>
      </c>
      <c r="C5" s="726" t="s">
        <v>571</v>
      </c>
      <c r="D5" s="741" t="s">
        <v>2235</v>
      </c>
      <c r="E5" s="726" t="s">
        <v>4609</v>
      </c>
      <c r="F5" s="741" t="s">
        <v>4610</v>
      </c>
      <c r="G5" s="726" t="s">
        <v>3733</v>
      </c>
      <c r="H5" s="726" t="s">
        <v>3734</v>
      </c>
      <c r="I5" s="229">
        <v>34.69</v>
      </c>
      <c r="J5" s="229">
        <v>12</v>
      </c>
      <c r="K5" s="736">
        <v>416.28</v>
      </c>
    </row>
    <row r="6" spans="1:11" ht="14.4" customHeight="1" x14ac:dyDescent="0.3">
      <c r="A6" s="649" t="s">
        <v>566</v>
      </c>
      <c r="B6" s="650" t="s">
        <v>2234</v>
      </c>
      <c r="C6" s="651" t="s">
        <v>571</v>
      </c>
      <c r="D6" s="652" t="s">
        <v>2235</v>
      </c>
      <c r="E6" s="651" t="s">
        <v>4609</v>
      </c>
      <c r="F6" s="652" t="s">
        <v>4610</v>
      </c>
      <c r="G6" s="651" t="s">
        <v>3735</v>
      </c>
      <c r="H6" s="651" t="s">
        <v>3736</v>
      </c>
      <c r="I6" s="653">
        <v>25.55</v>
      </c>
      <c r="J6" s="653">
        <v>24</v>
      </c>
      <c r="K6" s="654">
        <v>613.27</v>
      </c>
    </row>
    <row r="7" spans="1:11" ht="14.4" customHeight="1" x14ac:dyDescent="0.3">
      <c r="A7" s="649" t="s">
        <v>566</v>
      </c>
      <c r="B7" s="650" t="s">
        <v>2234</v>
      </c>
      <c r="C7" s="651" t="s">
        <v>571</v>
      </c>
      <c r="D7" s="652" t="s">
        <v>2235</v>
      </c>
      <c r="E7" s="651" t="s">
        <v>4609</v>
      </c>
      <c r="F7" s="652" t="s">
        <v>4610</v>
      </c>
      <c r="G7" s="651" t="s">
        <v>3737</v>
      </c>
      <c r="H7" s="651" t="s">
        <v>3738</v>
      </c>
      <c r="I7" s="653">
        <v>41.534999999999997</v>
      </c>
      <c r="J7" s="653">
        <v>40</v>
      </c>
      <c r="K7" s="654">
        <v>1661.47</v>
      </c>
    </row>
    <row r="8" spans="1:11" ht="14.4" customHeight="1" x14ac:dyDescent="0.3">
      <c r="A8" s="649" t="s">
        <v>566</v>
      </c>
      <c r="B8" s="650" t="s">
        <v>2234</v>
      </c>
      <c r="C8" s="651" t="s">
        <v>571</v>
      </c>
      <c r="D8" s="652" t="s">
        <v>2235</v>
      </c>
      <c r="E8" s="651" t="s">
        <v>4609</v>
      </c>
      <c r="F8" s="652" t="s">
        <v>4610</v>
      </c>
      <c r="G8" s="651" t="s">
        <v>3739</v>
      </c>
      <c r="H8" s="651" t="s">
        <v>3740</v>
      </c>
      <c r="I8" s="653">
        <v>0.59</v>
      </c>
      <c r="J8" s="653">
        <v>200</v>
      </c>
      <c r="K8" s="654">
        <v>118</v>
      </c>
    </row>
    <row r="9" spans="1:11" ht="14.4" customHeight="1" x14ac:dyDescent="0.3">
      <c r="A9" s="649" t="s">
        <v>566</v>
      </c>
      <c r="B9" s="650" t="s">
        <v>2234</v>
      </c>
      <c r="C9" s="651" t="s">
        <v>571</v>
      </c>
      <c r="D9" s="652" t="s">
        <v>2235</v>
      </c>
      <c r="E9" s="651" t="s">
        <v>4609</v>
      </c>
      <c r="F9" s="652" t="s">
        <v>4610</v>
      </c>
      <c r="G9" s="651" t="s">
        <v>3741</v>
      </c>
      <c r="H9" s="651" t="s">
        <v>3742</v>
      </c>
      <c r="I9" s="653">
        <v>26.15</v>
      </c>
      <c r="J9" s="653">
        <v>1</v>
      </c>
      <c r="K9" s="654">
        <v>26.15</v>
      </c>
    </row>
    <row r="10" spans="1:11" ht="14.4" customHeight="1" x14ac:dyDescent="0.3">
      <c r="A10" s="649" t="s">
        <v>566</v>
      </c>
      <c r="B10" s="650" t="s">
        <v>2234</v>
      </c>
      <c r="C10" s="651" t="s">
        <v>571</v>
      </c>
      <c r="D10" s="652" t="s">
        <v>2235</v>
      </c>
      <c r="E10" s="651" t="s">
        <v>4609</v>
      </c>
      <c r="F10" s="652" t="s">
        <v>4610</v>
      </c>
      <c r="G10" s="651" t="s">
        <v>3743</v>
      </c>
      <c r="H10" s="651" t="s">
        <v>3744</v>
      </c>
      <c r="I10" s="653">
        <v>13.16</v>
      </c>
      <c r="J10" s="653">
        <v>24</v>
      </c>
      <c r="K10" s="654">
        <v>315.74</v>
      </c>
    </row>
    <row r="11" spans="1:11" ht="14.4" customHeight="1" x14ac:dyDescent="0.3">
      <c r="A11" s="649" t="s">
        <v>566</v>
      </c>
      <c r="B11" s="650" t="s">
        <v>2234</v>
      </c>
      <c r="C11" s="651" t="s">
        <v>571</v>
      </c>
      <c r="D11" s="652" t="s">
        <v>2235</v>
      </c>
      <c r="E11" s="651" t="s">
        <v>4609</v>
      </c>
      <c r="F11" s="652" t="s">
        <v>4610</v>
      </c>
      <c r="G11" s="651" t="s">
        <v>3745</v>
      </c>
      <c r="H11" s="651" t="s">
        <v>3746</v>
      </c>
      <c r="I11" s="653">
        <v>1.51</v>
      </c>
      <c r="J11" s="653">
        <v>50</v>
      </c>
      <c r="K11" s="654">
        <v>75.5</v>
      </c>
    </row>
    <row r="12" spans="1:11" ht="14.4" customHeight="1" x14ac:dyDescent="0.3">
      <c r="A12" s="649" t="s">
        <v>566</v>
      </c>
      <c r="B12" s="650" t="s">
        <v>2234</v>
      </c>
      <c r="C12" s="651" t="s">
        <v>571</v>
      </c>
      <c r="D12" s="652" t="s">
        <v>2235</v>
      </c>
      <c r="E12" s="651" t="s">
        <v>4609</v>
      </c>
      <c r="F12" s="652" t="s">
        <v>4610</v>
      </c>
      <c r="G12" s="651" t="s">
        <v>3747</v>
      </c>
      <c r="H12" s="651" t="s">
        <v>3748</v>
      </c>
      <c r="I12" s="653">
        <v>0.91</v>
      </c>
      <c r="J12" s="653">
        <v>250</v>
      </c>
      <c r="K12" s="654">
        <v>227.5</v>
      </c>
    </row>
    <row r="13" spans="1:11" ht="14.4" customHeight="1" x14ac:dyDescent="0.3">
      <c r="A13" s="649" t="s">
        <v>566</v>
      </c>
      <c r="B13" s="650" t="s">
        <v>2234</v>
      </c>
      <c r="C13" s="651" t="s">
        <v>571</v>
      </c>
      <c r="D13" s="652" t="s">
        <v>2235</v>
      </c>
      <c r="E13" s="651" t="s">
        <v>4611</v>
      </c>
      <c r="F13" s="652" t="s">
        <v>4612</v>
      </c>
      <c r="G13" s="651" t="s">
        <v>3749</v>
      </c>
      <c r="H13" s="651" t="s">
        <v>3750</v>
      </c>
      <c r="I13" s="653">
        <v>0.94</v>
      </c>
      <c r="J13" s="653">
        <v>100</v>
      </c>
      <c r="K13" s="654">
        <v>94</v>
      </c>
    </row>
    <row r="14" spans="1:11" ht="14.4" customHeight="1" x14ac:dyDescent="0.3">
      <c r="A14" s="649" t="s">
        <v>566</v>
      </c>
      <c r="B14" s="650" t="s">
        <v>2234</v>
      </c>
      <c r="C14" s="651" t="s">
        <v>571</v>
      </c>
      <c r="D14" s="652" t="s">
        <v>2235</v>
      </c>
      <c r="E14" s="651" t="s">
        <v>4611</v>
      </c>
      <c r="F14" s="652" t="s">
        <v>4612</v>
      </c>
      <c r="G14" s="651" t="s">
        <v>3751</v>
      </c>
      <c r="H14" s="651" t="s">
        <v>3752</v>
      </c>
      <c r="I14" s="653">
        <v>1.5166666666666666</v>
      </c>
      <c r="J14" s="653">
        <v>300</v>
      </c>
      <c r="K14" s="654">
        <v>455</v>
      </c>
    </row>
    <row r="15" spans="1:11" ht="14.4" customHeight="1" x14ac:dyDescent="0.3">
      <c r="A15" s="649" t="s">
        <v>566</v>
      </c>
      <c r="B15" s="650" t="s">
        <v>2234</v>
      </c>
      <c r="C15" s="651" t="s">
        <v>571</v>
      </c>
      <c r="D15" s="652" t="s">
        <v>2235</v>
      </c>
      <c r="E15" s="651" t="s">
        <v>4611</v>
      </c>
      <c r="F15" s="652" t="s">
        <v>4612</v>
      </c>
      <c r="G15" s="651" t="s">
        <v>3753</v>
      </c>
      <c r="H15" s="651" t="s">
        <v>3754</v>
      </c>
      <c r="I15" s="653">
        <v>0.41</v>
      </c>
      <c r="J15" s="653">
        <v>100</v>
      </c>
      <c r="K15" s="654">
        <v>41</v>
      </c>
    </row>
    <row r="16" spans="1:11" ht="14.4" customHeight="1" x14ac:dyDescent="0.3">
      <c r="A16" s="649" t="s">
        <v>566</v>
      </c>
      <c r="B16" s="650" t="s">
        <v>2234</v>
      </c>
      <c r="C16" s="651" t="s">
        <v>571</v>
      </c>
      <c r="D16" s="652" t="s">
        <v>2235</v>
      </c>
      <c r="E16" s="651" t="s">
        <v>4611</v>
      </c>
      <c r="F16" s="652" t="s">
        <v>4612</v>
      </c>
      <c r="G16" s="651" t="s">
        <v>3755</v>
      </c>
      <c r="H16" s="651" t="s">
        <v>3756</v>
      </c>
      <c r="I16" s="653">
        <v>0.56999999999999995</v>
      </c>
      <c r="J16" s="653">
        <v>100</v>
      </c>
      <c r="K16" s="654">
        <v>57</v>
      </c>
    </row>
    <row r="17" spans="1:11" ht="14.4" customHeight="1" x14ac:dyDescent="0.3">
      <c r="A17" s="649" t="s">
        <v>566</v>
      </c>
      <c r="B17" s="650" t="s">
        <v>2234</v>
      </c>
      <c r="C17" s="651" t="s">
        <v>571</v>
      </c>
      <c r="D17" s="652" t="s">
        <v>2235</v>
      </c>
      <c r="E17" s="651" t="s">
        <v>4611</v>
      </c>
      <c r="F17" s="652" t="s">
        <v>4612</v>
      </c>
      <c r="G17" s="651" t="s">
        <v>3757</v>
      </c>
      <c r="H17" s="651" t="s">
        <v>3758</v>
      </c>
      <c r="I17" s="653">
        <v>1.58</v>
      </c>
      <c r="J17" s="653">
        <v>100</v>
      </c>
      <c r="K17" s="654">
        <v>158</v>
      </c>
    </row>
    <row r="18" spans="1:11" ht="14.4" customHeight="1" x14ac:dyDescent="0.3">
      <c r="A18" s="649" t="s">
        <v>566</v>
      </c>
      <c r="B18" s="650" t="s">
        <v>2234</v>
      </c>
      <c r="C18" s="651" t="s">
        <v>571</v>
      </c>
      <c r="D18" s="652" t="s">
        <v>2235</v>
      </c>
      <c r="E18" s="651" t="s">
        <v>4611</v>
      </c>
      <c r="F18" s="652" t="s">
        <v>4612</v>
      </c>
      <c r="G18" s="651" t="s">
        <v>3759</v>
      </c>
      <c r="H18" s="651" t="s">
        <v>3760</v>
      </c>
      <c r="I18" s="653">
        <v>5.13</v>
      </c>
      <c r="J18" s="653">
        <v>240</v>
      </c>
      <c r="K18" s="654">
        <v>1231.1999999999998</v>
      </c>
    </row>
    <row r="19" spans="1:11" ht="14.4" customHeight="1" x14ac:dyDescent="0.3">
      <c r="A19" s="649" t="s">
        <v>566</v>
      </c>
      <c r="B19" s="650" t="s">
        <v>2234</v>
      </c>
      <c r="C19" s="651" t="s">
        <v>571</v>
      </c>
      <c r="D19" s="652" t="s">
        <v>2235</v>
      </c>
      <c r="E19" s="651" t="s">
        <v>4611</v>
      </c>
      <c r="F19" s="652" t="s">
        <v>4612</v>
      </c>
      <c r="G19" s="651" t="s">
        <v>3761</v>
      </c>
      <c r="H19" s="651" t="s">
        <v>3762</v>
      </c>
      <c r="I19" s="653">
        <v>17.98</v>
      </c>
      <c r="J19" s="653">
        <v>25</v>
      </c>
      <c r="K19" s="654">
        <v>449.5</v>
      </c>
    </row>
    <row r="20" spans="1:11" ht="14.4" customHeight="1" x14ac:dyDescent="0.3">
      <c r="A20" s="649" t="s">
        <v>566</v>
      </c>
      <c r="B20" s="650" t="s">
        <v>2234</v>
      </c>
      <c r="C20" s="651" t="s">
        <v>571</v>
      </c>
      <c r="D20" s="652" t="s">
        <v>2235</v>
      </c>
      <c r="E20" s="651" t="s">
        <v>4611</v>
      </c>
      <c r="F20" s="652" t="s">
        <v>4612</v>
      </c>
      <c r="G20" s="651" t="s">
        <v>3763</v>
      </c>
      <c r="H20" s="651" t="s">
        <v>3764</v>
      </c>
      <c r="I20" s="653">
        <v>17.98</v>
      </c>
      <c r="J20" s="653">
        <v>50</v>
      </c>
      <c r="K20" s="654">
        <v>899</v>
      </c>
    </row>
    <row r="21" spans="1:11" ht="14.4" customHeight="1" x14ac:dyDescent="0.3">
      <c r="A21" s="649" t="s">
        <v>566</v>
      </c>
      <c r="B21" s="650" t="s">
        <v>2234</v>
      </c>
      <c r="C21" s="651" t="s">
        <v>571</v>
      </c>
      <c r="D21" s="652" t="s">
        <v>2235</v>
      </c>
      <c r="E21" s="651" t="s">
        <v>4611</v>
      </c>
      <c r="F21" s="652" t="s">
        <v>4612</v>
      </c>
      <c r="G21" s="651" t="s">
        <v>3765</v>
      </c>
      <c r="H21" s="651" t="s">
        <v>3766</v>
      </c>
      <c r="I21" s="653">
        <v>12.1</v>
      </c>
      <c r="J21" s="653">
        <v>10</v>
      </c>
      <c r="K21" s="654">
        <v>121</v>
      </c>
    </row>
    <row r="22" spans="1:11" ht="14.4" customHeight="1" x14ac:dyDescent="0.3">
      <c r="A22" s="649" t="s">
        <v>566</v>
      </c>
      <c r="B22" s="650" t="s">
        <v>2234</v>
      </c>
      <c r="C22" s="651" t="s">
        <v>571</v>
      </c>
      <c r="D22" s="652" t="s">
        <v>2235</v>
      </c>
      <c r="E22" s="651" t="s">
        <v>4611</v>
      </c>
      <c r="F22" s="652" t="s">
        <v>4612</v>
      </c>
      <c r="G22" s="651" t="s">
        <v>3767</v>
      </c>
      <c r="H22" s="651" t="s">
        <v>3768</v>
      </c>
      <c r="I22" s="653">
        <v>0.47</v>
      </c>
      <c r="J22" s="653">
        <v>100</v>
      </c>
      <c r="K22" s="654">
        <v>47</v>
      </c>
    </row>
    <row r="23" spans="1:11" ht="14.4" customHeight="1" x14ac:dyDescent="0.3">
      <c r="A23" s="649" t="s">
        <v>566</v>
      </c>
      <c r="B23" s="650" t="s">
        <v>2234</v>
      </c>
      <c r="C23" s="651" t="s">
        <v>571</v>
      </c>
      <c r="D23" s="652" t="s">
        <v>2235</v>
      </c>
      <c r="E23" s="651" t="s">
        <v>4613</v>
      </c>
      <c r="F23" s="652" t="s">
        <v>4614</v>
      </c>
      <c r="G23" s="651" t="s">
        <v>3769</v>
      </c>
      <c r="H23" s="651" t="s">
        <v>3770</v>
      </c>
      <c r="I23" s="653">
        <v>180.44</v>
      </c>
      <c r="J23" s="653">
        <v>50</v>
      </c>
      <c r="K23" s="654">
        <v>9021.76</v>
      </c>
    </row>
    <row r="24" spans="1:11" ht="14.4" customHeight="1" x14ac:dyDescent="0.3">
      <c r="A24" s="649" t="s">
        <v>566</v>
      </c>
      <c r="B24" s="650" t="s">
        <v>2234</v>
      </c>
      <c r="C24" s="651" t="s">
        <v>571</v>
      </c>
      <c r="D24" s="652" t="s">
        <v>2235</v>
      </c>
      <c r="E24" s="651" t="s">
        <v>4613</v>
      </c>
      <c r="F24" s="652" t="s">
        <v>4614</v>
      </c>
      <c r="G24" s="651" t="s">
        <v>3771</v>
      </c>
      <c r="H24" s="651" t="s">
        <v>3772</v>
      </c>
      <c r="I24" s="653">
        <v>0.3</v>
      </c>
      <c r="J24" s="653">
        <v>100</v>
      </c>
      <c r="K24" s="654">
        <v>30</v>
      </c>
    </row>
    <row r="25" spans="1:11" ht="14.4" customHeight="1" x14ac:dyDescent="0.3">
      <c r="A25" s="649" t="s">
        <v>566</v>
      </c>
      <c r="B25" s="650" t="s">
        <v>2234</v>
      </c>
      <c r="C25" s="651" t="s">
        <v>571</v>
      </c>
      <c r="D25" s="652" t="s">
        <v>2235</v>
      </c>
      <c r="E25" s="651" t="s">
        <v>4613</v>
      </c>
      <c r="F25" s="652" t="s">
        <v>4614</v>
      </c>
      <c r="G25" s="651" t="s">
        <v>3773</v>
      </c>
      <c r="H25" s="651" t="s">
        <v>3774</v>
      </c>
      <c r="I25" s="653">
        <v>0.30499999999999999</v>
      </c>
      <c r="J25" s="653">
        <v>200</v>
      </c>
      <c r="K25" s="654">
        <v>61</v>
      </c>
    </row>
    <row r="26" spans="1:11" ht="14.4" customHeight="1" x14ac:dyDescent="0.3">
      <c r="A26" s="649" t="s">
        <v>566</v>
      </c>
      <c r="B26" s="650" t="s">
        <v>2234</v>
      </c>
      <c r="C26" s="651" t="s">
        <v>571</v>
      </c>
      <c r="D26" s="652" t="s">
        <v>2235</v>
      </c>
      <c r="E26" s="651" t="s">
        <v>4613</v>
      </c>
      <c r="F26" s="652" t="s">
        <v>4614</v>
      </c>
      <c r="G26" s="651" t="s">
        <v>3775</v>
      </c>
      <c r="H26" s="651" t="s">
        <v>3776</v>
      </c>
      <c r="I26" s="653">
        <v>3.03</v>
      </c>
      <c r="J26" s="653">
        <v>100</v>
      </c>
      <c r="K26" s="654">
        <v>302.51</v>
      </c>
    </row>
    <row r="27" spans="1:11" ht="14.4" customHeight="1" x14ac:dyDescent="0.3">
      <c r="A27" s="649" t="s">
        <v>566</v>
      </c>
      <c r="B27" s="650" t="s">
        <v>2234</v>
      </c>
      <c r="C27" s="651" t="s">
        <v>571</v>
      </c>
      <c r="D27" s="652" t="s">
        <v>2235</v>
      </c>
      <c r="E27" s="651" t="s">
        <v>4613</v>
      </c>
      <c r="F27" s="652" t="s">
        <v>4614</v>
      </c>
      <c r="G27" s="651" t="s">
        <v>3777</v>
      </c>
      <c r="H27" s="651" t="s">
        <v>3778</v>
      </c>
      <c r="I27" s="653">
        <v>449</v>
      </c>
      <c r="J27" s="653">
        <v>10</v>
      </c>
      <c r="K27" s="654">
        <v>4490</v>
      </c>
    </row>
    <row r="28" spans="1:11" ht="14.4" customHeight="1" x14ac:dyDescent="0.3">
      <c r="A28" s="649" t="s">
        <v>566</v>
      </c>
      <c r="B28" s="650" t="s">
        <v>2234</v>
      </c>
      <c r="C28" s="651" t="s">
        <v>571</v>
      </c>
      <c r="D28" s="652" t="s">
        <v>2235</v>
      </c>
      <c r="E28" s="651" t="s">
        <v>4615</v>
      </c>
      <c r="F28" s="652" t="s">
        <v>4616</v>
      </c>
      <c r="G28" s="651" t="s">
        <v>3779</v>
      </c>
      <c r="H28" s="651" t="s">
        <v>3780</v>
      </c>
      <c r="I28" s="653">
        <v>10.55</v>
      </c>
      <c r="J28" s="653">
        <v>40</v>
      </c>
      <c r="K28" s="654">
        <v>422.05</v>
      </c>
    </row>
    <row r="29" spans="1:11" ht="14.4" customHeight="1" x14ac:dyDescent="0.3">
      <c r="A29" s="649" t="s">
        <v>566</v>
      </c>
      <c r="B29" s="650" t="s">
        <v>2234</v>
      </c>
      <c r="C29" s="651" t="s">
        <v>571</v>
      </c>
      <c r="D29" s="652" t="s">
        <v>2235</v>
      </c>
      <c r="E29" s="651" t="s">
        <v>4615</v>
      </c>
      <c r="F29" s="652" t="s">
        <v>4616</v>
      </c>
      <c r="G29" s="651" t="s">
        <v>3781</v>
      </c>
      <c r="H29" s="651" t="s">
        <v>3782</v>
      </c>
      <c r="I29" s="653">
        <v>0.77666666666666673</v>
      </c>
      <c r="J29" s="653">
        <v>400</v>
      </c>
      <c r="K29" s="654">
        <v>310</v>
      </c>
    </row>
    <row r="30" spans="1:11" ht="14.4" customHeight="1" x14ac:dyDescent="0.3">
      <c r="A30" s="649" t="s">
        <v>566</v>
      </c>
      <c r="B30" s="650" t="s">
        <v>2234</v>
      </c>
      <c r="C30" s="651" t="s">
        <v>571</v>
      </c>
      <c r="D30" s="652" t="s">
        <v>2235</v>
      </c>
      <c r="E30" s="651" t="s">
        <v>4615</v>
      </c>
      <c r="F30" s="652" t="s">
        <v>4616</v>
      </c>
      <c r="G30" s="651" t="s">
        <v>3783</v>
      </c>
      <c r="H30" s="651" t="s">
        <v>3784</v>
      </c>
      <c r="I30" s="653">
        <v>0.77250000000000008</v>
      </c>
      <c r="J30" s="653">
        <v>500</v>
      </c>
      <c r="K30" s="654">
        <v>386</v>
      </c>
    </row>
    <row r="31" spans="1:11" ht="14.4" customHeight="1" x14ac:dyDescent="0.3">
      <c r="A31" s="649" t="s">
        <v>566</v>
      </c>
      <c r="B31" s="650" t="s">
        <v>2234</v>
      </c>
      <c r="C31" s="651" t="s">
        <v>571</v>
      </c>
      <c r="D31" s="652" t="s">
        <v>2235</v>
      </c>
      <c r="E31" s="651" t="s">
        <v>4615</v>
      </c>
      <c r="F31" s="652" t="s">
        <v>4616</v>
      </c>
      <c r="G31" s="651" t="s">
        <v>3785</v>
      </c>
      <c r="H31" s="651" t="s">
        <v>3786</v>
      </c>
      <c r="I31" s="653">
        <v>0.71</v>
      </c>
      <c r="J31" s="653">
        <v>200</v>
      </c>
      <c r="K31" s="654">
        <v>142</v>
      </c>
    </row>
    <row r="32" spans="1:11" ht="14.4" customHeight="1" x14ac:dyDescent="0.3">
      <c r="A32" s="649" t="s">
        <v>566</v>
      </c>
      <c r="B32" s="650" t="s">
        <v>2234</v>
      </c>
      <c r="C32" s="651" t="s">
        <v>571</v>
      </c>
      <c r="D32" s="652" t="s">
        <v>2235</v>
      </c>
      <c r="E32" s="651" t="s">
        <v>4615</v>
      </c>
      <c r="F32" s="652" t="s">
        <v>4616</v>
      </c>
      <c r="G32" s="651" t="s">
        <v>3787</v>
      </c>
      <c r="H32" s="651" t="s">
        <v>3788</v>
      </c>
      <c r="I32" s="653">
        <v>0.71</v>
      </c>
      <c r="J32" s="653">
        <v>200</v>
      </c>
      <c r="K32" s="654">
        <v>142</v>
      </c>
    </row>
    <row r="33" spans="1:11" ht="14.4" customHeight="1" x14ac:dyDescent="0.3">
      <c r="A33" s="649" t="s">
        <v>566</v>
      </c>
      <c r="B33" s="650" t="s">
        <v>2234</v>
      </c>
      <c r="C33" s="651" t="s">
        <v>576</v>
      </c>
      <c r="D33" s="652" t="s">
        <v>2236</v>
      </c>
      <c r="E33" s="651" t="s">
        <v>4609</v>
      </c>
      <c r="F33" s="652" t="s">
        <v>4610</v>
      </c>
      <c r="G33" s="651" t="s">
        <v>3789</v>
      </c>
      <c r="H33" s="651" t="s">
        <v>3790</v>
      </c>
      <c r="I33" s="653">
        <v>183.09333333333333</v>
      </c>
      <c r="J33" s="653">
        <v>5</v>
      </c>
      <c r="K33" s="654">
        <v>915.46</v>
      </c>
    </row>
    <row r="34" spans="1:11" ht="14.4" customHeight="1" x14ac:dyDescent="0.3">
      <c r="A34" s="649" t="s">
        <v>566</v>
      </c>
      <c r="B34" s="650" t="s">
        <v>2234</v>
      </c>
      <c r="C34" s="651" t="s">
        <v>576</v>
      </c>
      <c r="D34" s="652" t="s">
        <v>2236</v>
      </c>
      <c r="E34" s="651" t="s">
        <v>4609</v>
      </c>
      <c r="F34" s="652" t="s">
        <v>4610</v>
      </c>
      <c r="G34" s="651" t="s">
        <v>3791</v>
      </c>
      <c r="H34" s="651" t="s">
        <v>3792</v>
      </c>
      <c r="I34" s="653">
        <v>139.52000000000001</v>
      </c>
      <c r="J34" s="653">
        <v>20</v>
      </c>
      <c r="K34" s="654">
        <v>2790.33</v>
      </c>
    </row>
    <row r="35" spans="1:11" ht="14.4" customHeight="1" x14ac:dyDescent="0.3">
      <c r="A35" s="649" t="s">
        <v>566</v>
      </c>
      <c r="B35" s="650" t="s">
        <v>2234</v>
      </c>
      <c r="C35" s="651" t="s">
        <v>576</v>
      </c>
      <c r="D35" s="652" t="s">
        <v>2236</v>
      </c>
      <c r="E35" s="651" t="s">
        <v>4609</v>
      </c>
      <c r="F35" s="652" t="s">
        <v>4610</v>
      </c>
      <c r="G35" s="651" t="s">
        <v>3793</v>
      </c>
      <c r="H35" s="651" t="s">
        <v>3794</v>
      </c>
      <c r="I35" s="653">
        <v>1.8425</v>
      </c>
      <c r="J35" s="653">
        <v>110</v>
      </c>
      <c r="K35" s="654">
        <v>202.7</v>
      </c>
    </row>
    <row r="36" spans="1:11" ht="14.4" customHeight="1" x14ac:dyDescent="0.3">
      <c r="A36" s="649" t="s">
        <v>566</v>
      </c>
      <c r="B36" s="650" t="s">
        <v>2234</v>
      </c>
      <c r="C36" s="651" t="s">
        <v>576</v>
      </c>
      <c r="D36" s="652" t="s">
        <v>2236</v>
      </c>
      <c r="E36" s="651" t="s">
        <v>4609</v>
      </c>
      <c r="F36" s="652" t="s">
        <v>4610</v>
      </c>
      <c r="G36" s="651" t="s">
        <v>3795</v>
      </c>
      <c r="H36" s="651" t="s">
        <v>3796</v>
      </c>
      <c r="I36" s="653">
        <v>9.2925000000000004</v>
      </c>
      <c r="J36" s="653">
        <v>450</v>
      </c>
      <c r="K36" s="654">
        <v>4181</v>
      </c>
    </row>
    <row r="37" spans="1:11" ht="14.4" customHeight="1" x14ac:dyDescent="0.3">
      <c r="A37" s="649" t="s">
        <v>566</v>
      </c>
      <c r="B37" s="650" t="s">
        <v>2234</v>
      </c>
      <c r="C37" s="651" t="s">
        <v>576</v>
      </c>
      <c r="D37" s="652" t="s">
        <v>2236</v>
      </c>
      <c r="E37" s="651" t="s">
        <v>4609</v>
      </c>
      <c r="F37" s="652" t="s">
        <v>4610</v>
      </c>
      <c r="G37" s="651" t="s">
        <v>3797</v>
      </c>
      <c r="H37" s="651" t="s">
        <v>3798</v>
      </c>
      <c r="I37" s="653">
        <v>13.934999999999999</v>
      </c>
      <c r="J37" s="653">
        <v>100</v>
      </c>
      <c r="K37" s="654">
        <v>1391.2</v>
      </c>
    </row>
    <row r="38" spans="1:11" ht="14.4" customHeight="1" x14ac:dyDescent="0.3">
      <c r="A38" s="649" t="s">
        <v>566</v>
      </c>
      <c r="B38" s="650" t="s">
        <v>2234</v>
      </c>
      <c r="C38" s="651" t="s">
        <v>576</v>
      </c>
      <c r="D38" s="652" t="s">
        <v>2236</v>
      </c>
      <c r="E38" s="651" t="s">
        <v>4609</v>
      </c>
      <c r="F38" s="652" t="s">
        <v>4610</v>
      </c>
      <c r="G38" s="651" t="s">
        <v>3799</v>
      </c>
      <c r="H38" s="651" t="s">
        <v>3800</v>
      </c>
      <c r="I38" s="653">
        <v>14.215</v>
      </c>
      <c r="J38" s="653">
        <v>60</v>
      </c>
      <c r="K38" s="654">
        <v>852.90000000000009</v>
      </c>
    </row>
    <row r="39" spans="1:11" ht="14.4" customHeight="1" x14ac:dyDescent="0.3">
      <c r="A39" s="649" t="s">
        <v>566</v>
      </c>
      <c r="B39" s="650" t="s">
        <v>2234</v>
      </c>
      <c r="C39" s="651" t="s">
        <v>576</v>
      </c>
      <c r="D39" s="652" t="s">
        <v>2236</v>
      </c>
      <c r="E39" s="651" t="s">
        <v>4609</v>
      </c>
      <c r="F39" s="652" t="s">
        <v>4610</v>
      </c>
      <c r="G39" s="651" t="s">
        <v>3801</v>
      </c>
      <c r="H39" s="651" t="s">
        <v>3802</v>
      </c>
      <c r="I39" s="653">
        <v>2.9574999999999996</v>
      </c>
      <c r="J39" s="653">
        <v>110</v>
      </c>
      <c r="K39" s="654">
        <v>325.3</v>
      </c>
    </row>
    <row r="40" spans="1:11" ht="14.4" customHeight="1" x14ac:dyDescent="0.3">
      <c r="A40" s="649" t="s">
        <v>566</v>
      </c>
      <c r="B40" s="650" t="s">
        <v>2234</v>
      </c>
      <c r="C40" s="651" t="s">
        <v>576</v>
      </c>
      <c r="D40" s="652" t="s">
        <v>2236</v>
      </c>
      <c r="E40" s="651" t="s">
        <v>4609</v>
      </c>
      <c r="F40" s="652" t="s">
        <v>4610</v>
      </c>
      <c r="G40" s="651" t="s">
        <v>3803</v>
      </c>
      <c r="H40" s="651" t="s">
        <v>3804</v>
      </c>
      <c r="I40" s="653">
        <v>9.75</v>
      </c>
      <c r="J40" s="653">
        <v>20</v>
      </c>
      <c r="K40" s="654">
        <v>195</v>
      </c>
    </row>
    <row r="41" spans="1:11" ht="14.4" customHeight="1" x14ac:dyDescent="0.3">
      <c r="A41" s="649" t="s">
        <v>566</v>
      </c>
      <c r="B41" s="650" t="s">
        <v>2234</v>
      </c>
      <c r="C41" s="651" t="s">
        <v>576</v>
      </c>
      <c r="D41" s="652" t="s">
        <v>2236</v>
      </c>
      <c r="E41" s="651" t="s">
        <v>4609</v>
      </c>
      <c r="F41" s="652" t="s">
        <v>4610</v>
      </c>
      <c r="G41" s="651" t="s">
        <v>3805</v>
      </c>
      <c r="H41" s="651" t="s">
        <v>3806</v>
      </c>
      <c r="I41" s="653">
        <v>27.567142857142862</v>
      </c>
      <c r="J41" s="653">
        <v>864</v>
      </c>
      <c r="K41" s="654">
        <v>23846.399999999998</v>
      </c>
    </row>
    <row r="42" spans="1:11" ht="14.4" customHeight="1" x14ac:dyDescent="0.3">
      <c r="A42" s="649" t="s">
        <v>566</v>
      </c>
      <c r="B42" s="650" t="s">
        <v>2234</v>
      </c>
      <c r="C42" s="651" t="s">
        <v>576</v>
      </c>
      <c r="D42" s="652" t="s">
        <v>2236</v>
      </c>
      <c r="E42" s="651" t="s">
        <v>4609</v>
      </c>
      <c r="F42" s="652" t="s">
        <v>4610</v>
      </c>
      <c r="G42" s="651" t="s">
        <v>3807</v>
      </c>
      <c r="H42" s="651" t="s">
        <v>3808</v>
      </c>
      <c r="I42" s="653">
        <v>129.26</v>
      </c>
      <c r="J42" s="653">
        <v>10</v>
      </c>
      <c r="K42" s="654">
        <v>1292.5999999999999</v>
      </c>
    </row>
    <row r="43" spans="1:11" ht="14.4" customHeight="1" x14ac:dyDescent="0.3">
      <c r="A43" s="649" t="s">
        <v>566</v>
      </c>
      <c r="B43" s="650" t="s">
        <v>2234</v>
      </c>
      <c r="C43" s="651" t="s">
        <v>576</v>
      </c>
      <c r="D43" s="652" t="s">
        <v>2236</v>
      </c>
      <c r="E43" s="651" t="s">
        <v>4609</v>
      </c>
      <c r="F43" s="652" t="s">
        <v>4610</v>
      </c>
      <c r="G43" s="651" t="s">
        <v>3809</v>
      </c>
      <c r="H43" s="651" t="s">
        <v>3810</v>
      </c>
      <c r="I43" s="653">
        <v>86.38</v>
      </c>
      <c r="J43" s="653">
        <v>50</v>
      </c>
      <c r="K43" s="654">
        <v>4318.8700000000008</v>
      </c>
    </row>
    <row r="44" spans="1:11" ht="14.4" customHeight="1" x14ac:dyDescent="0.3">
      <c r="A44" s="649" t="s">
        <v>566</v>
      </c>
      <c r="B44" s="650" t="s">
        <v>2234</v>
      </c>
      <c r="C44" s="651" t="s">
        <v>576</v>
      </c>
      <c r="D44" s="652" t="s">
        <v>2236</v>
      </c>
      <c r="E44" s="651" t="s">
        <v>4609</v>
      </c>
      <c r="F44" s="652" t="s">
        <v>4610</v>
      </c>
      <c r="G44" s="651" t="s">
        <v>3811</v>
      </c>
      <c r="H44" s="651" t="s">
        <v>3812</v>
      </c>
      <c r="I44" s="653">
        <v>13.66</v>
      </c>
      <c r="J44" s="653">
        <v>20</v>
      </c>
      <c r="K44" s="654">
        <v>273.24</v>
      </c>
    </row>
    <row r="45" spans="1:11" ht="14.4" customHeight="1" x14ac:dyDescent="0.3">
      <c r="A45" s="649" t="s">
        <v>566</v>
      </c>
      <c r="B45" s="650" t="s">
        <v>2234</v>
      </c>
      <c r="C45" s="651" t="s">
        <v>576</v>
      </c>
      <c r="D45" s="652" t="s">
        <v>2236</v>
      </c>
      <c r="E45" s="651" t="s">
        <v>4609</v>
      </c>
      <c r="F45" s="652" t="s">
        <v>4610</v>
      </c>
      <c r="G45" s="651" t="s">
        <v>3813</v>
      </c>
      <c r="H45" s="651" t="s">
        <v>3814</v>
      </c>
      <c r="I45" s="653">
        <v>42.63</v>
      </c>
      <c r="J45" s="653">
        <v>108</v>
      </c>
      <c r="K45" s="654">
        <v>4604.0200000000004</v>
      </c>
    </row>
    <row r="46" spans="1:11" ht="14.4" customHeight="1" x14ac:dyDescent="0.3">
      <c r="A46" s="649" t="s">
        <v>566</v>
      </c>
      <c r="B46" s="650" t="s">
        <v>2234</v>
      </c>
      <c r="C46" s="651" t="s">
        <v>576</v>
      </c>
      <c r="D46" s="652" t="s">
        <v>2236</v>
      </c>
      <c r="E46" s="651" t="s">
        <v>4609</v>
      </c>
      <c r="F46" s="652" t="s">
        <v>4610</v>
      </c>
      <c r="G46" s="651" t="s">
        <v>3815</v>
      </c>
      <c r="H46" s="651" t="s">
        <v>3816</v>
      </c>
      <c r="I46" s="653">
        <v>233.79666666666665</v>
      </c>
      <c r="J46" s="653">
        <v>65</v>
      </c>
      <c r="K46" s="654">
        <v>15196.720000000001</v>
      </c>
    </row>
    <row r="47" spans="1:11" ht="14.4" customHeight="1" x14ac:dyDescent="0.3">
      <c r="A47" s="649" t="s">
        <v>566</v>
      </c>
      <c r="B47" s="650" t="s">
        <v>2234</v>
      </c>
      <c r="C47" s="651" t="s">
        <v>576</v>
      </c>
      <c r="D47" s="652" t="s">
        <v>2236</v>
      </c>
      <c r="E47" s="651" t="s">
        <v>4609</v>
      </c>
      <c r="F47" s="652" t="s">
        <v>4610</v>
      </c>
      <c r="G47" s="651" t="s">
        <v>3735</v>
      </c>
      <c r="H47" s="651" t="s">
        <v>3736</v>
      </c>
      <c r="I47" s="653">
        <v>25.56</v>
      </c>
      <c r="J47" s="653">
        <v>384</v>
      </c>
      <c r="K47" s="654">
        <v>9813.6000000000022</v>
      </c>
    </row>
    <row r="48" spans="1:11" ht="14.4" customHeight="1" x14ac:dyDescent="0.3">
      <c r="A48" s="649" t="s">
        <v>566</v>
      </c>
      <c r="B48" s="650" t="s">
        <v>2234</v>
      </c>
      <c r="C48" s="651" t="s">
        <v>576</v>
      </c>
      <c r="D48" s="652" t="s">
        <v>2236</v>
      </c>
      <c r="E48" s="651" t="s">
        <v>4609</v>
      </c>
      <c r="F48" s="652" t="s">
        <v>4610</v>
      </c>
      <c r="G48" s="651" t="s">
        <v>3817</v>
      </c>
      <c r="H48" s="651" t="s">
        <v>3818</v>
      </c>
      <c r="I48" s="653">
        <v>22.150000000000002</v>
      </c>
      <c r="J48" s="653">
        <v>675</v>
      </c>
      <c r="K48" s="654">
        <v>14951.25</v>
      </c>
    </row>
    <row r="49" spans="1:11" ht="14.4" customHeight="1" x14ac:dyDescent="0.3">
      <c r="A49" s="649" t="s">
        <v>566</v>
      </c>
      <c r="B49" s="650" t="s">
        <v>2234</v>
      </c>
      <c r="C49" s="651" t="s">
        <v>576</v>
      </c>
      <c r="D49" s="652" t="s">
        <v>2236</v>
      </c>
      <c r="E49" s="651" t="s">
        <v>4609</v>
      </c>
      <c r="F49" s="652" t="s">
        <v>4610</v>
      </c>
      <c r="G49" s="651" t="s">
        <v>3819</v>
      </c>
      <c r="H49" s="651" t="s">
        <v>3820</v>
      </c>
      <c r="I49" s="653">
        <v>30.178571428571434</v>
      </c>
      <c r="J49" s="653">
        <v>315</v>
      </c>
      <c r="K49" s="654">
        <v>9506.2000000000007</v>
      </c>
    </row>
    <row r="50" spans="1:11" ht="14.4" customHeight="1" x14ac:dyDescent="0.3">
      <c r="A50" s="649" t="s">
        <v>566</v>
      </c>
      <c r="B50" s="650" t="s">
        <v>2234</v>
      </c>
      <c r="C50" s="651" t="s">
        <v>576</v>
      </c>
      <c r="D50" s="652" t="s">
        <v>2236</v>
      </c>
      <c r="E50" s="651" t="s">
        <v>4609</v>
      </c>
      <c r="F50" s="652" t="s">
        <v>4610</v>
      </c>
      <c r="G50" s="651" t="s">
        <v>3821</v>
      </c>
      <c r="H50" s="651" t="s">
        <v>3822</v>
      </c>
      <c r="I50" s="653">
        <v>12.42</v>
      </c>
      <c r="J50" s="653">
        <v>1290</v>
      </c>
      <c r="K50" s="654">
        <v>16021.800000000003</v>
      </c>
    </row>
    <row r="51" spans="1:11" ht="14.4" customHeight="1" x14ac:dyDescent="0.3">
      <c r="A51" s="649" t="s">
        <v>566</v>
      </c>
      <c r="B51" s="650" t="s">
        <v>2234</v>
      </c>
      <c r="C51" s="651" t="s">
        <v>576</v>
      </c>
      <c r="D51" s="652" t="s">
        <v>2236</v>
      </c>
      <c r="E51" s="651" t="s">
        <v>4609</v>
      </c>
      <c r="F51" s="652" t="s">
        <v>4610</v>
      </c>
      <c r="G51" s="651" t="s">
        <v>3823</v>
      </c>
      <c r="H51" s="651" t="s">
        <v>3824</v>
      </c>
      <c r="I51" s="653">
        <v>1.38</v>
      </c>
      <c r="J51" s="653">
        <v>100</v>
      </c>
      <c r="K51" s="654">
        <v>138</v>
      </c>
    </row>
    <row r="52" spans="1:11" ht="14.4" customHeight="1" x14ac:dyDescent="0.3">
      <c r="A52" s="649" t="s">
        <v>566</v>
      </c>
      <c r="B52" s="650" t="s">
        <v>2234</v>
      </c>
      <c r="C52" s="651" t="s">
        <v>576</v>
      </c>
      <c r="D52" s="652" t="s">
        <v>2236</v>
      </c>
      <c r="E52" s="651" t="s">
        <v>4609</v>
      </c>
      <c r="F52" s="652" t="s">
        <v>4610</v>
      </c>
      <c r="G52" s="651" t="s">
        <v>3825</v>
      </c>
      <c r="H52" s="651" t="s">
        <v>3826</v>
      </c>
      <c r="I52" s="653">
        <v>8.1775000000000002</v>
      </c>
      <c r="J52" s="653">
        <v>1900</v>
      </c>
      <c r="K52" s="654">
        <v>15536</v>
      </c>
    </row>
    <row r="53" spans="1:11" ht="14.4" customHeight="1" x14ac:dyDescent="0.3">
      <c r="A53" s="649" t="s">
        <v>566</v>
      </c>
      <c r="B53" s="650" t="s">
        <v>2234</v>
      </c>
      <c r="C53" s="651" t="s">
        <v>576</v>
      </c>
      <c r="D53" s="652" t="s">
        <v>2236</v>
      </c>
      <c r="E53" s="651" t="s">
        <v>4609</v>
      </c>
      <c r="F53" s="652" t="s">
        <v>4610</v>
      </c>
      <c r="G53" s="651" t="s">
        <v>3827</v>
      </c>
      <c r="H53" s="651" t="s">
        <v>3828</v>
      </c>
      <c r="I53" s="653">
        <v>12.02</v>
      </c>
      <c r="J53" s="653">
        <v>480</v>
      </c>
      <c r="K53" s="654">
        <v>5771.0700000000006</v>
      </c>
    </row>
    <row r="54" spans="1:11" ht="14.4" customHeight="1" x14ac:dyDescent="0.3">
      <c r="A54" s="649" t="s">
        <v>566</v>
      </c>
      <c r="B54" s="650" t="s">
        <v>2234</v>
      </c>
      <c r="C54" s="651" t="s">
        <v>576</v>
      </c>
      <c r="D54" s="652" t="s">
        <v>2236</v>
      </c>
      <c r="E54" s="651" t="s">
        <v>4609</v>
      </c>
      <c r="F54" s="652" t="s">
        <v>4610</v>
      </c>
      <c r="G54" s="651" t="s">
        <v>3829</v>
      </c>
      <c r="H54" s="651" t="s">
        <v>3830</v>
      </c>
      <c r="I54" s="653">
        <v>39.1</v>
      </c>
      <c r="J54" s="653">
        <v>40</v>
      </c>
      <c r="K54" s="654">
        <v>1564.13</v>
      </c>
    </row>
    <row r="55" spans="1:11" ht="14.4" customHeight="1" x14ac:dyDescent="0.3">
      <c r="A55" s="649" t="s">
        <v>566</v>
      </c>
      <c r="B55" s="650" t="s">
        <v>2234</v>
      </c>
      <c r="C55" s="651" t="s">
        <v>576</v>
      </c>
      <c r="D55" s="652" t="s">
        <v>2236</v>
      </c>
      <c r="E55" s="651" t="s">
        <v>4609</v>
      </c>
      <c r="F55" s="652" t="s">
        <v>4610</v>
      </c>
      <c r="G55" s="651" t="s">
        <v>3831</v>
      </c>
      <c r="H55" s="651" t="s">
        <v>3832</v>
      </c>
      <c r="I55" s="653">
        <v>0.44999999999999996</v>
      </c>
      <c r="J55" s="653">
        <v>16000</v>
      </c>
      <c r="K55" s="654">
        <v>7246</v>
      </c>
    </row>
    <row r="56" spans="1:11" ht="14.4" customHeight="1" x14ac:dyDescent="0.3">
      <c r="A56" s="649" t="s">
        <v>566</v>
      </c>
      <c r="B56" s="650" t="s">
        <v>2234</v>
      </c>
      <c r="C56" s="651" t="s">
        <v>576</v>
      </c>
      <c r="D56" s="652" t="s">
        <v>2236</v>
      </c>
      <c r="E56" s="651" t="s">
        <v>4609</v>
      </c>
      <c r="F56" s="652" t="s">
        <v>4610</v>
      </c>
      <c r="G56" s="651" t="s">
        <v>3739</v>
      </c>
      <c r="H56" s="651" t="s">
        <v>3740</v>
      </c>
      <c r="I56" s="653">
        <v>0.6</v>
      </c>
      <c r="J56" s="653">
        <v>28500</v>
      </c>
      <c r="K56" s="654">
        <v>17100</v>
      </c>
    </row>
    <row r="57" spans="1:11" ht="14.4" customHeight="1" x14ac:dyDescent="0.3">
      <c r="A57" s="649" t="s">
        <v>566</v>
      </c>
      <c r="B57" s="650" t="s">
        <v>2234</v>
      </c>
      <c r="C57" s="651" t="s">
        <v>576</v>
      </c>
      <c r="D57" s="652" t="s">
        <v>2236</v>
      </c>
      <c r="E57" s="651" t="s">
        <v>4609</v>
      </c>
      <c r="F57" s="652" t="s">
        <v>4610</v>
      </c>
      <c r="G57" s="651" t="s">
        <v>3833</v>
      </c>
      <c r="H57" s="651" t="s">
        <v>3834</v>
      </c>
      <c r="I57" s="653">
        <v>3.2666666666666662</v>
      </c>
      <c r="J57" s="653">
        <v>300</v>
      </c>
      <c r="K57" s="654">
        <v>980</v>
      </c>
    </row>
    <row r="58" spans="1:11" ht="14.4" customHeight="1" x14ac:dyDescent="0.3">
      <c r="A58" s="649" t="s">
        <v>566</v>
      </c>
      <c r="B58" s="650" t="s">
        <v>2234</v>
      </c>
      <c r="C58" s="651" t="s">
        <v>576</v>
      </c>
      <c r="D58" s="652" t="s">
        <v>2236</v>
      </c>
      <c r="E58" s="651" t="s">
        <v>4609</v>
      </c>
      <c r="F58" s="652" t="s">
        <v>4610</v>
      </c>
      <c r="G58" s="651" t="s">
        <v>3835</v>
      </c>
      <c r="H58" s="651" t="s">
        <v>3836</v>
      </c>
      <c r="I58" s="653">
        <v>3.94</v>
      </c>
      <c r="J58" s="653">
        <v>2750</v>
      </c>
      <c r="K58" s="654">
        <v>10840.75</v>
      </c>
    </row>
    <row r="59" spans="1:11" ht="14.4" customHeight="1" x14ac:dyDescent="0.3">
      <c r="A59" s="649" t="s">
        <v>566</v>
      </c>
      <c r="B59" s="650" t="s">
        <v>2234</v>
      </c>
      <c r="C59" s="651" t="s">
        <v>576</v>
      </c>
      <c r="D59" s="652" t="s">
        <v>2236</v>
      </c>
      <c r="E59" s="651" t="s">
        <v>4609</v>
      </c>
      <c r="F59" s="652" t="s">
        <v>4610</v>
      </c>
      <c r="G59" s="651" t="s">
        <v>3837</v>
      </c>
      <c r="H59" s="651" t="s">
        <v>3838</v>
      </c>
      <c r="I59" s="653">
        <v>66.234285714285718</v>
      </c>
      <c r="J59" s="653">
        <v>210</v>
      </c>
      <c r="K59" s="654">
        <v>13909.6</v>
      </c>
    </row>
    <row r="60" spans="1:11" ht="14.4" customHeight="1" x14ac:dyDescent="0.3">
      <c r="A60" s="649" t="s">
        <v>566</v>
      </c>
      <c r="B60" s="650" t="s">
        <v>2234</v>
      </c>
      <c r="C60" s="651" t="s">
        <v>576</v>
      </c>
      <c r="D60" s="652" t="s">
        <v>2236</v>
      </c>
      <c r="E60" s="651" t="s">
        <v>4609</v>
      </c>
      <c r="F60" s="652" t="s">
        <v>4610</v>
      </c>
      <c r="G60" s="651" t="s">
        <v>3839</v>
      </c>
      <c r="H60" s="651" t="s">
        <v>3840</v>
      </c>
      <c r="I60" s="653">
        <v>119.46</v>
      </c>
      <c r="J60" s="653">
        <v>10</v>
      </c>
      <c r="K60" s="654">
        <v>1194.6099999999999</v>
      </c>
    </row>
    <row r="61" spans="1:11" ht="14.4" customHeight="1" x14ac:dyDescent="0.3">
      <c r="A61" s="649" t="s">
        <v>566</v>
      </c>
      <c r="B61" s="650" t="s">
        <v>2234</v>
      </c>
      <c r="C61" s="651" t="s">
        <v>576</v>
      </c>
      <c r="D61" s="652" t="s">
        <v>2236</v>
      </c>
      <c r="E61" s="651" t="s">
        <v>4609</v>
      </c>
      <c r="F61" s="652" t="s">
        <v>4610</v>
      </c>
      <c r="G61" s="651" t="s">
        <v>3841</v>
      </c>
      <c r="H61" s="651" t="s">
        <v>3842</v>
      </c>
      <c r="I61" s="653">
        <v>8.58</v>
      </c>
      <c r="J61" s="653">
        <v>506</v>
      </c>
      <c r="K61" s="654">
        <v>4341.4800000000005</v>
      </c>
    </row>
    <row r="62" spans="1:11" ht="14.4" customHeight="1" x14ac:dyDescent="0.3">
      <c r="A62" s="649" t="s">
        <v>566</v>
      </c>
      <c r="B62" s="650" t="s">
        <v>2234</v>
      </c>
      <c r="C62" s="651" t="s">
        <v>576</v>
      </c>
      <c r="D62" s="652" t="s">
        <v>2236</v>
      </c>
      <c r="E62" s="651" t="s">
        <v>4609</v>
      </c>
      <c r="F62" s="652" t="s">
        <v>4610</v>
      </c>
      <c r="G62" s="651" t="s">
        <v>3843</v>
      </c>
      <c r="H62" s="651" t="s">
        <v>3844</v>
      </c>
      <c r="I62" s="653">
        <v>29.01</v>
      </c>
      <c r="J62" s="653">
        <v>4</v>
      </c>
      <c r="K62" s="654">
        <v>116.04</v>
      </c>
    </row>
    <row r="63" spans="1:11" ht="14.4" customHeight="1" x14ac:dyDescent="0.3">
      <c r="A63" s="649" t="s">
        <v>566</v>
      </c>
      <c r="B63" s="650" t="s">
        <v>2234</v>
      </c>
      <c r="C63" s="651" t="s">
        <v>576</v>
      </c>
      <c r="D63" s="652" t="s">
        <v>2236</v>
      </c>
      <c r="E63" s="651" t="s">
        <v>4609</v>
      </c>
      <c r="F63" s="652" t="s">
        <v>4610</v>
      </c>
      <c r="G63" s="651" t="s">
        <v>3845</v>
      </c>
      <c r="H63" s="651" t="s">
        <v>3846</v>
      </c>
      <c r="I63" s="653">
        <v>159.55000000000001</v>
      </c>
      <c r="J63" s="653">
        <v>10</v>
      </c>
      <c r="K63" s="654">
        <v>1595.51</v>
      </c>
    </row>
    <row r="64" spans="1:11" ht="14.4" customHeight="1" x14ac:dyDescent="0.3">
      <c r="A64" s="649" t="s">
        <v>566</v>
      </c>
      <c r="B64" s="650" t="s">
        <v>2234</v>
      </c>
      <c r="C64" s="651" t="s">
        <v>576</v>
      </c>
      <c r="D64" s="652" t="s">
        <v>2236</v>
      </c>
      <c r="E64" s="651" t="s">
        <v>4609</v>
      </c>
      <c r="F64" s="652" t="s">
        <v>4610</v>
      </c>
      <c r="G64" s="651" t="s">
        <v>3847</v>
      </c>
      <c r="H64" s="651" t="s">
        <v>3848</v>
      </c>
      <c r="I64" s="653">
        <v>10.161666666666667</v>
      </c>
      <c r="J64" s="653">
        <v>700</v>
      </c>
      <c r="K64" s="654">
        <v>7075</v>
      </c>
    </row>
    <row r="65" spans="1:11" ht="14.4" customHeight="1" x14ac:dyDescent="0.3">
      <c r="A65" s="649" t="s">
        <v>566</v>
      </c>
      <c r="B65" s="650" t="s">
        <v>2234</v>
      </c>
      <c r="C65" s="651" t="s">
        <v>576</v>
      </c>
      <c r="D65" s="652" t="s">
        <v>2236</v>
      </c>
      <c r="E65" s="651" t="s">
        <v>4609</v>
      </c>
      <c r="F65" s="652" t="s">
        <v>4610</v>
      </c>
      <c r="G65" s="651" t="s">
        <v>3849</v>
      </c>
      <c r="H65" s="651" t="s">
        <v>3850</v>
      </c>
      <c r="I65" s="653">
        <v>142.97999999999999</v>
      </c>
      <c r="J65" s="653">
        <v>30</v>
      </c>
      <c r="K65" s="654">
        <v>4289.32</v>
      </c>
    </row>
    <row r="66" spans="1:11" ht="14.4" customHeight="1" x14ac:dyDescent="0.3">
      <c r="A66" s="649" t="s">
        <v>566</v>
      </c>
      <c r="B66" s="650" t="s">
        <v>2234</v>
      </c>
      <c r="C66" s="651" t="s">
        <v>576</v>
      </c>
      <c r="D66" s="652" t="s">
        <v>2236</v>
      </c>
      <c r="E66" s="651" t="s">
        <v>4609</v>
      </c>
      <c r="F66" s="652" t="s">
        <v>4610</v>
      </c>
      <c r="G66" s="651" t="s">
        <v>3851</v>
      </c>
      <c r="H66" s="651" t="s">
        <v>3852</v>
      </c>
      <c r="I66" s="653">
        <v>1.2712499999999998</v>
      </c>
      <c r="J66" s="653">
        <v>20200</v>
      </c>
      <c r="K66" s="654">
        <v>25726</v>
      </c>
    </row>
    <row r="67" spans="1:11" ht="14.4" customHeight="1" x14ac:dyDescent="0.3">
      <c r="A67" s="649" t="s">
        <v>566</v>
      </c>
      <c r="B67" s="650" t="s">
        <v>2234</v>
      </c>
      <c r="C67" s="651" t="s">
        <v>576</v>
      </c>
      <c r="D67" s="652" t="s">
        <v>2236</v>
      </c>
      <c r="E67" s="651" t="s">
        <v>4609</v>
      </c>
      <c r="F67" s="652" t="s">
        <v>4610</v>
      </c>
      <c r="G67" s="651" t="s">
        <v>3853</v>
      </c>
      <c r="H67" s="651" t="s">
        <v>3854</v>
      </c>
      <c r="I67" s="653">
        <v>46.02</v>
      </c>
      <c r="J67" s="653">
        <v>3</v>
      </c>
      <c r="K67" s="654">
        <v>138.06</v>
      </c>
    </row>
    <row r="68" spans="1:11" ht="14.4" customHeight="1" x14ac:dyDescent="0.3">
      <c r="A68" s="649" t="s">
        <v>566</v>
      </c>
      <c r="B68" s="650" t="s">
        <v>2234</v>
      </c>
      <c r="C68" s="651" t="s">
        <v>576</v>
      </c>
      <c r="D68" s="652" t="s">
        <v>2236</v>
      </c>
      <c r="E68" s="651" t="s">
        <v>4609</v>
      </c>
      <c r="F68" s="652" t="s">
        <v>4610</v>
      </c>
      <c r="G68" s="651" t="s">
        <v>3855</v>
      </c>
      <c r="H68" s="651" t="s">
        <v>3856</v>
      </c>
      <c r="I68" s="653">
        <v>98.37</v>
      </c>
      <c r="J68" s="653">
        <v>10</v>
      </c>
      <c r="K68" s="654">
        <v>983.7</v>
      </c>
    </row>
    <row r="69" spans="1:11" ht="14.4" customHeight="1" x14ac:dyDescent="0.3">
      <c r="A69" s="649" t="s">
        <v>566</v>
      </c>
      <c r="B69" s="650" t="s">
        <v>2234</v>
      </c>
      <c r="C69" s="651" t="s">
        <v>576</v>
      </c>
      <c r="D69" s="652" t="s">
        <v>2236</v>
      </c>
      <c r="E69" s="651" t="s">
        <v>4609</v>
      </c>
      <c r="F69" s="652" t="s">
        <v>4610</v>
      </c>
      <c r="G69" s="651" t="s">
        <v>3857</v>
      </c>
      <c r="H69" s="651" t="s">
        <v>3858</v>
      </c>
      <c r="I69" s="653">
        <v>283.02</v>
      </c>
      <c r="J69" s="653">
        <v>5</v>
      </c>
      <c r="K69" s="654">
        <v>1415.08</v>
      </c>
    </row>
    <row r="70" spans="1:11" ht="14.4" customHeight="1" x14ac:dyDescent="0.3">
      <c r="A70" s="649" t="s">
        <v>566</v>
      </c>
      <c r="B70" s="650" t="s">
        <v>2234</v>
      </c>
      <c r="C70" s="651" t="s">
        <v>576</v>
      </c>
      <c r="D70" s="652" t="s">
        <v>2236</v>
      </c>
      <c r="E70" s="651" t="s">
        <v>4609</v>
      </c>
      <c r="F70" s="652" t="s">
        <v>4610</v>
      </c>
      <c r="G70" s="651" t="s">
        <v>3859</v>
      </c>
      <c r="H70" s="651" t="s">
        <v>3860</v>
      </c>
      <c r="I70" s="653">
        <v>0.92625000000000002</v>
      </c>
      <c r="J70" s="653">
        <v>31000</v>
      </c>
      <c r="K70" s="654">
        <v>28740</v>
      </c>
    </row>
    <row r="71" spans="1:11" ht="14.4" customHeight="1" x14ac:dyDescent="0.3">
      <c r="A71" s="649" t="s">
        <v>566</v>
      </c>
      <c r="B71" s="650" t="s">
        <v>2234</v>
      </c>
      <c r="C71" s="651" t="s">
        <v>576</v>
      </c>
      <c r="D71" s="652" t="s">
        <v>2236</v>
      </c>
      <c r="E71" s="651" t="s">
        <v>4609</v>
      </c>
      <c r="F71" s="652" t="s">
        <v>4610</v>
      </c>
      <c r="G71" s="651" t="s">
        <v>3861</v>
      </c>
      <c r="H71" s="651" t="s">
        <v>3862</v>
      </c>
      <c r="I71" s="653">
        <v>259.89999999999998</v>
      </c>
      <c r="J71" s="653">
        <v>3</v>
      </c>
      <c r="K71" s="654">
        <v>779.69999999999993</v>
      </c>
    </row>
    <row r="72" spans="1:11" ht="14.4" customHeight="1" x14ac:dyDescent="0.3">
      <c r="A72" s="649" t="s">
        <v>566</v>
      </c>
      <c r="B72" s="650" t="s">
        <v>2234</v>
      </c>
      <c r="C72" s="651" t="s">
        <v>576</v>
      </c>
      <c r="D72" s="652" t="s">
        <v>2236</v>
      </c>
      <c r="E72" s="651" t="s">
        <v>4609</v>
      </c>
      <c r="F72" s="652" t="s">
        <v>4610</v>
      </c>
      <c r="G72" s="651" t="s">
        <v>3863</v>
      </c>
      <c r="H72" s="651" t="s">
        <v>3864</v>
      </c>
      <c r="I72" s="653">
        <v>122.07</v>
      </c>
      <c r="J72" s="653">
        <v>10</v>
      </c>
      <c r="K72" s="654">
        <v>1220.73</v>
      </c>
    </row>
    <row r="73" spans="1:11" ht="14.4" customHeight="1" x14ac:dyDescent="0.3">
      <c r="A73" s="649" t="s">
        <v>566</v>
      </c>
      <c r="B73" s="650" t="s">
        <v>2234</v>
      </c>
      <c r="C73" s="651" t="s">
        <v>576</v>
      </c>
      <c r="D73" s="652" t="s">
        <v>2236</v>
      </c>
      <c r="E73" s="651" t="s">
        <v>4609</v>
      </c>
      <c r="F73" s="652" t="s">
        <v>4610</v>
      </c>
      <c r="G73" s="651" t="s">
        <v>3865</v>
      </c>
      <c r="H73" s="651" t="s">
        <v>3866</v>
      </c>
      <c r="I73" s="653">
        <v>124.41</v>
      </c>
      <c r="J73" s="653">
        <v>15</v>
      </c>
      <c r="K73" s="654">
        <v>1866.11</v>
      </c>
    </row>
    <row r="74" spans="1:11" ht="14.4" customHeight="1" x14ac:dyDescent="0.3">
      <c r="A74" s="649" t="s">
        <v>566</v>
      </c>
      <c r="B74" s="650" t="s">
        <v>2234</v>
      </c>
      <c r="C74" s="651" t="s">
        <v>576</v>
      </c>
      <c r="D74" s="652" t="s">
        <v>2236</v>
      </c>
      <c r="E74" s="651" t="s">
        <v>4609</v>
      </c>
      <c r="F74" s="652" t="s">
        <v>4610</v>
      </c>
      <c r="G74" s="651" t="s">
        <v>3867</v>
      </c>
      <c r="H74" s="651" t="s">
        <v>3868</v>
      </c>
      <c r="I74" s="653">
        <v>7.5</v>
      </c>
      <c r="J74" s="653">
        <v>208</v>
      </c>
      <c r="K74" s="654">
        <v>1559.6799999999998</v>
      </c>
    </row>
    <row r="75" spans="1:11" ht="14.4" customHeight="1" x14ac:dyDescent="0.3">
      <c r="A75" s="649" t="s">
        <v>566</v>
      </c>
      <c r="B75" s="650" t="s">
        <v>2234</v>
      </c>
      <c r="C75" s="651" t="s">
        <v>576</v>
      </c>
      <c r="D75" s="652" t="s">
        <v>2236</v>
      </c>
      <c r="E75" s="651" t="s">
        <v>4609</v>
      </c>
      <c r="F75" s="652" t="s">
        <v>4610</v>
      </c>
      <c r="G75" s="651" t="s">
        <v>3869</v>
      </c>
      <c r="H75" s="651" t="s">
        <v>3870</v>
      </c>
      <c r="I75" s="653">
        <v>0.85666666666666658</v>
      </c>
      <c r="J75" s="653">
        <v>1100</v>
      </c>
      <c r="K75" s="654">
        <v>942</v>
      </c>
    </row>
    <row r="76" spans="1:11" ht="14.4" customHeight="1" x14ac:dyDescent="0.3">
      <c r="A76" s="649" t="s">
        <v>566</v>
      </c>
      <c r="B76" s="650" t="s">
        <v>2234</v>
      </c>
      <c r="C76" s="651" t="s">
        <v>576</v>
      </c>
      <c r="D76" s="652" t="s">
        <v>2236</v>
      </c>
      <c r="E76" s="651" t="s">
        <v>4609</v>
      </c>
      <c r="F76" s="652" t="s">
        <v>4610</v>
      </c>
      <c r="G76" s="651" t="s">
        <v>3745</v>
      </c>
      <c r="H76" s="651" t="s">
        <v>3746</v>
      </c>
      <c r="I76" s="653">
        <v>1.514</v>
      </c>
      <c r="J76" s="653">
        <v>1000</v>
      </c>
      <c r="K76" s="654">
        <v>1514</v>
      </c>
    </row>
    <row r="77" spans="1:11" ht="14.4" customHeight="1" x14ac:dyDescent="0.3">
      <c r="A77" s="649" t="s">
        <v>566</v>
      </c>
      <c r="B77" s="650" t="s">
        <v>2234</v>
      </c>
      <c r="C77" s="651" t="s">
        <v>576</v>
      </c>
      <c r="D77" s="652" t="s">
        <v>2236</v>
      </c>
      <c r="E77" s="651" t="s">
        <v>4609</v>
      </c>
      <c r="F77" s="652" t="s">
        <v>4610</v>
      </c>
      <c r="G77" s="651" t="s">
        <v>3871</v>
      </c>
      <c r="H77" s="651" t="s">
        <v>3872</v>
      </c>
      <c r="I77" s="653">
        <v>1253.31</v>
      </c>
      <c r="J77" s="653">
        <v>1</v>
      </c>
      <c r="K77" s="654">
        <v>1253.31</v>
      </c>
    </row>
    <row r="78" spans="1:11" ht="14.4" customHeight="1" x14ac:dyDescent="0.3">
      <c r="A78" s="649" t="s">
        <v>566</v>
      </c>
      <c r="B78" s="650" t="s">
        <v>2234</v>
      </c>
      <c r="C78" s="651" t="s">
        <v>576</v>
      </c>
      <c r="D78" s="652" t="s">
        <v>2236</v>
      </c>
      <c r="E78" s="651" t="s">
        <v>4609</v>
      </c>
      <c r="F78" s="652" t="s">
        <v>4610</v>
      </c>
      <c r="G78" s="651" t="s">
        <v>3873</v>
      </c>
      <c r="H78" s="651" t="s">
        <v>3874</v>
      </c>
      <c r="I78" s="653">
        <v>89.64</v>
      </c>
      <c r="J78" s="653">
        <v>25</v>
      </c>
      <c r="K78" s="654">
        <v>2240.9</v>
      </c>
    </row>
    <row r="79" spans="1:11" ht="14.4" customHeight="1" x14ac:dyDescent="0.3">
      <c r="A79" s="649" t="s">
        <v>566</v>
      </c>
      <c r="B79" s="650" t="s">
        <v>2234</v>
      </c>
      <c r="C79" s="651" t="s">
        <v>576</v>
      </c>
      <c r="D79" s="652" t="s">
        <v>2236</v>
      </c>
      <c r="E79" s="651" t="s">
        <v>4609</v>
      </c>
      <c r="F79" s="652" t="s">
        <v>4610</v>
      </c>
      <c r="G79" s="651" t="s">
        <v>3875</v>
      </c>
      <c r="H79" s="651" t="s">
        <v>3876</v>
      </c>
      <c r="I79" s="653">
        <v>58.62</v>
      </c>
      <c r="J79" s="653">
        <v>75</v>
      </c>
      <c r="K79" s="654">
        <v>4396.2000000000007</v>
      </c>
    </row>
    <row r="80" spans="1:11" ht="14.4" customHeight="1" x14ac:dyDescent="0.3">
      <c r="A80" s="649" t="s">
        <v>566</v>
      </c>
      <c r="B80" s="650" t="s">
        <v>2234</v>
      </c>
      <c r="C80" s="651" t="s">
        <v>576</v>
      </c>
      <c r="D80" s="652" t="s">
        <v>2236</v>
      </c>
      <c r="E80" s="651" t="s">
        <v>4609</v>
      </c>
      <c r="F80" s="652" t="s">
        <v>4610</v>
      </c>
      <c r="G80" s="651" t="s">
        <v>3877</v>
      </c>
      <c r="H80" s="651" t="s">
        <v>3878</v>
      </c>
      <c r="I80" s="653">
        <v>186.23</v>
      </c>
      <c r="J80" s="653">
        <v>25</v>
      </c>
      <c r="K80" s="654">
        <v>4655.8</v>
      </c>
    </row>
    <row r="81" spans="1:11" ht="14.4" customHeight="1" x14ac:dyDescent="0.3">
      <c r="A81" s="649" t="s">
        <v>566</v>
      </c>
      <c r="B81" s="650" t="s">
        <v>2234</v>
      </c>
      <c r="C81" s="651" t="s">
        <v>576</v>
      </c>
      <c r="D81" s="652" t="s">
        <v>2236</v>
      </c>
      <c r="E81" s="651" t="s">
        <v>4609</v>
      </c>
      <c r="F81" s="652" t="s">
        <v>4610</v>
      </c>
      <c r="G81" s="651" t="s">
        <v>3879</v>
      </c>
      <c r="H81" s="651" t="s">
        <v>3880</v>
      </c>
      <c r="I81" s="653">
        <v>11.996666666666668</v>
      </c>
      <c r="J81" s="653">
        <v>600</v>
      </c>
      <c r="K81" s="654">
        <v>7198.99</v>
      </c>
    </row>
    <row r="82" spans="1:11" ht="14.4" customHeight="1" x14ac:dyDescent="0.3">
      <c r="A82" s="649" t="s">
        <v>566</v>
      </c>
      <c r="B82" s="650" t="s">
        <v>2234</v>
      </c>
      <c r="C82" s="651" t="s">
        <v>576</v>
      </c>
      <c r="D82" s="652" t="s">
        <v>2236</v>
      </c>
      <c r="E82" s="651" t="s">
        <v>4609</v>
      </c>
      <c r="F82" s="652" t="s">
        <v>4610</v>
      </c>
      <c r="G82" s="651" t="s">
        <v>3881</v>
      </c>
      <c r="H82" s="651" t="s">
        <v>3882</v>
      </c>
      <c r="I82" s="653">
        <v>0.31</v>
      </c>
      <c r="J82" s="653">
        <v>300</v>
      </c>
      <c r="K82" s="654">
        <v>93</v>
      </c>
    </row>
    <row r="83" spans="1:11" ht="14.4" customHeight="1" x14ac:dyDescent="0.3">
      <c r="A83" s="649" t="s">
        <v>566</v>
      </c>
      <c r="B83" s="650" t="s">
        <v>2234</v>
      </c>
      <c r="C83" s="651" t="s">
        <v>576</v>
      </c>
      <c r="D83" s="652" t="s">
        <v>2236</v>
      </c>
      <c r="E83" s="651" t="s">
        <v>4609</v>
      </c>
      <c r="F83" s="652" t="s">
        <v>4610</v>
      </c>
      <c r="G83" s="651" t="s">
        <v>3883</v>
      </c>
      <c r="H83" s="651" t="s">
        <v>3884</v>
      </c>
      <c r="I83" s="653">
        <v>1009.9</v>
      </c>
      <c r="J83" s="653">
        <v>3</v>
      </c>
      <c r="K83" s="654">
        <v>3029.71</v>
      </c>
    </row>
    <row r="84" spans="1:11" ht="14.4" customHeight="1" x14ac:dyDescent="0.3">
      <c r="A84" s="649" t="s">
        <v>566</v>
      </c>
      <c r="B84" s="650" t="s">
        <v>2234</v>
      </c>
      <c r="C84" s="651" t="s">
        <v>576</v>
      </c>
      <c r="D84" s="652" t="s">
        <v>2236</v>
      </c>
      <c r="E84" s="651" t="s">
        <v>4609</v>
      </c>
      <c r="F84" s="652" t="s">
        <v>4610</v>
      </c>
      <c r="G84" s="651" t="s">
        <v>3885</v>
      </c>
      <c r="H84" s="651" t="s">
        <v>3886</v>
      </c>
      <c r="I84" s="653">
        <v>694.3</v>
      </c>
      <c r="J84" s="653">
        <v>1</v>
      </c>
      <c r="K84" s="654">
        <v>694.3</v>
      </c>
    </row>
    <row r="85" spans="1:11" ht="14.4" customHeight="1" x14ac:dyDescent="0.3">
      <c r="A85" s="649" t="s">
        <v>566</v>
      </c>
      <c r="B85" s="650" t="s">
        <v>2234</v>
      </c>
      <c r="C85" s="651" t="s">
        <v>576</v>
      </c>
      <c r="D85" s="652" t="s">
        <v>2236</v>
      </c>
      <c r="E85" s="651" t="s">
        <v>4609</v>
      </c>
      <c r="F85" s="652" t="s">
        <v>4610</v>
      </c>
      <c r="G85" s="651" t="s">
        <v>3887</v>
      </c>
      <c r="H85" s="651" t="s">
        <v>3888</v>
      </c>
      <c r="I85" s="653">
        <v>1141.6300000000001</v>
      </c>
      <c r="J85" s="653">
        <v>2</v>
      </c>
      <c r="K85" s="654">
        <v>2283.27</v>
      </c>
    </row>
    <row r="86" spans="1:11" ht="14.4" customHeight="1" x14ac:dyDescent="0.3">
      <c r="A86" s="649" t="s">
        <v>566</v>
      </c>
      <c r="B86" s="650" t="s">
        <v>2234</v>
      </c>
      <c r="C86" s="651" t="s">
        <v>576</v>
      </c>
      <c r="D86" s="652" t="s">
        <v>2236</v>
      </c>
      <c r="E86" s="651" t="s">
        <v>4609</v>
      </c>
      <c r="F86" s="652" t="s">
        <v>4610</v>
      </c>
      <c r="G86" s="651" t="s">
        <v>3889</v>
      </c>
      <c r="H86" s="651" t="s">
        <v>3890</v>
      </c>
      <c r="I86" s="653">
        <v>5.27</v>
      </c>
      <c r="J86" s="653">
        <v>410</v>
      </c>
      <c r="K86" s="654">
        <v>2160.7000000000003</v>
      </c>
    </row>
    <row r="87" spans="1:11" ht="14.4" customHeight="1" x14ac:dyDescent="0.3">
      <c r="A87" s="649" t="s">
        <v>566</v>
      </c>
      <c r="B87" s="650" t="s">
        <v>2234</v>
      </c>
      <c r="C87" s="651" t="s">
        <v>576</v>
      </c>
      <c r="D87" s="652" t="s">
        <v>2236</v>
      </c>
      <c r="E87" s="651" t="s">
        <v>4609</v>
      </c>
      <c r="F87" s="652" t="s">
        <v>4610</v>
      </c>
      <c r="G87" s="651" t="s">
        <v>3891</v>
      </c>
      <c r="H87" s="651" t="s">
        <v>3892</v>
      </c>
      <c r="I87" s="653">
        <v>380.88</v>
      </c>
      <c r="J87" s="653">
        <v>20</v>
      </c>
      <c r="K87" s="654">
        <v>7617.6</v>
      </c>
    </row>
    <row r="88" spans="1:11" ht="14.4" customHeight="1" x14ac:dyDescent="0.3">
      <c r="A88" s="649" t="s">
        <v>566</v>
      </c>
      <c r="B88" s="650" t="s">
        <v>2234</v>
      </c>
      <c r="C88" s="651" t="s">
        <v>576</v>
      </c>
      <c r="D88" s="652" t="s">
        <v>2236</v>
      </c>
      <c r="E88" s="651" t="s">
        <v>4609</v>
      </c>
      <c r="F88" s="652" t="s">
        <v>4610</v>
      </c>
      <c r="G88" s="651" t="s">
        <v>3893</v>
      </c>
      <c r="H88" s="651" t="s">
        <v>3894</v>
      </c>
      <c r="I88" s="653">
        <v>129.94999999999999</v>
      </c>
      <c r="J88" s="653">
        <v>10</v>
      </c>
      <c r="K88" s="654">
        <v>1299.5</v>
      </c>
    </row>
    <row r="89" spans="1:11" ht="14.4" customHeight="1" x14ac:dyDescent="0.3">
      <c r="A89" s="649" t="s">
        <v>566</v>
      </c>
      <c r="B89" s="650" t="s">
        <v>2234</v>
      </c>
      <c r="C89" s="651" t="s">
        <v>576</v>
      </c>
      <c r="D89" s="652" t="s">
        <v>2236</v>
      </c>
      <c r="E89" s="651" t="s">
        <v>4609</v>
      </c>
      <c r="F89" s="652" t="s">
        <v>4610</v>
      </c>
      <c r="G89" s="651" t="s">
        <v>3895</v>
      </c>
      <c r="H89" s="651" t="s">
        <v>3896</v>
      </c>
      <c r="I89" s="653">
        <v>14.49</v>
      </c>
      <c r="J89" s="653">
        <v>40</v>
      </c>
      <c r="K89" s="654">
        <v>579.6</v>
      </c>
    </row>
    <row r="90" spans="1:11" ht="14.4" customHeight="1" x14ac:dyDescent="0.3">
      <c r="A90" s="649" t="s">
        <v>566</v>
      </c>
      <c r="B90" s="650" t="s">
        <v>2234</v>
      </c>
      <c r="C90" s="651" t="s">
        <v>576</v>
      </c>
      <c r="D90" s="652" t="s">
        <v>2236</v>
      </c>
      <c r="E90" s="651" t="s">
        <v>4611</v>
      </c>
      <c r="F90" s="652" t="s">
        <v>4612</v>
      </c>
      <c r="G90" s="651" t="s">
        <v>3897</v>
      </c>
      <c r="H90" s="651" t="s">
        <v>3898</v>
      </c>
      <c r="I90" s="653">
        <v>229.90000000000003</v>
      </c>
      <c r="J90" s="653">
        <v>400</v>
      </c>
      <c r="K90" s="654">
        <v>91960.05</v>
      </c>
    </row>
    <row r="91" spans="1:11" ht="14.4" customHeight="1" x14ac:dyDescent="0.3">
      <c r="A91" s="649" t="s">
        <v>566</v>
      </c>
      <c r="B91" s="650" t="s">
        <v>2234</v>
      </c>
      <c r="C91" s="651" t="s">
        <v>576</v>
      </c>
      <c r="D91" s="652" t="s">
        <v>2236</v>
      </c>
      <c r="E91" s="651" t="s">
        <v>4611</v>
      </c>
      <c r="F91" s="652" t="s">
        <v>4612</v>
      </c>
      <c r="G91" s="651" t="s">
        <v>3899</v>
      </c>
      <c r="H91" s="651" t="s">
        <v>3900</v>
      </c>
      <c r="I91" s="653">
        <v>268.61999999999995</v>
      </c>
      <c r="J91" s="653">
        <v>240</v>
      </c>
      <c r="K91" s="654">
        <v>64468.799999999996</v>
      </c>
    </row>
    <row r="92" spans="1:11" ht="14.4" customHeight="1" x14ac:dyDescent="0.3">
      <c r="A92" s="649" t="s">
        <v>566</v>
      </c>
      <c r="B92" s="650" t="s">
        <v>2234</v>
      </c>
      <c r="C92" s="651" t="s">
        <v>576</v>
      </c>
      <c r="D92" s="652" t="s">
        <v>2236</v>
      </c>
      <c r="E92" s="651" t="s">
        <v>4611</v>
      </c>
      <c r="F92" s="652" t="s">
        <v>4612</v>
      </c>
      <c r="G92" s="651" t="s">
        <v>3901</v>
      </c>
      <c r="H92" s="651" t="s">
        <v>3902</v>
      </c>
      <c r="I92" s="653">
        <v>58.37</v>
      </c>
      <c r="J92" s="653">
        <v>850</v>
      </c>
      <c r="K92" s="654">
        <v>49614.5</v>
      </c>
    </row>
    <row r="93" spans="1:11" ht="14.4" customHeight="1" x14ac:dyDescent="0.3">
      <c r="A93" s="649" t="s">
        <v>566</v>
      </c>
      <c r="B93" s="650" t="s">
        <v>2234</v>
      </c>
      <c r="C93" s="651" t="s">
        <v>576</v>
      </c>
      <c r="D93" s="652" t="s">
        <v>2236</v>
      </c>
      <c r="E93" s="651" t="s">
        <v>4611</v>
      </c>
      <c r="F93" s="652" t="s">
        <v>4612</v>
      </c>
      <c r="G93" s="651" t="s">
        <v>3903</v>
      </c>
      <c r="H93" s="651" t="s">
        <v>3904</v>
      </c>
      <c r="I93" s="653">
        <v>3.0283333333333329</v>
      </c>
      <c r="J93" s="653">
        <v>400</v>
      </c>
      <c r="K93" s="654">
        <v>1221.5</v>
      </c>
    </row>
    <row r="94" spans="1:11" ht="14.4" customHeight="1" x14ac:dyDescent="0.3">
      <c r="A94" s="649" t="s">
        <v>566</v>
      </c>
      <c r="B94" s="650" t="s">
        <v>2234</v>
      </c>
      <c r="C94" s="651" t="s">
        <v>576</v>
      </c>
      <c r="D94" s="652" t="s">
        <v>2236</v>
      </c>
      <c r="E94" s="651" t="s">
        <v>4611</v>
      </c>
      <c r="F94" s="652" t="s">
        <v>4612</v>
      </c>
      <c r="G94" s="651" t="s">
        <v>3905</v>
      </c>
      <c r="H94" s="651" t="s">
        <v>3906</v>
      </c>
      <c r="I94" s="653">
        <v>0.21</v>
      </c>
      <c r="J94" s="653">
        <v>200</v>
      </c>
      <c r="K94" s="654">
        <v>42</v>
      </c>
    </row>
    <row r="95" spans="1:11" ht="14.4" customHeight="1" x14ac:dyDescent="0.3">
      <c r="A95" s="649" t="s">
        <v>566</v>
      </c>
      <c r="B95" s="650" t="s">
        <v>2234</v>
      </c>
      <c r="C95" s="651" t="s">
        <v>576</v>
      </c>
      <c r="D95" s="652" t="s">
        <v>2236</v>
      </c>
      <c r="E95" s="651" t="s">
        <v>4611</v>
      </c>
      <c r="F95" s="652" t="s">
        <v>4612</v>
      </c>
      <c r="G95" s="651" t="s">
        <v>3907</v>
      </c>
      <c r="H95" s="651" t="s">
        <v>3908</v>
      </c>
      <c r="I95" s="653">
        <v>11.147142857142857</v>
      </c>
      <c r="J95" s="653">
        <v>3100</v>
      </c>
      <c r="K95" s="654">
        <v>34553</v>
      </c>
    </row>
    <row r="96" spans="1:11" ht="14.4" customHeight="1" x14ac:dyDescent="0.3">
      <c r="A96" s="649" t="s">
        <v>566</v>
      </c>
      <c r="B96" s="650" t="s">
        <v>2234</v>
      </c>
      <c r="C96" s="651" t="s">
        <v>576</v>
      </c>
      <c r="D96" s="652" t="s">
        <v>2236</v>
      </c>
      <c r="E96" s="651" t="s">
        <v>4611</v>
      </c>
      <c r="F96" s="652" t="s">
        <v>4612</v>
      </c>
      <c r="G96" s="651" t="s">
        <v>3749</v>
      </c>
      <c r="H96" s="651" t="s">
        <v>3750</v>
      </c>
      <c r="I96" s="653">
        <v>0.9688888888888888</v>
      </c>
      <c r="J96" s="653">
        <v>16000</v>
      </c>
      <c r="K96" s="654">
        <v>15725</v>
      </c>
    </row>
    <row r="97" spans="1:11" ht="14.4" customHeight="1" x14ac:dyDescent="0.3">
      <c r="A97" s="649" t="s">
        <v>566</v>
      </c>
      <c r="B97" s="650" t="s">
        <v>2234</v>
      </c>
      <c r="C97" s="651" t="s">
        <v>576</v>
      </c>
      <c r="D97" s="652" t="s">
        <v>2236</v>
      </c>
      <c r="E97" s="651" t="s">
        <v>4611</v>
      </c>
      <c r="F97" s="652" t="s">
        <v>4612</v>
      </c>
      <c r="G97" s="651" t="s">
        <v>3751</v>
      </c>
      <c r="H97" s="651" t="s">
        <v>3752</v>
      </c>
      <c r="I97" s="653">
        <v>1.5069999999999999</v>
      </c>
      <c r="J97" s="653">
        <v>12000</v>
      </c>
      <c r="K97" s="654">
        <v>18350</v>
      </c>
    </row>
    <row r="98" spans="1:11" ht="14.4" customHeight="1" x14ac:dyDescent="0.3">
      <c r="A98" s="649" t="s">
        <v>566</v>
      </c>
      <c r="B98" s="650" t="s">
        <v>2234</v>
      </c>
      <c r="C98" s="651" t="s">
        <v>576</v>
      </c>
      <c r="D98" s="652" t="s">
        <v>2236</v>
      </c>
      <c r="E98" s="651" t="s">
        <v>4611</v>
      </c>
      <c r="F98" s="652" t="s">
        <v>4612</v>
      </c>
      <c r="G98" s="651" t="s">
        <v>3753</v>
      </c>
      <c r="H98" s="651" t="s">
        <v>3754</v>
      </c>
      <c r="I98" s="653">
        <v>0.42999999999999994</v>
      </c>
      <c r="J98" s="653">
        <v>12200</v>
      </c>
      <c r="K98" s="654">
        <v>5294</v>
      </c>
    </row>
    <row r="99" spans="1:11" ht="14.4" customHeight="1" x14ac:dyDescent="0.3">
      <c r="A99" s="649" t="s">
        <v>566</v>
      </c>
      <c r="B99" s="650" t="s">
        <v>2234</v>
      </c>
      <c r="C99" s="651" t="s">
        <v>576</v>
      </c>
      <c r="D99" s="652" t="s">
        <v>2236</v>
      </c>
      <c r="E99" s="651" t="s">
        <v>4611</v>
      </c>
      <c r="F99" s="652" t="s">
        <v>4612</v>
      </c>
      <c r="G99" s="651" t="s">
        <v>3755</v>
      </c>
      <c r="H99" s="651" t="s">
        <v>3756</v>
      </c>
      <c r="I99" s="653">
        <v>0.60571428571428576</v>
      </c>
      <c r="J99" s="653">
        <v>7000</v>
      </c>
      <c r="K99" s="654">
        <v>4240</v>
      </c>
    </row>
    <row r="100" spans="1:11" ht="14.4" customHeight="1" x14ac:dyDescent="0.3">
      <c r="A100" s="649" t="s">
        <v>566</v>
      </c>
      <c r="B100" s="650" t="s">
        <v>2234</v>
      </c>
      <c r="C100" s="651" t="s">
        <v>576</v>
      </c>
      <c r="D100" s="652" t="s">
        <v>2236</v>
      </c>
      <c r="E100" s="651" t="s">
        <v>4611</v>
      </c>
      <c r="F100" s="652" t="s">
        <v>4612</v>
      </c>
      <c r="G100" s="651" t="s">
        <v>3909</v>
      </c>
      <c r="H100" s="651" t="s">
        <v>3910</v>
      </c>
      <c r="I100" s="653">
        <v>3.14</v>
      </c>
      <c r="J100" s="653">
        <v>150</v>
      </c>
      <c r="K100" s="654">
        <v>471</v>
      </c>
    </row>
    <row r="101" spans="1:11" ht="14.4" customHeight="1" x14ac:dyDescent="0.3">
      <c r="A101" s="649" t="s">
        <v>566</v>
      </c>
      <c r="B101" s="650" t="s">
        <v>2234</v>
      </c>
      <c r="C101" s="651" t="s">
        <v>576</v>
      </c>
      <c r="D101" s="652" t="s">
        <v>2236</v>
      </c>
      <c r="E101" s="651" t="s">
        <v>4611</v>
      </c>
      <c r="F101" s="652" t="s">
        <v>4612</v>
      </c>
      <c r="G101" s="651" t="s">
        <v>3911</v>
      </c>
      <c r="H101" s="651" t="s">
        <v>3912</v>
      </c>
      <c r="I101" s="653">
        <v>6.2200000000000006</v>
      </c>
      <c r="J101" s="653">
        <v>20</v>
      </c>
      <c r="K101" s="654">
        <v>124.4</v>
      </c>
    </row>
    <row r="102" spans="1:11" ht="14.4" customHeight="1" x14ac:dyDescent="0.3">
      <c r="A102" s="649" t="s">
        <v>566</v>
      </c>
      <c r="B102" s="650" t="s">
        <v>2234</v>
      </c>
      <c r="C102" s="651" t="s">
        <v>576</v>
      </c>
      <c r="D102" s="652" t="s">
        <v>2236</v>
      </c>
      <c r="E102" s="651" t="s">
        <v>4611</v>
      </c>
      <c r="F102" s="652" t="s">
        <v>4612</v>
      </c>
      <c r="G102" s="651" t="s">
        <v>3913</v>
      </c>
      <c r="H102" s="651" t="s">
        <v>3914</v>
      </c>
      <c r="I102" s="653">
        <v>23.350000000000005</v>
      </c>
      <c r="J102" s="653">
        <v>160</v>
      </c>
      <c r="K102" s="654">
        <v>3736.48</v>
      </c>
    </row>
    <row r="103" spans="1:11" ht="14.4" customHeight="1" x14ac:dyDescent="0.3">
      <c r="A103" s="649" t="s">
        <v>566</v>
      </c>
      <c r="B103" s="650" t="s">
        <v>2234</v>
      </c>
      <c r="C103" s="651" t="s">
        <v>576</v>
      </c>
      <c r="D103" s="652" t="s">
        <v>2236</v>
      </c>
      <c r="E103" s="651" t="s">
        <v>4611</v>
      </c>
      <c r="F103" s="652" t="s">
        <v>4612</v>
      </c>
      <c r="G103" s="651" t="s">
        <v>3915</v>
      </c>
      <c r="H103" s="651" t="s">
        <v>3916</v>
      </c>
      <c r="I103" s="653">
        <v>6.29</v>
      </c>
      <c r="J103" s="653">
        <v>30</v>
      </c>
      <c r="K103" s="654">
        <v>188.7</v>
      </c>
    </row>
    <row r="104" spans="1:11" ht="14.4" customHeight="1" x14ac:dyDescent="0.3">
      <c r="A104" s="649" t="s">
        <v>566</v>
      </c>
      <c r="B104" s="650" t="s">
        <v>2234</v>
      </c>
      <c r="C104" s="651" t="s">
        <v>576</v>
      </c>
      <c r="D104" s="652" t="s">
        <v>2236</v>
      </c>
      <c r="E104" s="651" t="s">
        <v>4611</v>
      </c>
      <c r="F104" s="652" t="s">
        <v>4612</v>
      </c>
      <c r="G104" s="651" t="s">
        <v>3917</v>
      </c>
      <c r="H104" s="651" t="s">
        <v>3918</v>
      </c>
      <c r="I104" s="653">
        <v>6.29</v>
      </c>
      <c r="J104" s="653">
        <v>30</v>
      </c>
      <c r="K104" s="654">
        <v>188.7</v>
      </c>
    </row>
    <row r="105" spans="1:11" ht="14.4" customHeight="1" x14ac:dyDescent="0.3">
      <c r="A105" s="649" t="s">
        <v>566</v>
      </c>
      <c r="B105" s="650" t="s">
        <v>2234</v>
      </c>
      <c r="C105" s="651" t="s">
        <v>576</v>
      </c>
      <c r="D105" s="652" t="s">
        <v>2236</v>
      </c>
      <c r="E105" s="651" t="s">
        <v>4611</v>
      </c>
      <c r="F105" s="652" t="s">
        <v>4612</v>
      </c>
      <c r="G105" s="651" t="s">
        <v>3919</v>
      </c>
      <c r="H105" s="651" t="s">
        <v>3920</v>
      </c>
      <c r="I105" s="653">
        <v>6.0233333333333334</v>
      </c>
      <c r="J105" s="653">
        <v>765</v>
      </c>
      <c r="K105" s="654">
        <v>4607.8500000000004</v>
      </c>
    </row>
    <row r="106" spans="1:11" ht="14.4" customHeight="1" x14ac:dyDescent="0.3">
      <c r="A106" s="649" t="s">
        <v>566</v>
      </c>
      <c r="B106" s="650" t="s">
        <v>2234</v>
      </c>
      <c r="C106" s="651" t="s">
        <v>576</v>
      </c>
      <c r="D106" s="652" t="s">
        <v>2236</v>
      </c>
      <c r="E106" s="651" t="s">
        <v>4611</v>
      </c>
      <c r="F106" s="652" t="s">
        <v>4612</v>
      </c>
      <c r="G106" s="651" t="s">
        <v>3919</v>
      </c>
      <c r="H106" s="651" t="s">
        <v>3921</v>
      </c>
      <c r="I106" s="653">
        <v>6.2175000000000002</v>
      </c>
      <c r="J106" s="653">
        <v>1275</v>
      </c>
      <c r="K106" s="654">
        <v>7929.65</v>
      </c>
    </row>
    <row r="107" spans="1:11" ht="14.4" customHeight="1" x14ac:dyDescent="0.3">
      <c r="A107" s="649" t="s">
        <v>566</v>
      </c>
      <c r="B107" s="650" t="s">
        <v>2234</v>
      </c>
      <c r="C107" s="651" t="s">
        <v>576</v>
      </c>
      <c r="D107" s="652" t="s">
        <v>2236</v>
      </c>
      <c r="E107" s="651" t="s">
        <v>4611</v>
      </c>
      <c r="F107" s="652" t="s">
        <v>4612</v>
      </c>
      <c r="G107" s="651" t="s">
        <v>3922</v>
      </c>
      <c r="H107" s="651" t="s">
        <v>3923</v>
      </c>
      <c r="I107" s="653">
        <v>68.523333333333326</v>
      </c>
      <c r="J107" s="653">
        <v>12</v>
      </c>
      <c r="K107" s="654">
        <v>822.28</v>
      </c>
    </row>
    <row r="108" spans="1:11" ht="14.4" customHeight="1" x14ac:dyDescent="0.3">
      <c r="A108" s="649" t="s">
        <v>566</v>
      </c>
      <c r="B108" s="650" t="s">
        <v>2234</v>
      </c>
      <c r="C108" s="651" t="s">
        <v>576</v>
      </c>
      <c r="D108" s="652" t="s">
        <v>2236</v>
      </c>
      <c r="E108" s="651" t="s">
        <v>4611</v>
      </c>
      <c r="F108" s="652" t="s">
        <v>4612</v>
      </c>
      <c r="G108" s="651" t="s">
        <v>3924</v>
      </c>
      <c r="H108" s="651" t="s">
        <v>3925</v>
      </c>
      <c r="I108" s="653">
        <v>5060</v>
      </c>
      <c r="J108" s="653">
        <v>1</v>
      </c>
      <c r="K108" s="654">
        <v>5060</v>
      </c>
    </row>
    <row r="109" spans="1:11" ht="14.4" customHeight="1" x14ac:dyDescent="0.3">
      <c r="A109" s="649" t="s">
        <v>566</v>
      </c>
      <c r="B109" s="650" t="s">
        <v>2234</v>
      </c>
      <c r="C109" s="651" t="s">
        <v>576</v>
      </c>
      <c r="D109" s="652" t="s">
        <v>2236</v>
      </c>
      <c r="E109" s="651" t="s">
        <v>4611</v>
      </c>
      <c r="F109" s="652" t="s">
        <v>4612</v>
      </c>
      <c r="G109" s="651" t="s">
        <v>3926</v>
      </c>
      <c r="H109" s="651" t="s">
        <v>3927</v>
      </c>
      <c r="I109" s="653">
        <v>80.108333333333334</v>
      </c>
      <c r="J109" s="653">
        <v>440</v>
      </c>
      <c r="K109" s="654">
        <v>35340.5</v>
      </c>
    </row>
    <row r="110" spans="1:11" ht="14.4" customHeight="1" x14ac:dyDescent="0.3">
      <c r="A110" s="649" t="s">
        <v>566</v>
      </c>
      <c r="B110" s="650" t="s">
        <v>2234</v>
      </c>
      <c r="C110" s="651" t="s">
        <v>576</v>
      </c>
      <c r="D110" s="652" t="s">
        <v>2236</v>
      </c>
      <c r="E110" s="651" t="s">
        <v>4611</v>
      </c>
      <c r="F110" s="652" t="s">
        <v>4612</v>
      </c>
      <c r="G110" s="651" t="s">
        <v>3928</v>
      </c>
      <c r="H110" s="651" t="s">
        <v>3929</v>
      </c>
      <c r="I110" s="653">
        <v>5.5679999999999996</v>
      </c>
      <c r="J110" s="653">
        <v>1650</v>
      </c>
      <c r="K110" s="654">
        <v>9188.5</v>
      </c>
    </row>
    <row r="111" spans="1:11" ht="14.4" customHeight="1" x14ac:dyDescent="0.3">
      <c r="A111" s="649" t="s">
        <v>566</v>
      </c>
      <c r="B111" s="650" t="s">
        <v>2234</v>
      </c>
      <c r="C111" s="651" t="s">
        <v>576</v>
      </c>
      <c r="D111" s="652" t="s">
        <v>2236</v>
      </c>
      <c r="E111" s="651" t="s">
        <v>4611</v>
      </c>
      <c r="F111" s="652" t="s">
        <v>4612</v>
      </c>
      <c r="G111" s="651" t="s">
        <v>3930</v>
      </c>
      <c r="H111" s="651" t="s">
        <v>3931</v>
      </c>
      <c r="I111" s="653">
        <v>47.297142857142852</v>
      </c>
      <c r="J111" s="653">
        <v>425</v>
      </c>
      <c r="K111" s="654">
        <v>20091.580000000002</v>
      </c>
    </row>
    <row r="112" spans="1:11" ht="14.4" customHeight="1" x14ac:dyDescent="0.3">
      <c r="A112" s="649" t="s">
        <v>566</v>
      </c>
      <c r="B112" s="650" t="s">
        <v>2234</v>
      </c>
      <c r="C112" s="651" t="s">
        <v>576</v>
      </c>
      <c r="D112" s="652" t="s">
        <v>2236</v>
      </c>
      <c r="E112" s="651" t="s">
        <v>4611</v>
      </c>
      <c r="F112" s="652" t="s">
        <v>4612</v>
      </c>
      <c r="G112" s="651" t="s">
        <v>3932</v>
      </c>
      <c r="H112" s="651" t="s">
        <v>3933</v>
      </c>
      <c r="I112" s="653">
        <v>108.29714285714284</v>
      </c>
      <c r="J112" s="653">
        <v>240</v>
      </c>
      <c r="K112" s="654">
        <v>25990.5</v>
      </c>
    </row>
    <row r="113" spans="1:11" ht="14.4" customHeight="1" x14ac:dyDescent="0.3">
      <c r="A113" s="649" t="s">
        <v>566</v>
      </c>
      <c r="B113" s="650" t="s">
        <v>2234</v>
      </c>
      <c r="C113" s="651" t="s">
        <v>576</v>
      </c>
      <c r="D113" s="652" t="s">
        <v>2236</v>
      </c>
      <c r="E113" s="651" t="s">
        <v>4611</v>
      </c>
      <c r="F113" s="652" t="s">
        <v>4612</v>
      </c>
      <c r="G113" s="651" t="s">
        <v>3934</v>
      </c>
      <c r="H113" s="651" t="s">
        <v>3935</v>
      </c>
      <c r="I113" s="653">
        <v>646.76</v>
      </c>
      <c r="J113" s="653">
        <v>8</v>
      </c>
      <c r="K113" s="654">
        <v>5174.1000000000004</v>
      </c>
    </row>
    <row r="114" spans="1:11" ht="14.4" customHeight="1" x14ac:dyDescent="0.3">
      <c r="A114" s="649" t="s">
        <v>566</v>
      </c>
      <c r="B114" s="650" t="s">
        <v>2234</v>
      </c>
      <c r="C114" s="651" t="s">
        <v>576</v>
      </c>
      <c r="D114" s="652" t="s">
        <v>2236</v>
      </c>
      <c r="E114" s="651" t="s">
        <v>4611</v>
      </c>
      <c r="F114" s="652" t="s">
        <v>4612</v>
      </c>
      <c r="G114" s="651" t="s">
        <v>3936</v>
      </c>
      <c r="H114" s="651" t="s">
        <v>3937</v>
      </c>
      <c r="I114" s="653">
        <v>618.08000000000004</v>
      </c>
      <c r="J114" s="653">
        <v>2</v>
      </c>
      <c r="K114" s="654">
        <v>1236.1600000000001</v>
      </c>
    </row>
    <row r="115" spans="1:11" ht="14.4" customHeight="1" x14ac:dyDescent="0.3">
      <c r="A115" s="649" t="s">
        <v>566</v>
      </c>
      <c r="B115" s="650" t="s">
        <v>2234</v>
      </c>
      <c r="C115" s="651" t="s">
        <v>576</v>
      </c>
      <c r="D115" s="652" t="s">
        <v>2236</v>
      </c>
      <c r="E115" s="651" t="s">
        <v>4611</v>
      </c>
      <c r="F115" s="652" t="s">
        <v>4612</v>
      </c>
      <c r="G115" s="651" t="s">
        <v>3938</v>
      </c>
      <c r="H115" s="651" t="s">
        <v>3939</v>
      </c>
      <c r="I115" s="653">
        <v>16.940000000000001</v>
      </c>
      <c r="J115" s="653">
        <v>20</v>
      </c>
      <c r="K115" s="654">
        <v>338.8</v>
      </c>
    </row>
    <row r="116" spans="1:11" ht="14.4" customHeight="1" x14ac:dyDescent="0.3">
      <c r="A116" s="649" t="s">
        <v>566</v>
      </c>
      <c r="B116" s="650" t="s">
        <v>2234</v>
      </c>
      <c r="C116" s="651" t="s">
        <v>576</v>
      </c>
      <c r="D116" s="652" t="s">
        <v>2236</v>
      </c>
      <c r="E116" s="651" t="s">
        <v>4611</v>
      </c>
      <c r="F116" s="652" t="s">
        <v>4612</v>
      </c>
      <c r="G116" s="651" t="s">
        <v>3940</v>
      </c>
      <c r="H116" s="651" t="s">
        <v>3941</v>
      </c>
      <c r="I116" s="653">
        <v>5.41</v>
      </c>
      <c r="J116" s="653">
        <v>500</v>
      </c>
      <c r="K116" s="654">
        <v>2705</v>
      </c>
    </row>
    <row r="117" spans="1:11" ht="14.4" customHeight="1" x14ac:dyDescent="0.3">
      <c r="A117" s="649" t="s">
        <v>566</v>
      </c>
      <c r="B117" s="650" t="s">
        <v>2234</v>
      </c>
      <c r="C117" s="651" t="s">
        <v>576</v>
      </c>
      <c r="D117" s="652" t="s">
        <v>2236</v>
      </c>
      <c r="E117" s="651" t="s">
        <v>4611</v>
      </c>
      <c r="F117" s="652" t="s">
        <v>4612</v>
      </c>
      <c r="G117" s="651" t="s">
        <v>3942</v>
      </c>
      <c r="H117" s="651" t="s">
        <v>3943</v>
      </c>
      <c r="I117" s="653">
        <v>16.95</v>
      </c>
      <c r="J117" s="653">
        <v>10</v>
      </c>
      <c r="K117" s="654">
        <v>169.5</v>
      </c>
    </row>
    <row r="118" spans="1:11" ht="14.4" customHeight="1" x14ac:dyDescent="0.3">
      <c r="A118" s="649" t="s">
        <v>566</v>
      </c>
      <c r="B118" s="650" t="s">
        <v>2234</v>
      </c>
      <c r="C118" s="651" t="s">
        <v>576</v>
      </c>
      <c r="D118" s="652" t="s">
        <v>2236</v>
      </c>
      <c r="E118" s="651" t="s">
        <v>4611</v>
      </c>
      <c r="F118" s="652" t="s">
        <v>4612</v>
      </c>
      <c r="G118" s="651" t="s">
        <v>3944</v>
      </c>
      <c r="H118" s="651" t="s">
        <v>3945</v>
      </c>
      <c r="I118" s="653">
        <v>474.45</v>
      </c>
      <c r="J118" s="653">
        <v>5</v>
      </c>
      <c r="K118" s="654">
        <v>2372.27</v>
      </c>
    </row>
    <row r="119" spans="1:11" ht="14.4" customHeight="1" x14ac:dyDescent="0.3">
      <c r="A119" s="649" t="s">
        <v>566</v>
      </c>
      <c r="B119" s="650" t="s">
        <v>2234</v>
      </c>
      <c r="C119" s="651" t="s">
        <v>576</v>
      </c>
      <c r="D119" s="652" t="s">
        <v>2236</v>
      </c>
      <c r="E119" s="651" t="s">
        <v>4611</v>
      </c>
      <c r="F119" s="652" t="s">
        <v>4612</v>
      </c>
      <c r="G119" s="651" t="s">
        <v>3946</v>
      </c>
      <c r="H119" s="651" t="s">
        <v>3947</v>
      </c>
      <c r="I119" s="653">
        <v>19.097999999999999</v>
      </c>
      <c r="J119" s="653">
        <v>1000</v>
      </c>
      <c r="K119" s="654">
        <v>19098</v>
      </c>
    </row>
    <row r="120" spans="1:11" ht="14.4" customHeight="1" x14ac:dyDescent="0.3">
      <c r="A120" s="649" t="s">
        <v>566</v>
      </c>
      <c r="B120" s="650" t="s">
        <v>2234</v>
      </c>
      <c r="C120" s="651" t="s">
        <v>576</v>
      </c>
      <c r="D120" s="652" t="s">
        <v>2236</v>
      </c>
      <c r="E120" s="651" t="s">
        <v>4611</v>
      </c>
      <c r="F120" s="652" t="s">
        <v>4612</v>
      </c>
      <c r="G120" s="651" t="s">
        <v>3948</v>
      </c>
      <c r="H120" s="651" t="s">
        <v>3949</v>
      </c>
      <c r="I120" s="653">
        <v>9.1374999999999993</v>
      </c>
      <c r="J120" s="653">
        <v>90</v>
      </c>
      <c r="K120" s="654">
        <v>828</v>
      </c>
    </row>
    <row r="121" spans="1:11" ht="14.4" customHeight="1" x14ac:dyDescent="0.3">
      <c r="A121" s="649" t="s">
        <v>566</v>
      </c>
      <c r="B121" s="650" t="s">
        <v>2234</v>
      </c>
      <c r="C121" s="651" t="s">
        <v>576</v>
      </c>
      <c r="D121" s="652" t="s">
        <v>2236</v>
      </c>
      <c r="E121" s="651" t="s">
        <v>4611</v>
      </c>
      <c r="F121" s="652" t="s">
        <v>4612</v>
      </c>
      <c r="G121" s="651" t="s">
        <v>3950</v>
      </c>
      <c r="H121" s="651" t="s">
        <v>3951</v>
      </c>
      <c r="I121" s="653">
        <v>23.473333333333333</v>
      </c>
      <c r="J121" s="653">
        <v>180</v>
      </c>
      <c r="K121" s="654">
        <v>4225.2</v>
      </c>
    </row>
    <row r="122" spans="1:11" ht="14.4" customHeight="1" x14ac:dyDescent="0.3">
      <c r="A122" s="649" t="s">
        <v>566</v>
      </c>
      <c r="B122" s="650" t="s">
        <v>2234</v>
      </c>
      <c r="C122" s="651" t="s">
        <v>576</v>
      </c>
      <c r="D122" s="652" t="s">
        <v>2236</v>
      </c>
      <c r="E122" s="651" t="s">
        <v>4611</v>
      </c>
      <c r="F122" s="652" t="s">
        <v>4612</v>
      </c>
      <c r="G122" s="651" t="s">
        <v>3952</v>
      </c>
      <c r="H122" s="651" t="s">
        <v>3953</v>
      </c>
      <c r="I122" s="653">
        <v>1.8333333333333333</v>
      </c>
      <c r="J122" s="653">
        <v>2400</v>
      </c>
      <c r="K122" s="654">
        <v>4432</v>
      </c>
    </row>
    <row r="123" spans="1:11" ht="14.4" customHeight="1" x14ac:dyDescent="0.3">
      <c r="A123" s="649" t="s">
        <v>566</v>
      </c>
      <c r="B123" s="650" t="s">
        <v>2234</v>
      </c>
      <c r="C123" s="651" t="s">
        <v>576</v>
      </c>
      <c r="D123" s="652" t="s">
        <v>2236</v>
      </c>
      <c r="E123" s="651" t="s">
        <v>4611</v>
      </c>
      <c r="F123" s="652" t="s">
        <v>4612</v>
      </c>
      <c r="G123" s="651" t="s">
        <v>3954</v>
      </c>
      <c r="H123" s="651" t="s">
        <v>3955</v>
      </c>
      <c r="I123" s="653">
        <v>1.796</v>
      </c>
      <c r="J123" s="653">
        <v>850</v>
      </c>
      <c r="K123" s="654">
        <v>1526</v>
      </c>
    </row>
    <row r="124" spans="1:11" ht="14.4" customHeight="1" x14ac:dyDescent="0.3">
      <c r="A124" s="649" t="s">
        <v>566</v>
      </c>
      <c r="B124" s="650" t="s">
        <v>2234</v>
      </c>
      <c r="C124" s="651" t="s">
        <v>576</v>
      </c>
      <c r="D124" s="652" t="s">
        <v>2236</v>
      </c>
      <c r="E124" s="651" t="s">
        <v>4611</v>
      </c>
      <c r="F124" s="652" t="s">
        <v>4612</v>
      </c>
      <c r="G124" s="651" t="s">
        <v>3956</v>
      </c>
      <c r="H124" s="651" t="s">
        <v>3957</v>
      </c>
      <c r="I124" s="653">
        <v>1.768</v>
      </c>
      <c r="J124" s="653">
        <v>500</v>
      </c>
      <c r="K124" s="654">
        <v>884</v>
      </c>
    </row>
    <row r="125" spans="1:11" ht="14.4" customHeight="1" x14ac:dyDescent="0.3">
      <c r="A125" s="649" t="s">
        <v>566</v>
      </c>
      <c r="B125" s="650" t="s">
        <v>2234</v>
      </c>
      <c r="C125" s="651" t="s">
        <v>576</v>
      </c>
      <c r="D125" s="652" t="s">
        <v>2236</v>
      </c>
      <c r="E125" s="651" t="s">
        <v>4611</v>
      </c>
      <c r="F125" s="652" t="s">
        <v>4612</v>
      </c>
      <c r="G125" s="651" t="s">
        <v>3958</v>
      </c>
      <c r="H125" s="651" t="s">
        <v>3959</v>
      </c>
      <c r="I125" s="653">
        <v>2.4300000000000002</v>
      </c>
      <c r="J125" s="653">
        <v>100</v>
      </c>
      <c r="K125" s="654">
        <v>243</v>
      </c>
    </row>
    <row r="126" spans="1:11" ht="14.4" customHeight="1" x14ac:dyDescent="0.3">
      <c r="A126" s="649" t="s">
        <v>566</v>
      </c>
      <c r="B126" s="650" t="s">
        <v>2234</v>
      </c>
      <c r="C126" s="651" t="s">
        <v>576</v>
      </c>
      <c r="D126" s="652" t="s">
        <v>2236</v>
      </c>
      <c r="E126" s="651" t="s">
        <v>4611</v>
      </c>
      <c r="F126" s="652" t="s">
        <v>4612</v>
      </c>
      <c r="G126" s="651" t="s">
        <v>3960</v>
      </c>
      <c r="H126" s="651" t="s">
        <v>3961</v>
      </c>
      <c r="I126" s="653">
        <v>1.9950000000000001</v>
      </c>
      <c r="J126" s="653">
        <v>150</v>
      </c>
      <c r="K126" s="654">
        <v>299</v>
      </c>
    </row>
    <row r="127" spans="1:11" ht="14.4" customHeight="1" x14ac:dyDescent="0.3">
      <c r="A127" s="649" t="s">
        <v>566</v>
      </c>
      <c r="B127" s="650" t="s">
        <v>2234</v>
      </c>
      <c r="C127" s="651" t="s">
        <v>576</v>
      </c>
      <c r="D127" s="652" t="s">
        <v>2236</v>
      </c>
      <c r="E127" s="651" t="s">
        <v>4611</v>
      </c>
      <c r="F127" s="652" t="s">
        <v>4612</v>
      </c>
      <c r="G127" s="651" t="s">
        <v>3962</v>
      </c>
      <c r="H127" s="651" t="s">
        <v>3963</v>
      </c>
      <c r="I127" s="653">
        <v>2.8371428571428572</v>
      </c>
      <c r="J127" s="653">
        <v>2100</v>
      </c>
      <c r="K127" s="654">
        <v>5963</v>
      </c>
    </row>
    <row r="128" spans="1:11" ht="14.4" customHeight="1" x14ac:dyDescent="0.3">
      <c r="A128" s="649" t="s">
        <v>566</v>
      </c>
      <c r="B128" s="650" t="s">
        <v>2234</v>
      </c>
      <c r="C128" s="651" t="s">
        <v>576</v>
      </c>
      <c r="D128" s="652" t="s">
        <v>2236</v>
      </c>
      <c r="E128" s="651" t="s">
        <v>4611</v>
      </c>
      <c r="F128" s="652" t="s">
        <v>4612</v>
      </c>
      <c r="G128" s="651" t="s">
        <v>3964</v>
      </c>
      <c r="H128" s="651" t="s">
        <v>3965</v>
      </c>
      <c r="I128" s="653">
        <v>2.0733333333333337</v>
      </c>
      <c r="J128" s="653">
        <v>1900</v>
      </c>
      <c r="K128" s="654">
        <v>3952</v>
      </c>
    </row>
    <row r="129" spans="1:11" ht="14.4" customHeight="1" x14ac:dyDescent="0.3">
      <c r="A129" s="649" t="s">
        <v>566</v>
      </c>
      <c r="B129" s="650" t="s">
        <v>2234</v>
      </c>
      <c r="C129" s="651" t="s">
        <v>576</v>
      </c>
      <c r="D129" s="652" t="s">
        <v>2236</v>
      </c>
      <c r="E129" s="651" t="s">
        <v>4611</v>
      </c>
      <c r="F129" s="652" t="s">
        <v>4612</v>
      </c>
      <c r="G129" s="651" t="s">
        <v>3966</v>
      </c>
      <c r="H129" s="651" t="s">
        <v>3967</v>
      </c>
      <c r="I129" s="653">
        <v>133.1</v>
      </c>
      <c r="J129" s="653">
        <v>90</v>
      </c>
      <c r="K129" s="654">
        <v>11979</v>
      </c>
    </row>
    <row r="130" spans="1:11" ht="14.4" customHeight="1" x14ac:dyDescent="0.3">
      <c r="A130" s="649" t="s">
        <v>566</v>
      </c>
      <c r="B130" s="650" t="s">
        <v>2234</v>
      </c>
      <c r="C130" s="651" t="s">
        <v>576</v>
      </c>
      <c r="D130" s="652" t="s">
        <v>2236</v>
      </c>
      <c r="E130" s="651" t="s">
        <v>4611</v>
      </c>
      <c r="F130" s="652" t="s">
        <v>4612</v>
      </c>
      <c r="G130" s="651" t="s">
        <v>3968</v>
      </c>
      <c r="H130" s="651" t="s">
        <v>3969</v>
      </c>
      <c r="I130" s="653">
        <v>2.1742857142857139</v>
      </c>
      <c r="J130" s="653">
        <v>1400</v>
      </c>
      <c r="K130" s="654">
        <v>3044</v>
      </c>
    </row>
    <row r="131" spans="1:11" ht="14.4" customHeight="1" x14ac:dyDescent="0.3">
      <c r="A131" s="649" t="s">
        <v>566</v>
      </c>
      <c r="B131" s="650" t="s">
        <v>2234</v>
      </c>
      <c r="C131" s="651" t="s">
        <v>576</v>
      </c>
      <c r="D131" s="652" t="s">
        <v>2236</v>
      </c>
      <c r="E131" s="651" t="s">
        <v>4611</v>
      </c>
      <c r="F131" s="652" t="s">
        <v>4612</v>
      </c>
      <c r="G131" s="651" t="s">
        <v>3970</v>
      </c>
      <c r="H131" s="651" t="s">
        <v>3971</v>
      </c>
      <c r="I131" s="653">
        <v>14.44</v>
      </c>
      <c r="J131" s="653">
        <v>4800</v>
      </c>
      <c r="K131" s="654">
        <v>69289.440000000002</v>
      </c>
    </row>
    <row r="132" spans="1:11" ht="14.4" customHeight="1" x14ac:dyDescent="0.3">
      <c r="A132" s="649" t="s">
        <v>566</v>
      </c>
      <c r="B132" s="650" t="s">
        <v>2234</v>
      </c>
      <c r="C132" s="651" t="s">
        <v>576</v>
      </c>
      <c r="D132" s="652" t="s">
        <v>2236</v>
      </c>
      <c r="E132" s="651" t="s">
        <v>4611</v>
      </c>
      <c r="F132" s="652" t="s">
        <v>4612</v>
      </c>
      <c r="G132" s="651" t="s">
        <v>3972</v>
      </c>
      <c r="H132" s="651" t="s">
        <v>3973</v>
      </c>
      <c r="I132" s="653">
        <v>9.61</v>
      </c>
      <c r="J132" s="653">
        <v>7800</v>
      </c>
      <c r="K132" s="654">
        <v>74940.06</v>
      </c>
    </row>
    <row r="133" spans="1:11" ht="14.4" customHeight="1" x14ac:dyDescent="0.3">
      <c r="A133" s="649" t="s">
        <v>566</v>
      </c>
      <c r="B133" s="650" t="s">
        <v>2234</v>
      </c>
      <c r="C133" s="651" t="s">
        <v>576</v>
      </c>
      <c r="D133" s="652" t="s">
        <v>2236</v>
      </c>
      <c r="E133" s="651" t="s">
        <v>4611</v>
      </c>
      <c r="F133" s="652" t="s">
        <v>4612</v>
      </c>
      <c r="G133" s="651" t="s">
        <v>3974</v>
      </c>
      <c r="H133" s="651" t="s">
        <v>3975</v>
      </c>
      <c r="I133" s="653">
        <v>34.729999999999997</v>
      </c>
      <c r="J133" s="653">
        <v>40</v>
      </c>
      <c r="K133" s="654">
        <v>1389.1</v>
      </c>
    </row>
    <row r="134" spans="1:11" ht="14.4" customHeight="1" x14ac:dyDescent="0.3">
      <c r="A134" s="649" t="s">
        <v>566</v>
      </c>
      <c r="B134" s="650" t="s">
        <v>2234</v>
      </c>
      <c r="C134" s="651" t="s">
        <v>576</v>
      </c>
      <c r="D134" s="652" t="s">
        <v>2236</v>
      </c>
      <c r="E134" s="651" t="s">
        <v>4611</v>
      </c>
      <c r="F134" s="652" t="s">
        <v>4612</v>
      </c>
      <c r="G134" s="651" t="s">
        <v>3976</v>
      </c>
      <c r="H134" s="651" t="s">
        <v>3977</v>
      </c>
      <c r="I134" s="653">
        <v>523.66111111111104</v>
      </c>
      <c r="J134" s="653">
        <v>520</v>
      </c>
      <c r="K134" s="654">
        <v>274669.99999999994</v>
      </c>
    </row>
    <row r="135" spans="1:11" ht="14.4" customHeight="1" x14ac:dyDescent="0.3">
      <c r="A135" s="649" t="s">
        <v>566</v>
      </c>
      <c r="B135" s="650" t="s">
        <v>2234</v>
      </c>
      <c r="C135" s="651" t="s">
        <v>576</v>
      </c>
      <c r="D135" s="652" t="s">
        <v>2236</v>
      </c>
      <c r="E135" s="651" t="s">
        <v>4611</v>
      </c>
      <c r="F135" s="652" t="s">
        <v>4612</v>
      </c>
      <c r="G135" s="651" t="s">
        <v>3978</v>
      </c>
      <c r="H135" s="651" t="s">
        <v>3979</v>
      </c>
      <c r="I135" s="653">
        <v>266.2</v>
      </c>
      <c r="J135" s="653">
        <v>40</v>
      </c>
      <c r="K135" s="654">
        <v>10648</v>
      </c>
    </row>
    <row r="136" spans="1:11" ht="14.4" customHeight="1" x14ac:dyDescent="0.3">
      <c r="A136" s="649" t="s">
        <v>566</v>
      </c>
      <c r="B136" s="650" t="s">
        <v>2234</v>
      </c>
      <c r="C136" s="651" t="s">
        <v>576</v>
      </c>
      <c r="D136" s="652" t="s">
        <v>2236</v>
      </c>
      <c r="E136" s="651" t="s">
        <v>4611</v>
      </c>
      <c r="F136" s="652" t="s">
        <v>4612</v>
      </c>
      <c r="G136" s="651" t="s">
        <v>3978</v>
      </c>
      <c r="H136" s="651" t="s">
        <v>3980</v>
      </c>
      <c r="I136" s="653">
        <v>220.21999999999997</v>
      </c>
      <c r="J136" s="653">
        <v>160</v>
      </c>
      <c r="K136" s="654">
        <v>35235.199999999997</v>
      </c>
    </row>
    <row r="137" spans="1:11" ht="14.4" customHeight="1" x14ac:dyDescent="0.3">
      <c r="A137" s="649" t="s">
        <v>566</v>
      </c>
      <c r="B137" s="650" t="s">
        <v>2234</v>
      </c>
      <c r="C137" s="651" t="s">
        <v>576</v>
      </c>
      <c r="D137" s="652" t="s">
        <v>2236</v>
      </c>
      <c r="E137" s="651" t="s">
        <v>4611</v>
      </c>
      <c r="F137" s="652" t="s">
        <v>4612</v>
      </c>
      <c r="G137" s="651" t="s">
        <v>3981</v>
      </c>
      <c r="H137" s="651" t="s">
        <v>3982</v>
      </c>
      <c r="I137" s="653">
        <v>4094.6385714285716</v>
      </c>
      <c r="J137" s="653">
        <v>19</v>
      </c>
      <c r="K137" s="654">
        <v>77943.34</v>
      </c>
    </row>
    <row r="138" spans="1:11" ht="14.4" customHeight="1" x14ac:dyDescent="0.3">
      <c r="A138" s="649" t="s">
        <v>566</v>
      </c>
      <c r="B138" s="650" t="s">
        <v>2234</v>
      </c>
      <c r="C138" s="651" t="s">
        <v>576</v>
      </c>
      <c r="D138" s="652" t="s">
        <v>2236</v>
      </c>
      <c r="E138" s="651" t="s">
        <v>4611</v>
      </c>
      <c r="F138" s="652" t="s">
        <v>4612</v>
      </c>
      <c r="G138" s="651" t="s">
        <v>3757</v>
      </c>
      <c r="H138" s="651" t="s">
        <v>3758</v>
      </c>
      <c r="I138" s="653">
        <v>1.6085714285714288</v>
      </c>
      <c r="J138" s="653">
        <v>2100</v>
      </c>
      <c r="K138" s="654">
        <v>3378</v>
      </c>
    </row>
    <row r="139" spans="1:11" ht="14.4" customHeight="1" x14ac:dyDescent="0.3">
      <c r="A139" s="649" t="s">
        <v>566</v>
      </c>
      <c r="B139" s="650" t="s">
        <v>2234</v>
      </c>
      <c r="C139" s="651" t="s">
        <v>576</v>
      </c>
      <c r="D139" s="652" t="s">
        <v>2236</v>
      </c>
      <c r="E139" s="651" t="s">
        <v>4611</v>
      </c>
      <c r="F139" s="652" t="s">
        <v>4612</v>
      </c>
      <c r="G139" s="651" t="s">
        <v>3983</v>
      </c>
      <c r="H139" s="651" t="s">
        <v>3984</v>
      </c>
      <c r="I139" s="653">
        <v>66.400000000000006</v>
      </c>
      <c r="J139" s="653">
        <v>100</v>
      </c>
      <c r="K139" s="654">
        <v>6640.48</v>
      </c>
    </row>
    <row r="140" spans="1:11" ht="14.4" customHeight="1" x14ac:dyDescent="0.3">
      <c r="A140" s="649" t="s">
        <v>566</v>
      </c>
      <c r="B140" s="650" t="s">
        <v>2234</v>
      </c>
      <c r="C140" s="651" t="s">
        <v>576</v>
      </c>
      <c r="D140" s="652" t="s">
        <v>2236</v>
      </c>
      <c r="E140" s="651" t="s">
        <v>4611</v>
      </c>
      <c r="F140" s="652" t="s">
        <v>4612</v>
      </c>
      <c r="G140" s="651" t="s">
        <v>3985</v>
      </c>
      <c r="H140" s="651" t="s">
        <v>3986</v>
      </c>
      <c r="I140" s="653">
        <v>2.9050000000000002</v>
      </c>
      <c r="J140" s="653">
        <v>350</v>
      </c>
      <c r="K140" s="654">
        <v>1018</v>
      </c>
    </row>
    <row r="141" spans="1:11" ht="14.4" customHeight="1" x14ac:dyDescent="0.3">
      <c r="A141" s="649" t="s">
        <v>566</v>
      </c>
      <c r="B141" s="650" t="s">
        <v>2234</v>
      </c>
      <c r="C141" s="651" t="s">
        <v>576</v>
      </c>
      <c r="D141" s="652" t="s">
        <v>2236</v>
      </c>
      <c r="E141" s="651" t="s">
        <v>4611</v>
      </c>
      <c r="F141" s="652" t="s">
        <v>4612</v>
      </c>
      <c r="G141" s="651" t="s">
        <v>3987</v>
      </c>
      <c r="H141" s="651" t="s">
        <v>3988</v>
      </c>
      <c r="I141" s="653">
        <v>2.9024999999999999</v>
      </c>
      <c r="J141" s="653">
        <v>350</v>
      </c>
      <c r="K141" s="654">
        <v>1017</v>
      </c>
    </row>
    <row r="142" spans="1:11" ht="14.4" customHeight="1" x14ac:dyDescent="0.3">
      <c r="A142" s="649" t="s">
        <v>566</v>
      </c>
      <c r="B142" s="650" t="s">
        <v>2234</v>
      </c>
      <c r="C142" s="651" t="s">
        <v>576</v>
      </c>
      <c r="D142" s="652" t="s">
        <v>2236</v>
      </c>
      <c r="E142" s="651" t="s">
        <v>4611</v>
      </c>
      <c r="F142" s="652" t="s">
        <v>4612</v>
      </c>
      <c r="G142" s="651" t="s">
        <v>3759</v>
      </c>
      <c r="H142" s="651" t="s">
        <v>3760</v>
      </c>
      <c r="I142" s="653">
        <v>5.13</v>
      </c>
      <c r="J142" s="653">
        <v>2800</v>
      </c>
      <c r="K142" s="654">
        <v>14364</v>
      </c>
    </row>
    <row r="143" spans="1:11" ht="14.4" customHeight="1" x14ac:dyDescent="0.3">
      <c r="A143" s="649" t="s">
        <v>566</v>
      </c>
      <c r="B143" s="650" t="s">
        <v>2234</v>
      </c>
      <c r="C143" s="651" t="s">
        <v>576</v>
      </c>
      <c r="D143" s="652" t="s">
        <v>2236</v>
      </c>
      <c r="E143" s="651" t="s">
        <v>4611</v>
      </c>
      <c r="F143" s="652" t="s">
        <v>4612</v>
      </c>
      <c r="G143" s="651" t="s">
        <v>3989</v>
      </c>
      <c r="H143" s="651" t="s">
        <v>3990</v>
      </c>
      <c r="I143" s="653">
        <v>32.67</v>
      </c>
      <c r="J143" s="653">
        <v>130</v>
      </c>
      <c r="K143" s="654">
        <v>4247.1000000000004</v>
      </c>
    </row>
    <row r="144" spans="1:11" ht="14.4" customHeight="1" x14ac:dyDescent="0.3">
      <c r="A144" s="649" t="s">
        <v>566</v>
      </c>
      <c r="B144" s="650" t="s">
        <v>2234</v>
      </c>
      <c r="C144" s="651" t="s">
        <v>576</v>
      </c>
      <c r="D144" s="652" t="s">
        <v>2236</v>
      </c>
      <c r="E144" s="651" t="s">
        <v>4611</v>
      </c>
      <c r="F144" s="652" t="s">
        <v>4612</v>
      </c>
      <c r="G144" s="651" t="s">
        <v>3991</v>
      </c>
      <c r="H144" s="651" t="s">
        <v>3992</v>
      </c>
      <c r="I144" s="653">
        <v>40.867999999999995</v>
      </c>
      <c r="J144" s="653">
        <v>400</v>
      </c>
      <c r="K144" s="654">
        <v>16347.2</v>
      </c>
    </row>
    <row r="145" spans="1:11" ht="14.4" customHeight="1" x14ac:dyDescent="0.3">
      <c r="A145" s="649" t="s">
        <v>566</v>
      </c>
      <c r="B145" s="650" t="s">
        <v>2234</v>
      </c>
      <c r="C145" s="651" t="s">
        <v>576</v>
      </c>
      <c r="D145" s="652" t="s">
        <v>2236</v>
      </c>
      <c r="E145" s="651" t="s">
        <v>4611</v>
      </c>
      <c r="F145" s="652" t="s">
        <v>4612</v>
      </c>
      <c r="G145" s="651" t="s">
        <v>3993</v>
      </c>
      <c r="H145" s="651" t="s">
        <v>3994</v>
      </c>
      <c r="I145" s="653">
        <v>193.84</v>
      </c>
      <c r="J145" s="653">
        <v>2</v>
      </c>
      <c r="K145" s="654">
        <v>387.68</v>
      </c>
    </row>
    <row r="146" spans="1:11" ht="14.4" customHeight="1" x14ac:dyDescent="0.3">
      <c r="A146" s="649" t="s">
        <v>566</v>
      </c>
      <c r="B146" s="650" t="s">
        <v>2234</v>
      </c>
      <c r="C146" s="651" t="s">
        <v>576</v>
      </c>
      <c r="D146" s="652" t="s">
        <v>2236</v>
      </c>
      <c r="E146" s="651" t="s">
        <v>4611</v>
      </c>
      <c r="F146" s="652" t="s">
        <v>4612</v>
      </c>
      <c r="G146" s="651" t="s">
        <v>3995</v>
      </c>
      <c r="H146" s="651" t="s">
        <v>3996</v>
      </c>
      <c r="I146" s="653">
        <v>7.95</v>
      </c>
      <c r="J146" s="653">
        <v>2300</v>
      </c>
      <c r="K146" s="654">
        <v>18285</v>
      </c>
    </row>
    <row r="147" spans="1:11" ht="14.4" customHeight="1" x14ac:dyDescent="0.3">
      <c r="A147" s="649" t="s">
        <v>566</v>
      </c>
      <c r="B147" s="650" t="s">
        <v>2234</v>
      </c>
      <c r="C147" s="651" t="s">
        <v>576</v>
      </c>
      <c r="D147" s="652" t="s">
        <v>2236</v>
      </c>
      <c r="E147" s="651" t="s">
        <v>4611</v>
      </c>
      <c r="F147" s="652" t="s">
        <v>4612</v>
      </c>
      <c r="G147" s="651" t="s">
        <v>3997</v>
      </c>
      <c r="H147" s="651" t="s">
        <v>3998</v>
      </c>
      <c r="I147" s="653">
        <v>126.07</v>
      </c>
      <c r="J147" s="653">
        <v>2</v>
      </c>
      <c r="K147" s="654">
        <v>252.14</v>
      </c>
    </row>
    <row r="148" spans="1:11" ht="14.4" customHeight="1" x14ac:dyDescent="0.3">
      <c r="A148" s="649" t="s">
        <v>566</v>
      </c>
      <c r="B148" s="650" t="s">
        <v>2234</v>
      </c>
      <c r="C148" s="651" t="s">
        <v>576</v>
      </c>
      <c r="D148" s="652" t="s">
        <v>2236</v>
      </c>
      <c r="E148" s="651" t="s">
        <v>4611</v>
      </c>
      <c r="F148" s="652" t="s">
        <v>4612</v>
      </c>
      <c r="G148" s="651" t="s">
        <v>3999</v>
      </c>
      <c r="H148" s="651" t="s">
        <v>4000</v>
      </c>
      <c r="I148" s="653">
        <v>78.17</v>
      </c>
      <c r="J148" s="653">
        <v>144</v>
      </c>
      <c r="K148" s="654">
        <v>11255.92</v>
      </c>
    </row>
    <row r="149" spans="1:11" ht="14.4" customHeight="1" x14ac:dyDescent="0.3">
      <c r="A149" s="649" t="s">
        <v>566</v>
      </c>
      <c r="B149" s="650" t="s">
        <v>2234</v>
      </c>
      <c r="C149" s="651" t="s">
        <v>576</v>
      </c>
      <c r="D149" s="652" t="s">
        <v>2236</v>
      </c>
      <c r="E149" s="651" t="s">
        <v>4611</v>
      </c>
      <c r="F149" s="652" t="s">
        <v>4612</v>
      </c>
      <c r="G149" s="651" t="s">
        <v>4001</v>
      </c>
      <c r="H149" s="651" t="s">
        <v>4002</v>
      </c>
      <c r="I149" s="653">
        <v>263.77999999999997</v>
      </c>
      <c r="J149" s="653">
        <v>53</v>
      </c>
      <c r="K149" s="654">
        <v>13980.34</v>
      </c>
    </row>
    <row r="150" spans="1:11" ht="14.4" customHeight="1" x14ac:dyDescent="0.3">
      <c r="A150" s="649" t="s">
        <v>566</v>
      </c>
      <c r="B150" s="650" t="s">
        <v>2234</v>
      </c>
      <c r="C150" s="651" t="s">
        <v>576</v>
      </c>
      <c r="D150" s="652" t="s">
        <v>2236</v>
      </c>
      <c r="E150" s="651" t="s">
        <v>4611</v>
      </c>
      <c r="F150" s="652" t="s">
        <v>4612</v>
      </c>
      <c r="G150" s="651" t="s">
        <v>4003</v>
      </c>
      <c r="H150" s="651" t="s">
        <v>4004</v>
      </c>
      <c r="I150" s="653">
        <v>3920.4000000000005</v>
      </c>
      <c r="J150" s="653">
        <v>22</v>
      </c>
      <c r="K150" s="654">
        <v>86248.8</v>
      </c>
    </row>
    <row r="151" spans="1:11" ht="14.4" customHeight="1" x14ac:dyDescent="0.3">
      <c r="A151" s="649" t="s">
        <v>566</v>
      </c>
      <c r="B151" s="650" t="s">
        <v>2234</v>
      </c>
      <c r="C151" s="651" t="s">
        <v>576</v>
      </c>
      <c r="D151" s="652" t="s">
        <v>2236</v>
      </c>
      <c r="E151" s="651" t="s">
        <v>4611</v>
      </c>
      <c r="F151" s="652" t="s">
        <v>4612</v>
      </c>
      <c r="G151" s="651" t="s">
        <v>4005</v>
      </c>
      <c r="H151" s="651" t="s">
        <v>4006</v>
      </c>
      <c r="I151" s="653">
        <v>91.718333333333348</v>
      </c>
      <c r="J151" s="653">
        <v>72</v>
      </c>
      <c r="K151" s="654">
        <v>6603.6099999999988</v>
      </c>
    </row>
    <row r="152" spans="1:11" ht="14.4" customHeight="1" x14ac:dyDescent="0.3">
      <c r="A152" s="649" t="s">
        <v>566</v>
      </c>
      <c r="B152" s="650" t="s">
        <v>2234</v>
      </c>
      <c r="C152" s="651" t="s">
        <v>576</v>
      </c>
      <c r="D152" s="652" t="s">
        <v>2236</v>
      </c>
      <c r="E152" s="651" t="s">
        <v>4611</v>
      </c>
      <c r="F152" s="652" t="s">
        <v>4612</v>
      </c>
      <c r="G152" s="651" t="s">
        <v>4007</v>
      </c>
      <c r="H152" s="651" t="s">
        <v>4008</v>
      </c>
      <c r="I152" s="653">
        <v>19399.976666666666</v>
      </c>
      <c r="J152" s="653">
        <v>3</v>
      </c>
      <c r="K152" s="654">
        <v>58199.93</v>
      </c>
    </row>
    <row r="153" spans="1:11" ht="14.4" customHeight="1" x14ac:dyDescent="0.3">
      <c r="A153" s="649" t="s">
        <v>566</v>
      </c>
      <c r="B153" s="650" t="s">
        <v>2234</v>
      </c>
      <c r="C153" s="651" t="s">
        <v>576</v>
      </c>
      <c r="D153" s="652" t="s">
        <v>2236</v>
      </c>
      <c r="E153" s="651" t="s">
        <v>4611</v>
      </c>
      <c r="F153" s="652" t="s">
        <v>4612</v>
      </c>
      <c r="G153" s="651" t="s">
        <v>4009</v>
      </c>
      <c r="H153" s="651" t="s">
        <v>4010</v>
      </c>
      <c r="I153" s="653">
        <v>23.150000000000002</v>
      </c>
      <c r="J153" s="653">
        <v>300</v>
      </c>
      <c r="K153" s="654">
        <v>6944.3499999999995</v>
      </c>
    </row>
    <row r="154" spans="1:11" ht="14.4" customHeight="1" x14ac:dyDescent="0.3">
      <c r="A154" s="649" t="s">
        <v>566</v>
      </c>
      <c r="B154" s="650" t="s">
        <v>2234</v>
      </c>
      <c r="C154" s="651" t="s">
        <v>576</v>
      </c>
      <c r="D154" s="652" t="s">
        <v>2236</v>
      </c>
      <c r="E154" s="651" t="s">
        <v>4611</v>
      </c>
      <c r="F154" s="652" t="s">
        <v>4612</v>
      </c>
      <c r="G154" s="651" t="s">
        <v>4011</v>
      </c>
      <c r="H154" s="651" t="s">
        <v>4012</v>
      </c>
      <c r="I154" s="653">
        <v>43.16</v>
      </c>
      <c r="J154" s="653">
        <v>50</v>
      </c>
      <c r="K154" s="654">
        <v>2158.04</v>
      </c>
    </row>
    <row r="155" spans="1:11" ht="14.4" customHeight="1" x14ac:dyDescent="0.3">
      <c r="A155" s="649" t="s">
        <v>566</v>
      </c>
      <c r="B155" s="650" t="s">
        <v>2234</v>
      </c>
      <c r="C155" s="651" t="s">
        <v>576</v>
      </c>
      <c r="D155" s="652" t="s">
        <v>2236</v>
      </c>
      <c r="E155" s="651" t="s">
        <v>4611</v>
      </c>
      <c r="F155" s="652" t="s">
        <v>4612</v>
      </c>
      <c r="G155" s="651" t="s">
        <v>4013</v>
      </c>
      <c r="H155" s="651" t="s">
        <v>4014</v>
      </c>
      <c r="I155" s="653">
        <v>4660.9199999999992</v>
      </c>
      <c r="J155" s="653">
        <v>33</v>
      </c>
      <c r="K155" s="654">
        <v>153810.35999999999</v>
      </c>
    </row>
    <row r="156" spans="1:11" ht="14.4" customHeight="1" x14ac:dyDescent="0.3">
      <c r="A156" s="649" t="s">
        <v>566</v>
      </c>
      <c r="B156" s="650" t="s">
        <v>2234</v>
      </c>
      <c r="C156" s="651" t="s">
        <v>576</v>
      </c>
      <c r="D156" s="652" t="s">
        <v>2236</v>
      </c>
      <c r="E156" s="651" t="s">
        <v>4611</v>
      </c>
      <c r="F156" s="652" t="s">
        <v>4612</v>
      </c>
      <c r="G156" s="651" t="s">
        <v>4015</v>
      </c>
      <c r="H156" s="651" t="s">
        <v>4016</v>
      </c>
      <c r="I156" s="653">
        <v>65.340000000000018</v>
      </c>
      <c r="J156" s="653">
        <v>18</v>
      </c>
      <c r="K156" s="654">
        <v>1176.1200000000001</v>
      </c>
    </row>
    <row r="157" spans="1:11" ht="14.4" customHeight="1" x14ac:dyDescent="0.3">
      <c r="A157" s="649" t="s">
        <v>566</v>
      </c>
      <c r="B157" s="650" t="s">
        <v>2234</v>
      </c>
      <c r="C157" s="651" t="s">
        <v>576</v>
      </c>
      <c r="D157" s="652" t="s">
        <v>2236</v>
      </c>
      <c r="E157" s="651" t="s">
        <v>4611</v>
      </c>
      <c r="F157" s="652" t="s">
        <v>4612</v>
      </c>
      <c r="G157" s="651" t="s">
        <v>3761</v>
      </c>
      <c r="H157" s="651" t="s">
        <v>3762</v>
      </c>
      <c r="I157" s="653">
        <v>17.98</v>
      </c>
      <c r="J157" s="653">
        <v>100</v>
      </c>
      <c r="K157" s="654">
        <v>1798</v>
      </c>
    </row>
    <row r="158" spans="1:11" ht="14.4" customHeight="1" x14ac:dyDescent="0.3">
      <c r="A158" s="649" t="s">
        <v>566</v>
      </c>
      <c r="B158" s="650" t="s">
        <v>2234</v>
      </c>
      <c r="C158" s="651" t="s">
        <v>576</v>
      </c>
      <c r="D158" s="652" t="s">
        <v>2236</v>
      </c>
      <c r="E158" s="651" t="s">
        <v>4611</v>
      </c>
      <c r="F158" s="652" t="s">
        <v>4612</v>
      </c>
      <c r="G158" s="651" t="s">
        <v>3763</v>
      </c>
      <c r="H158" s="651" t="s">
        <v>3764</v>
      </c>
      <c r="I158" s="653">
        <v>17.98</v>
      </c>
      <c r="J158" s="653">
        <v>50</v>
      </c>
      <c r="K158" s="654">
        <v>899</v>
      </c>
    </row>
    <row r="159" spans="1:11" ht="14.4" customHeight="1" x14ac:dyDescent="0.3">
      <c r="A159" s="649" t="s">
        <v>566</v>
      </c>
      <c r="B159" s="650" t="s">
        <v>2234</v>
      </c>
      <c r="C159" s="651" t="s">
        <v>576</v>
      </c>
      <c r="D159" s="652" t="s">
        <v>2236</v>
      </c>
      <c r="E159" s="651" t="s">
        <v>4611</v>
      </c>
      <c r="F159" s="652" t="s">
        <v>4612</v>
      </c>
      <c r="G159" s="651" t="s">
        <v>4017</v>
      </c>
      <c r="H159" s="651" t="s">
        <v>4018</v>
      </c>
      <c r="I159" s="653">
        <v>1040.5999999999999</v>
      </c>
      <c r="J159" s="653">
        <v>15</v>
      </c>
      <c r="K159" s="654">
        <v>15609</v>
      </c>
    </row>
    <row r="160" spans="1:11" ht="14.4" customHeight="1" x14ac:dyDescent="0.3">
      <c r="A160" s="649" t="s">
        <v>566</v>
      </c>
      <c r="B160" s="650" t="s">
        <v>2234</v>
      </c>
      <c r="C160" s="651" t="s">
        <v>576</v>
      </c>
      <c r="D160" s="652" t="s">
        <v>2236</v>
      </c>
      <c r="E160" s="651" t="s">
        <v>4611</v>
      </c>
      <c r="F160" s="652" t="s">
        <v>4612</v>
      </c>
      <c r="G160" s="651" t="s">
        <v>4019</v>
      </c>
      <c r="H160" s="651" t="s">
        <v>4020</v>
      </c>
      <c r="I160" s="653">
        <v>1406.63</v>
      </c>
      <c r="J160" s="653">
        <v>35</v>
      </c>
      <c r="K160" s="654">
        <v>49231.889999999992</v>
      </c>
    </row>
    <row r="161" spans="1:11" ht="14.4" customHeight="1" x14ac:dyDescent="0.3">
      <c r="A161" s="649" t="s">
        <v>566</v>
      </c>
      <c r="B161" s="650" t="s">
        <v>2234</v>
      </c>
      <c r="C161" s="651" t="s">
        <v>576</v>
      </c>
      <c r="D161" s="652" t="s">
        <v>2236</v>
      </c>
      <c r="E161" s="651" t="s">
        <v>4611</v>
      </c>
      <c r="F161" s="652" t="s">
        <v>4612</v>
      </c>
      <c r="G161" s="651" t="s">
        <v>4021</v>
      </c>
      <c r="H161" s="651" t="s">
        <v>4022</v>
      </c>
      <c r="I161" s="653">
        <v>17.98</v>
      </c>
      <c r="J161" s="653">
        <v>50</v>
      </c>
      <c r="K161" s="654">
        <v>899</v>
      </c>
    </row>
    <row r="162" spans="1:11" ht="14.4" customHeight="1" x14ac:dyDescent="0.3">
      <c r="A162" s="649" t="s">
        <v>566</v>
      </c>
      <c r="B162" s="650" t="s">
        <v>2234</v>
      </c>
      <c r="C162" s="651" t="s">
        <v>576</v>
      </c>
      <c r="D162" s="652" t="s">
        <v>2236</v>
      </c>
      <c r="E162" s="651" t="s">
        <v>4611</v>
      </c>
      <c r="F162" s="652" t="s">
        <v>4612</v>
      </c>
      <c r="G162" s="651" t="s">
        <v>4023</v>
      </c>
      <c r="H162" s="651" t="s">
        <v>4024</v>
      </c>
      <c r="I162" s="653">
        <v>123.18000000000004</v>
      </c>
      <c r="J162" s="653">
        <v>600</v>
      </c>
      <c r="K162" s="654">
        <v>73907.100000000006</v>
      </c>
    </row>
    <row r="163" spans="1:11" ht="14.4" customHeight="1" x14ac:dyDescent="0.3">
      <c r="A163" s="649" t="s">
        <v>566</v>
      </c>
      <c r="B163" s="650" t="s">
        <v>2234</v>
      </c>
      <c r="C163" s="651" t="s">
        <v>576</v>
      </c>
      <c r="D163" s="652" t="s">
        <v>2236</v>
      </c>
      <c r="E163" s="651" t="s">
        <v>4611</v>
      </c>
      <c r="F163" s="652" t="s">
        <v>4612</v>
      </c>
      <c r="G163" s="651" t="s">
        <v>4025</v>
      </c>
      <c r="H163" s="651" t="s">
        <v>4026</v>
      </c>
      <c r="I163" s="653">
        <v>15</v>
      </c>
      <c r="J163" s="653">
        <v>200</v>
      </c>
      <c r="K163" s="654">
        <v>3000</v>
      </c>
    </row>
    <row r="164" spans="1:11" ht="14.4" customHeight="1" x14ac:dyDescent="0.3">
      <c r="A164" s="649" t="s">
        <v>566</v>
      </c>
      <c r="B164" s="650" t="s">
        <v>2234</v>
      </c>
      <c r="C164" s="651" t="s">
        <v>576</v>
      </c>
      <c r="D164" s="652" t="s">
        <v>2236</v>
      </c>
      <c r="E164" s="651" t="s">
        <v>4611</v>
      </c>
      <c r="F164" s="652" t="s">
        <v>4612</v>
      </c>
      <c r="G164" s="651" t="s">
        <v>4027</v>
      </c>
      <c r="H164" s="651" t="s">
        <v>4028</v>
      </c>
      <c r="I164" s="653">
        <v>467.01</v>
      </c>
      <c r="J164" s="653">
        <v>20</v>
      </c>
      <c r="K164" s="654">
        <v>9340.25</v>
      </c>
    </row>
    <row r="165" spans="1:11" ht="14.4" customHeight="1" x14ac:dyDescent="0.3">
      <c r="A165" s="649" t="s">
        <v>566</v>
      </c>
      <c r="B165" s="650" t="s">
        <v>2234</v>
      </c>
      <c r="C165" s="651" t="s">
        <v>576</v>
      </c>
      <c r="D165" s="652" t="s">
        <v>2236</v>
      </c>
      <c r="E165" s="651" t="s">
        <v>4611</v>
      </c>
      <c r="F165" s="652" t="s">
        <v>4612</v>
      </c>
      <c r="G165" s="651" t="s">
        <v>4029</v>
      </c>
      <c r="H165" s="651" t="s">
        <v>4030</v>
      </c>
      <c r="I165" s="653">
        <v>2.8666666666666667</v>
      </c>
      <c r="J165" s="653">
        <v>550</v>
      </c>
      <c r="K165" s="654">
        <v>1574.5</v>
      </c>
    </row>
    <row r="166" spans="1:11" ht="14.4" customHeight="1" x14ac:dyDescent="0.3">
      <c r="A166" s="649" t="s">
        <v>566</v>
      </c>
      <c r="B166" s="650" t="s">
        <v>2234</v>
      </c>
      <c r="C166" s="651" t="s">
        <v>576</v>
      </c>
      <c r="D166" s="652" t="s">
        <v>2236</v>
      </c>
      <c r="E166" s="651" t="s">
        <v>4611</v>
      </c>
      <c r="F166" s="652" t="s">
        <v>4612</v>
      </c>
      <c r="G166" s="651" t="s">
        <v>4029</v>
      </c>
      <c r="H166" s="651" t="s">
        <v>4031</v>
      </c>
      <c r="I166" s="653">
        <v>2.9433333333333334</v>
      </c>
      <c r="J166" s="653">
        <v>800</v>
      </c>
      <c r="K166" s="654">
        <v>2356</v>
      </c>
    </row>
    <row r="167" spans="1:11" ht="14.4" customHeight="1" x14ac:dyDescent="0.3">
      <c r="A167" s="649" t="s">
        <v>566</v>
      </c>
      <c r="B167" s="650" t="s">
        <v>2234</v>
      </c>
      <c r="C167" s="651" t="s">
        <v>576</v>
      </c>
      <c r="D167" s="652" t="s">
        <v>2236</v>
      </c>
      <c r="E167" s="651" t="s">
        <v>4611</v>
      </c>
      <c r="F167" s="652" t="s">
        <v>4612</v>
      </c>
      <c r="G167" s="651" t="s">
        <v>4032</v>
      </c>
      <c r="H167" s="651" t="s">
        <v>4033</v>
      </c>
      <c r="I167" s="653">
        <v>1.9366666666666668</v>
      </c>
      <c r="J167" s="653">
        <v>600</v>
      </c>
      <c r="K167" s="654">
        <v>1162</v>
      </c>
    </row>
    <row r="168" spans="1:11" ht="14.4" customHeight="1" x14ac:dyDescent="0.3">
      <c r="A168" s="649" t="s">
        <v>566</v>
      </c>
      <c r="B168" s="650" t="s">
        <v>2234</v>
      </c>
      <c r="C168" s="651" t="s">
        <v>576</v>
      </c>
      <c r="D168" s="652" t="s">
        <v>2236</v>
      </c>
      <c r="E168" s="651" t="s">
        <v>4611</v>
      </c>
      <c r="F168" s="652" t="s">
        <v>4612</v>
      </c>
      <c r="G168" s="651" t="s">
        <v>4032</v>
      </c>
      <c r="H168" s="651" t="s">
        <v>4034</v>
      </c>
      <c r="I168" s="653">
        <v>1.9379999999999999</v>
      </c>
      <c r="J168" s="653">
        <v>900</v>
      </c>
      <c r="K168" s="654">
        <v>1744</v>
      </c>
    </row>
    <row r="169" spans="1:11" ht="14.4" customHeight="1" x14ac:dyDescent="0.3">
      <c r="A169" s="649" t="s">
        <v>566</v>
      </c>
      <c r="B169" s="650" t="s">
        <v>2234</v>
      </c>
      <c r="C169" s="651" t="s">
        <v>576</v>
      </c>
      <c r="D169" s="652" t="s">
        <v>2236</v>
      </c>
      <c r="E169" s="651" t="s">
        <v>4611</v>
      </c>
      <c r="F169" s="652" t="s">
        <v>4612</v>
      </c>
      <c r="G169" s="651" t="s">
        <v>4035</v>
      </c>
      <c r="H169" s="651" t="s">
        <v>4036</v>
      </c>
      <c r="I169" s="653">
        <v>5.202727272727274</v>
      </c>
      <c r="J169" s="653">
        <v>20060</v>
      </c>
      <c r="K169" s="654">
        <v>104353.65000000001</v>
      </c>
    </row>
    <row r="170" spans="1:11" ht="14.4" customHeight="1" x14ac:dyDescent="0.3">
      <c r="A170" s="649" t="s">
        <v>566</v>
      </c>
      <c r="B170" s="650" t="s">
        <v>2234</v>
      </c>
      <c r="C170" s="651" t="s">
        <v>576</v>
      </c>
      <c r="D170" s="652" t="s">
        <v>2236</v>
      </c>
      <c r="E170" s="651" t="s">
        <v>4611</v>
      </c>
      <c r="F170" s="652" t="s">
        <v>4612</v>
      </c>
      <c r="G170" s="651" t="s">
        <v>4037</v>
      </c>
      <c r="H170" s="651" t="s">
        <v>4038</v>
      </c>
      <c r="I170" s="653">
        <v>13.203333333333333</v>
      </c>
      <c r="J170" s="653">
        <v>30</v>
      </c>
      <c r="K170" s="654">
        <v>396.1</v>
      </c>
    </row>
    <row r="171" spans="1:11" ht="14.4" customHeight="1" x14ac:dyDescent="0.3">
      <c r="A171" s="649" t="s">
        <v>566</v>
      </c>
      <c r="B171" s="650" t="s">
        <v>2234</v>
      </c>
      <c r="C171" s="651" t="s">
        <v>576</v>
      </c>
      <c r="D171" s="652" t="s">
        <v>2236</v>
      </c>
      <c r="E171" s="651" t="s">
        <v>4611</v>
      </c>
      <c r="F171" s="652" t="s">
        <v>4612</v>
      </c>
      <c r="G171" s="651" t="s">
        <v>4039</v>
      </c>
      <c r="H171" s="651" t="s">
        <v>4040</v>
      </c>
      <c r="I171" s="653">
        <v>13.2</v>
      </c>
      <c r="J171" s="653">
        <v>20</v>
      </c>
      <c r="K171" s="654">
        <v>264</v>
      </c>
    </row>
    <row r="172" spans="1:11" ht="14.4" customHeight="1" x14ac:dyDescent="0.3">
      <c r="A172" s="649" t="s">
        <v>566</v>
      </c>
      <c r="B172" s="650" t="s">
        <v>2234</v>
      </c>
      <c r="C172" s="651" t="s">
        <v>576</v>
      </c>
      <c r="D172" s="652" t="s">
        <v>2236</v>
      </c>
      <c r="E172" s="651" t="s">
        <v>4611</v>
      </c>
      <c r="F172" s="652" t="s">
        <v>4612</v>
      </c>
      <c r="G172" s="651" t="s">
        <v>4041</v>
      </c>
      <c r="H172" s="651" t="s">
        <v>4042</v>
      </c>
      <c r="I172" s="653">
        <v>1.555714285714286</v>
      </c>
      <c r="J172" s="653">
        <v>4200</v>
      </c>
      <c r="K172" s="654">
        <v>6534</v>
      </c>
    </row>
    <row r="173" spans="1:11" ht="14.4" customHeight="1" x14ac:dyDescent="0.3">
      <c r="A173" s="649" t="s">
        <v>566</v>
      </c>
      <c r="B173" s="650" t="s">
        <v>2234</v>
      </c>
      <c r="C173" s="651" t="s">
        <v>576</v>
      </c>
      <c r="D173" s="652" t="s">
        <v>2236</v>
      </c>
      <c r="E173" s="651" t="s">
        <v>4611</v>
      </c>
      <c r="F173" s="652" t="s">
        <v>4612</v>
      </c>
      <c r="G173" s="651" t="s">
        <v>4043</v>
      </c>
      <c r="H173" s="651" t="s">
        <v>4044</v>
      </c>
      <c r="I173" s="653">
        <v>21.24</v>
      </c>
      <c r="J173" s="653">
        <v>350</v>
      </c>
      <c r="K173" s="654">
        <v>7433.78</v>
      </c>
    </row>
    <row r="174" spans="1:11" ht="14.4" customHeight="1" x14ac:dyDescent="0.3">
      <c r="A174" s="649" t="s">
        <v>566</v>
      </c>
      <c r="B174" s="650" t="s">
        <v>2234</v>
      </c>
      <c r="C174" s="651" t="s">
        <v>576</v>
      </c>
      <c r="D174" s="652" t="s">
        <v>2236</v>
      </c>
      <c r="E174" s="651" t="s">
        <v>4611</v>
      </c>
      <c r="F174" s="652" t="s">
        <v>4612</v>
      </c>
      <c r="G174" s="651" t="s">
        <v>4045</v>
      </c>
      <c r="H174" s="651" t="s">
        <v>4046</v>
      </c>
      <c r="I174" s="653">
        <v>21.233333333333331</v>
      </c>
      <c r="J174" s="653">
        <v>1050</v>
      </c>
      <c r="K174" s="654">
        <v>22294.5</v>
      </c>
    </row>
    <row r="175" spans="1:11" ht="14.4" customHeight="1" x14ac:dyDescent="0.3">
      <c r="A175" s="649" t="s">
        <v>566</v>
      </c>
      <c r="B175" s="650" t="s">
        <v>2234</v>
      </c>
      <c r="C175" s="651" t="s">
        <v>576</v>
      </c>
      <c r="D175" s="652" t="s">
        <v>2236</v>
      </c>
      <c r="E175" s="651" t="s">
        <v>4611</v>
      </c>
      <c r="F175" s="652" t="s">
        <v>4612</v>
      </c>
      <c r="G175" s="651" t="s">
        <v>4047</v>
      </c>
      <c r="H175" s="651" t="s">
        <v>4048</v>
      </c>
      <c r="I175" s="653">
        <v>347.39000000000004</v>
      </c>
      <c r="J175" s="653">
        <v>150</v>
      </c>
      <c r="K175" s="654">
        <v>52108.799999999996</v>
      </c>
    </row>
    <row r="176" spans="1:11" ht="14.4" customHeight="1" x14ac:dyDescent="0.3">
      <c r="A176" s="649" t="s">
        <v>566</v>
      </c>
      <c r="B176" s="650" t="s">
        <v>2234</v>
      </c>
      <c r="C176" s="651" t="s">
        <v>576</v>
      </c>
      <c r="D176" s="652" t="s">
        <v>2236</v>
      </c>
      <c r="E176" s="651" t="s">
        <v>4611</v>
      </c>
      <c r="F176" s="652" t="s">
        <v>4612</v>
      </c>
      <c r="G176" s="651" t="s">
        <v>4049</v>
      </c>
      <c r="H176" s="651" t="s">
        <v>4050</v>
      </c>
      <c r="I176" s="653">
        <v>6.6533333333333333</v>
      </c>
      <c r="J176" s="653">
        <v>70</v>
      </c>
      <c r="K176" s="654">
        <v>465.8</v>
      </c>
    </row>
    <row r="177" spans="1:11" ht="14.4" customHeight="1" x14ac:dyDescent="0.3">
      <c r="A177" s="649" t="s">
        <v>566</v>
      </c>
      <c r="B177" s="650" t="s">
        <v>2234</v>
      </c>
      <c r="C177" s="651" t="s">
        <v>576</v>
      </c>
      <c r="D177" s="652" t="s">
        <v>2236</v>
      </c>
      <c r="E177" s="651" t="s">
        <v>4611</v>
      </c>
      <c r="F177" s="652" t="s">
        <v>4612</v>
      </c>
      <c r="G177" s="651" t="s">
        <v>4051</v>
      </c>
      <c r="H177" s="651" t="s">
        <v>4052</v>
      </c>
      <c r="I177" s="653">
        <v>5.8237499999999986</v>
      </c>
      <c r="J177" s="653">
        <v>113</v>
      </c>
      <c r="K177" s="654">
        <v>865.36999999999989</v>
      </c>
    </row>
    <row r="178" spans="1:11" ht="14.4" customHeight="1" x14ac:dyDescent="0.3">
      <c r="A178" s="649" t="s">
        <v>566</v>
      </c>
      <c r="B178" s="650" t="s">
        <v>2234</v>
      </c>
      <c r="C178" s="651" t="s">
        <v>576</v>
      </c>
      <c r="D178" s="652" t="s">
        <v>2236</v>
      </c>
      <c r="E178" s="651" t="s">
        <v>4611</v>
      </c>
      <c r="F178" s="652" t="s">
        <v>4612</v>
      </c>
      <c r="G178" s="651" t="s">
        <v>4053</v>
      </c>
      <c r="H178" s="651" t="s">
        <v>4054</v>
      </c>
      <c r="I178" s="653">
        <v>261.63</v>
      </c>
      <c r="J178" s="653">
        <v>8</v>
      </c>
      <c r="K178" s="654">
        <v>2093</v>
      </c>
    </row>
    <row r="179" spans="1:11" ht="14.4" customHeight="1" x14ac:dyDescent="0.3">
      <c r="A179" s="649" t="s">
        <v>566</v>
      </c>
      <c r="B179" s="650" t="s">
        <v>2234</v>
      </c>
      <c r="C179" s="651" t="s">
        <v>576</v>
      </c>
      <c r="D179" s="652" t="s">
        <v>2236</v>
      </c>
      <c r="E179" s="651" t="s">
        <v>4611</v>
      </c>
      <c r="F179" s="652" t="s">
        <v>4612</v>
      </c>
      <c r="G179" s="651" t="s">
        <v>4055</v>
      </c>
      <c r="H179" s="651" t="s">
        <v>4056</v>
      </c>
      <c r="I179" s="653">
        <v>220.91</v>
      </c>
      <c r="J179" s="653">
        <v>200</v>
      </c>
      <c r="K179" s="654">
        <v>44181.93</v>
      </c>
    </row>
    <row r="180" spans="1:11" ht="14.4" customHeight="1" x14ac:dyDescent="0.3">
      <c r="A180" s="649" t="s">
        <v>566</v>
      </c>
      <c r="B180" s="650" t="s">
        <v>2234</v>
      </c>
      <c r="C180" s="651" t="s">
        <v>576</v>
      </c>
      <c r="D180" s="652" t="s">
        <v>2236</v>
      </c>
      <c r="E180" s="651" t="s">
        <v>4611</v>
      </c>
      <c r="F180" s="652" t="s">
        <v>4612</v>
      </c>
      <c r="G180" s="651" t="s">
        <v>4057</v>
      </c>
      <c r="H180" s="651" t="s">
        <v>4058</v>
      </c>
      <c r="I180" s="653">
        <v>0.47166666666666668</v>
      </c>
      <c r="J180" s="653">
        <v>10000</v>
      </c>
      <c r="K180" s="654">
        <v>4720</v>
      </c>
    </row>
    <row r="181" spans="1:11" ht="14.4" customHeight="1" x14ac:dyDescent="0.3">
      <c r="A181" s="649" t="s">
        <v>566</v>
      </c>
      <c r="B181" s="650" t="s">
        <v>2234</v>
      </c>
      <c r="C181" s="651" t="s">
        <v>576</v>
      </c>
      <c r="D181" s="652" t="s">
        <v>2236</v>
      </c>
      <c r="E181" s="651" t="s">
        <v>4611</v>
      </c>
      <c r="F181" s="652" t="s">
        <v>4612</v>
      </c>
      <c r="G181" s="651" t="s">
        <v>3767</v>
      </c>
      <c r="H181" s="651" t="s">
        <v>3768</v>
      </c>
      <c r="I181" s="653">
        <v>0.47</v>
      </c>
      <c r="J181" s="653">
        <v>4000</v>
      </c>
      <c r="K181" s="654">
        <v>1880</v>
      </c>
    </row>
    <row r="182" spans="1:11" ht="14.4" customHeight="1" x14ac:dyDescent="0.3">
      <c r="A182" s="649" t="s">
        <v>566</v>
      </c>
      <c r="B182" s="650" t="s">
        <v>2234</v>
      </c>
      <c r="C182" s="651" t="s">
        <v>576</v>
      </c>
      <c r="D182" s="652" t="s">
        <v>2236</v>
      </c>
      <c r="E182" s="651" t="s">
        <v>4611</v>
      </c>
      <c r="F182" s="652" t="s">
        <v>4612</v>
      </c>
      <c r="G182" s="651" t="s">
        <v>4059</v>
      </c>
      <c r="H182" s="651" t="s">
        <v>4060</v>
      </c>
      <c r="I182" s="653">
        <v>4.0271428571428576</v>
      </c>
      <c r="J182" s="653">
        <v>2600</v>
      </c>
      <c r="K182" s="654">
        <v>10472</v>
      </c>
    </row>
    <row r="183" spans="1:11" ht="14.4" customHeight="1" x14ac:dyDescent="0.3">
      <c r="A183" s="649" t="s">
        <v>566</v>
      </c>
      <c r="B183" s="650" t="s">
        <v>2234</v>
      </c>
      <c r="C183" s="651" t="s">
        <v>576</v>
      </c>
      <c r="D183" s="652" t="s">
        <v>2236</v>
      </c>
      <c r="E183" s="651" t="s">
        <v>4611</v>
      </c>
      <c r="F183" s="652" t="s">
        <v>4612</v>
      </c>
      <c r="G183" s="651" t="s">
        <v>4061</v>
      </c>
      <c r="H183" s="651" t="s">
        <v>4062</v>
      </c>
      <c r="I183" s="653">
        <v>2.6</v>
      </c>
      <c r="J183" s="653">
        <v>1200</v>
      </c>
      <c r="K183" s="654">
        <v>3120</v>
      </c>
    </row>
    <row r="184" spans="1:11" ht="14.4" customHeight="1" x14ac:dyDescent="0.3">
      <c r="A184" s="649" t="s">
        <v>566</v>
      </c>
      <c r="B184" s="650" t="s">
        <v>2234</v>
      </c>
      <c r="C184" s="651" t="s">
        <v>576</v>
      </c>
      <c r="D184" s="652" t="s">
        <v>2236</v>
      </c>
      <c r="E184" s="651" t="s">
        <v>4611</v>
      </c>
      <c r="F184" s="652" t="s">
        <v>4612</v>
      </c>
      <c r="G184" s="651" t="s">
        <v>4063</v>
      </c>
      <c r="H184" s="651" t="s">
        <v>4064</v>
      </c>
      <c r="I184" s="653">
        <v>2.6</v>
      </c>
      <c r="J184" s="653">
        <v>6400</v>
      </c>
      <c r="K184" s="654">
        <v>16640</v>
      </c>
    </row>
    <row r="185" spans="1:11" ht="14.4" customHeight="1" x14ac:dyDescent="0.3">
      <c r="A185" s="649" t="s">
        <v>566</v>
      </c>
      <c r="B185" s="650" t="s">
        <v>2234</v>
      </c>
      <c r="C185" s="651" t="s">
        <v>576</v>
      </c>
      <c r="D185" s="652" t="s">
        <v>2236</v>
      </c>
      <c r="E185" s="651" t="s">
        <v>4611</v>
      </c>
      <c r="F185" s="652" t="s">
        <v>4612</v>
      </c>
      <c r="G185" s="651" t="s">
        <v>4065</v>
      </c>
      <c r="H185" s="651" t="s">
        <v>4066</v>
      </c>
      <c r="I185" s="653">
        <v>2.6014285714285714</v>
      </c>
      <c r="J185" s="653">
        <v>7000</v>
      </c>
      <c r="K185" s="654">
        <v>18210</v>
      </c>
    </row>
    <row r="186" spans="1:11" ht="14.4" customHeight="1" x14ac:dyDescent="0.3">
      <c r="A186" s="649" t="s">
        <v>566</v>
      </c>
      <c r="B186" s="650" t="s">
        <v>2234</v>
      </c>
      <c r="C186" s="651" t="s">
        <v>576</v>
      </c>
      <c r="D186" s="652" t="s">
        <v>2236</v>
      </c>
      <c r="E186" s="651" t="s">
        <v>4611</v>
      </c>
      <c r="F186" s="652" t="s">
        <v>4612</v>
      </c>
      <c r="G186" s="651" t="s">
        <v>4067</v>
      </c>
      <c r="H186" s="651" t="s">
        <v>4068</v>
      </c>
      <c r="I186" s="653">
        <v>15.408571428571429</v>
      </c>
      <c r="J186" s="653">
        <v>350</v>
      </c>
      <c r="K186" s="654">
        <v>5393</v>
      </c>
    </row>
    <row r="187" spans="1:11" ht="14.4" customHeight="1" x14ac:dyDescent="0.3">
      <c r="A187" s="649" t="s">
        <v>566</v>
      </c>
      <c r="B187" s="650" t="s">
        <v>2234</v>
      </c>
      <c r="C187" s="651" t="s">
        <v>576</v>
      </c>
      <c r="D187" s="652" t="s">
        <v>2236</v>
      </c>
      <c r="E187" s="651" t="s">
        <v>4611</v>
      </c>
      <c r="F187" s="652" t="s">
        <v>4612</v>
      </c>
      <c r="G187" s="651" t="s">
        <v>4069</v>
      </c>
      <c r="H187" s="651" t="s">
        <v>4070</v>
      </c>
      <c r="I187" s="653">
        <v>250.8</v>
      </c>
      <c r="J187" s="653">
        <v>25</v>
      </c>
      <c r="K187" s="654">
        <v>6269.91</v>
      </c>
    </row>
    <row r="188" spans="1:11" ht="14.4" customHeight="1" x14ac:dyDescent="0.3">
      <c r="A188" s="649" t="s">
        <v>566</v>
      </c>
      <c r="B188" s="650" t="s">
        <v>2234</v>
      </c>
      <c r="C188" s="651" t="s">
        <v>576</v>
      </c>
      <c r="D188" s="652" t="s">
        <v>2236</v>
      </c>
      <c r="E188" s="651" t="s">
        <v>4611</v>
      </c>
      <c r="F188" s="652" t="s">
        <v>4612</v>
      </c>
      <c r="G188" s="651" t="s">
        <v>4071</v>
      </c>
      <c r="H188" s="651" t="s">
        <v>4072</v>
      </c>
      <c r="I188" s="653">
        <v>527.96</v>
      </c>
      <c r="J188" s="653">
        <v>10</v>
      </c>
      <c r="K188" s="654">
        <v>5279.65</v>
      </c>
    </row>
    <row r="189" spans="1:11" ht="14.4" customHeight="1" x14ac:dyDescent="0.3">
      <c r="A189" s="649" t="s">
        <v>566</v>
      </c>
      <c r="B189" s="650" t="s">
        <v>2234</v>
      </c>
      <c r="C189" s="651" t="s">
        <v>576</v>
      </c>
      <c r="D189" s="652" t="s">
        <v>2236</v>
      </c>
      <c r="E189" s="651" t="s">
        <v>4611</v>
      </c>
      <c r="F189" s="652" t="s">
        <v>4612</v>
      </c>
      <c r="G189" s="651" t="s">
        <v>4073</v>
      </c>
      <c r="H189" s="651" t="s">
        <v>4074</v>
      </c>
      <c r="I189" s="653">
        <v>168.19</v>
      </c>
      <c r="J189" s="653">
        <v>20</v>
      </c>
      <c r="K189" s="654">
        <v>3363.8</v>
      </c>
    </row>
    <row r="190" spans="1:11" ht="14.4" customHeight="1" x14ac:dyDescent="0.3">
      <c r="A190" s="649" t="s">
        <v>566</v>
      </c>
      <c r="B190" s="650" t="s">
        <v>2234</v>
      </c>
      <c r="C190" s="651" t="s">
        <v>576</v>
      </c>
      <c r="D190" s="652" t="s">
        <v>2236</v>
      </c>
      <c r="E190" s="651" t="s">
        <v>4611</v>
      </c>
      <c r="F190" s="652" t="s">
        <v>4612</v>
      </c>
      <c r="G190" s="651" t="s">
        <v>4075</v>
      </c>
      <c r="H190" s="651" t="s">
        <v>4076</v>
      </c>
      <c r="I190" s="653">
        <v>2309.8957142857139</v>
      </c>
      <c r="J190" s="653">
        <v>35</v>
      </c>
      <c r="K190" s="654">
        <v>80846.349999999991</v>
      </c>
    </row>
    <row r="191" spans="1:11" ht="14.4" customHeight="1" x14ac:dyDescent="0.3">
      <c r="A191" s="649" t="s">
        <v>566</v>
      </c>
      <c r="B191" s="650" t="s">
        <v>2234</v>
      </c>
      <c r="C191" s="651" t="s">
        <v>576</v>
      </c>
      <c r="D191" s="652" t="s">
        <v>2236</v>
      </c>
      <c r="E191" s="651" t="s">
        <v>4611</v>
      </c>
      <c r="F191" s="652" t="s">
        <v>4612</v>
      </c>
      <c r="G191" s="651" t="s">
        <v>4077</v>
      </c>
      <c r="H191" s="651" t="s">
        <v>4078</v>
      </c>
      <c r="I191" s="653">
        <v>484.03499999999997</v>
      </c>
      <c r="J191" s="653">
        <v>20</v>
      </c>
      <c r="K191" s="654">
        <v>9680.7799999999988</v>
      </c>
    </row>
    <row r="192" spans="1:11" ht="14.4" customHeight="1" x14ac:dyDescent="0.3">
      <c r="A192" s="649" t="s">
        <v>566</v>
      </c>
      <c r="B192" s="650" t="s">
        <v>2234</v>
      </c>
      <c r="C192" s="651" t="s">
        <v>576</v>
      </c>
      <c r="D192" s="652" t="s">
        <v>2236</v>
      </c>
      <c r="E192" s="651" t="s">
        <v>4611</v>
      </c>
      <c r="F192" s="652" t="s">
        <v>4612</v>
      </c>
      <c r="G192" s="651" t="s">
        <v>4079</v>
      </c>
      <c r="H192" s="651" t="s">
        <v>4080</v>
      </c>
      <c r="I192" s="653">
        <v>646.76</v>
      </c>
      <c r="J192" s="653">
        <v>8</v>
      </c>
      <c r="K192" s="654">
        <v>5174.1000000000004</v>
      </c>
    </row>
    <row r="193" spans="1:11" ht="14.4" customHeight="1" x14ac:dyDescent="0.3">
      <c r="A193" s="649" t="s">
        <v>566</v>
      </c>
      <c r="B193" s="650" t="s">
        <v>2234</v>
      </c>
      <c r="C193" s="651" t="s">
        <v>576</v>
      </c>
      <c r="D193" s="652" t="s">
        <v>2236</v>
      </c>
      <c r="E193" s="651" t="s">
        <v>4611</v>
      </c>
      <c r="F193" s="652" t="s">
        <v>4612</v>
      </c>
      <c r="G193" s="651" t="s">
        <v>4081</v>
      </c>
      <c r="H193" s="651" t="s">
        <v>4082</v>
      </c>
      <c r="I193" s="653">
        <v>91.04</v>
      </c>
      <c r="J193" s="653">
        <v>60</v>
      </c>
      <c r="K193" s="654">
        <v>5462.43</v>
      </c>
    </row>
    <row r="194" spans="1:11" ht="14.4" customHeight="1" x14ac:dyDescent="0.3">
      <c r="A194" s="649" t="s">
        <v>566</v>
      </c>
      <c r="B194" s="650" t="s">
        <v>2234</v>
      </c>
      <c r="C194" s="651" t="s">
        <v>576</v>
      </c>
      <c r="D194" s="652" t="s">
        <v>2236</v>
      </c>
      <c r="E194" s="651" t="s">
        <v>4611</v>
      </c>
      <c r="F194" s="652" t="s">
        <v>4612</v>
      </c>
      <c r="G194" s="651" t="s">
        <v>4083</v>
      </c>
      <c r="H194" s="651" t="s">
        <v>4084</v>
      </c>
      <c r="I194" s="653">
        <v>91.04</v>
      </c>
      <c r="J194" s="653">
        <v>40</v>
      </c>
      <c r="K194" s="654">
        <v>3641.62</v>
      </c>
    </row>
    <row r="195" spans="1:11" ht="14.4" customHeight="1" x14ac:dyDescent="0.3">
      <c r="A195" s="649" t="s">
        <v>566</v>
      </c>
      <c r="B195" s="650" t="s">
        <v>2234</v>
      </c>
      <c r="C195" s="651" t="s">
        <v>576</v>
      </c>
      <c r="D195" s="652" t="s">
        <v>2236</v>
      </c>
      <c r="E195" s="651" t="s">
        <v>4611</v>
      </c>
      <c r="F195" s="652" t="s">
        <v>4612</v>
      </c>
      <c r="G195" s="651" t="s">
        <v>4085</v>
      </c>
      <c r="H195" s="651" t="s">
        <v>4086</v>
      </c>
      <c r="I195" s="653">
        <v>1672.22</v>
      </c>
      <c r="J195" s="653">
        <v>2</v>
      </c>
      <c r="K195" s="654">
        <v>3344.44</v>
      </c>
    </row>
    <row r="196" spans="1:11" ht="14.4" customHeight="1" x14ac:dyDescent="0.3">
      <c r="A196" s="649" t="s">
        <v>566</v>
      </c>
      <c r="B196" s="650" t="s">
        <v>2234</v>
      </c>
      <c r="C196" s="651" t="s">
        <v>576</v>
      </c>
      <c r="D196" s="652" t="s">
        <v>2236</v>
      </c>
      <c r="E196" s="651" t="s">
        <v>4611</v>
      </c>
      <c r="F196" s="652" t="s">
        <v>4612</v>
      </c>
      <c r="G196" s="651" t="s">
        <v>4087</v>
      </c>
      <c r="H196" s="651" t="s">
        <v>4088</v>
      </c>
      <c r="I196" s="653">
        <v>168.19</v>
      </c>
      <c r="J196" s="653">
        <v>30</v>
      </c>
      <c r="K196" s="654">
        <v>5045.7000000000007</v>
      </c>
    </row>
    <row r="197" spans="1:11" ht="14.4" customHeight="1" x14ac:dyDescent="0.3">
      <c r="A197" s="649" t="s">
        <v>566</v>
      </c>
      <c r="B197" s="650" t="s">
        <v>2234</v>
      </c>
      <c r="C197" s="651" t="s">
        <v>576</v>
      </c>
      <c r="D197" s="652" t="s">
        <v>2236</v>
      </c>
      <c r="E197" s="651" t="s">
        <v>4611</v>
      </c>
      <c r="F197" s="652" t="s">
        <v>4612</v>
      </c>
      <c r="G197" s="651" t="s">
        <v>4089</v>
      </c>
      <c r="H197" s="651" t="s">
        <v>4090</v>
      </c>
      <c r="I197" s="653">
        <v>22.323333333333334</v>
      </c>
      <c r="J197" s="653">
        <v>120</v>
      </c>
      <c r="K197" s="654">
        <v>2678.96</v>
      </c>
    </row>
    <row r="198" spans="1:11" ht="14.4" customHeight="1" x14ac:dyDescent="0.3">
      <c r="A198" s="649" t="s">
        <v>566</v>
      </c>
      <c r="B198" s="650" t="s">
        <v>2234</v>
      </c>
      <c r="C198" s="651" t="s">
        <v>576</v>
      </c>
      <c r="D198" s="652" t="s">
        <v>2236</v>
      </c>
      <c r="E198" s="651" t="s">
        <v>4611</v>
      </c>
      <c r="F198" s="652" t="s">
        <v>4612</v>
      </c>
      <c r="G198" s="651" t="s">
        <v>4091</v>
      </c>
      <c r="H198" s="651" t="s">
        <v>4092</v>
      </c>
      <c r="I198" s="653">
        <v>1869.45</v>
      </c>
      <c r="J198" s="653">
        <v>15</v>
      </c>
      <c r="K198" s="654">
        <v>28041.75</v>
      </c>
    </row>
    <row r="199" spans="1:11" ht="14.4" customHeight="1" x14ac:dyDescent="0.3">
      <c r="A199" s="649" t="s">
        <v>566</v>
      </c>
      <c r="B199" s="650" t="s">
        <v>2234</v>
      </c>
      <c r="C199" s="651" t="s">
        <v>576</v>
      </c>
      <c r="D199" s="652" t="s">
        <v>2236</v>
      </c>
      <c r="E199" s="651" t="s">
        <v>4611</v>
      </c>
      <c r="F199" s="652" t="s">
        <v>4612</v>
      </c>
      <c r="G199" s="651" t="s">
        <v>4093</v>
      </c>
      <c r="H199" s="651" t="s">
        <v>4094</v>
      </c>
      <c r="I199" s="653">
        <v>229.9</v>
      </c>
      <c r="J199" s="653">
        <v>240</v>
      </c>
      <c r="K199" s="654">
        <v>55176</v>
      </c>
    </row>
    <row r="200" spans="1:11" ht="14.4" customHeight="1" x14ac:dyDescent="0.3">
      <c r="A200" s="649" t="s">
        <v>566</v>
      </c>
      <c r="B200" s="650" t="s">
        <v>2234</v>
      </c>
      <c r="C200" s="651" t="s">
        <v>576</v>
      </c>
      <c r="D200" s="652" t="s">
        <v>2236</v>
      </c>
      <c r="E200" s="651" t="s">
        <v>4611</v>
      </c>
      <c r="F200" s="652" t="s">
        <v>4612</v>
      </c>
      <c r="G200" s="651" t="s">
        <v>4095</v>
      </c>
      <c r="H200" s="651" t="s">
        <v>4096</v>
      </c>
      <c r="I200" s="653">
        <v>12.839999999999998</v>
      </c>
      <c r="J200" s="653">
        <v>150</v>
      </c>
      <c r="K200" s="654">
        <v>1926.63</v>
      </c>
    </row>
    <row r="201" spans="1:11" ht="14.4" customHeight="1" x14ac:dyDescent="0.3">
      <c r="A201" s="649" t="s">
        <v>566</v>
      </c>
      <c r="B201" s="650" t="s">
        <v>2234</v>
      </c>
      <c r="C201" s="651" t="s">
        <v>576</v>
      </c>
      <c r="D201" s="652" t="s">
        <v>2236</v>
      </c>
      <c r="E201" s="651" t="s">
        <v>4611</v>
      </c>
      <c r="F201" s="652" t="s">
        <v>4612</v>
      </c>
      <c r="G201" s="651" t="s">
        <v>4097</v>
      </c>
      <c r="H201" s="651" t="s">
        <v>4098</v>
      </c>
      <c r="I201" s="653">
        <v>25.99</v>
      </c>
      <c r="J201" s="653">
        <v>500</v>
      </c>
      <c r="K201" s="654">
        <v>12995.32</v>
      </c>
    </row>
    <row r="202" spans="1:11" ht="14.4" customHeight="1" x14ac:dyDescent="0.3">
      <c r="A202" s="649" t="s">
        <v>566</v>
      </c>
      <c r="B202" s="650" t="s">
        <v>2234</v>
      </c>
      <c r="C202" s="651" t="s">
        <v>576</v>
      </c>
      <c r="D202" s="652" t="s">
        <v>2236</v>
      </c>
      <c r="E202" s="651" t="s">
        <v>4611</v>
      </c>
      <c r="F202" s="652" t="s">
        <v>4612</v>
      </c>
      <c r="G202" s="651" t="s">
        <v>4099</v>
      </c>
      <c r="H202" s="651" t="s">
        <v>4100</v>
      </c>
      <c r="I202" s="653">
        <v>5693.0266666666676</v>
      </c>
      <c r="J202" s="653">
        <v>3</v>
      </c>
      <c r="K202" s="654">
        <v>17079.080000000002</v>
      </c>
    </row>
    <row r="203" spans="1:11" ht="14.4" customHeight="1" x14ac:dyDescent="0.3">
      <c r="A203" s="649" t="s">
        <v>566</v>
      </c>
      <c r="B203" s="650" t="s">
        <v>2234</v>
      </c>
      <c r="C203" s="651" t="s">
        <v>576</v>
      </c>
      <c r="D203" s="652" t="s">
        <v>2236</v>
      </c>
      <c r="E203" s="651" t="s">
        <v>4611</v>
      </c>
      <c r="F203" s="652" t="s">
        <v>4612</v>
      </c>
      <c r="G203" s="651" t="s">
        <v>4101</v>
      </c>
      <c r="H203" s="651" t="s">
        <v>4102</v>
      </c>
      <c r="I203" s="653">
        <v>68.64</v>
      </c>
      <c r="J203" s="653">
        <v>20</v>
      </c>
      <c r="K203" s="654">
        <v>1372.75</v>
      </c>
    </row>
    <row r="204" spans="1:11" ht="14.4" customHeight="1" x14ac:dyDescent="0.3">
      <c r="A204" s="649" t="s">
        <v>566</v>
      </c>
      <c r="B204" s="650" t="s">
        <v>2234</v>
      </c>
      <c r="C204" s="651" t="s">
        <v>576</v>
      </c>
      <c r="D204" s="652" t="s">
        <v>2236</v>
      </c>
      <c r="E204" s="651" t="s">
        <v>4611</v>
      </c>
      <c r="F204" s="652" t="s">
        <v>4612</v>
      </c>
      <c r="G204" s="651" t="s">
        <v>4101</v>
      </c>
      <c r="H204" s="651" t="s">
        <v>4103</v>
      </c>
      <c r="I204" s="653">
        <v>68.64</v>
      </c>
      <c r="J204" s="653">
        <v>20</v>
      </c>
      <c r="K204" s="654">
        <v>1372.8</v>
      </c>
    </row>
    <row r="205" spans="1:11" ht="14.4" customHeight="1" x14ac:dyDescent="0.3">
      <c r="A205" s="649" t="s">
        <v>566</v>
      </c>
      <c r="B205" s="650" t="s">
        <v>2234</v>
      </c>
      <c r="C205" s="651" t="s">
        <v>576</v>
      </c>
      <c r="D205" s="652" t="s">
        <v>2236</v>
      </c>
      <c r="E205" s="651" t="s">
        <v>4611</v>
      </c>
      <c r="F205" s="652" t="s">
        <v>4612</v>
      </c>
      <c r="G205" s="651" t="s">
        <v>4104</v>
      </c>
      <c r="H205" s="651" t="s">
        <v>4105</v>
      </c>
      <c r="I205" s="653">
        <v>172.56</v>
      </c>
      <c r="J205" s="653">
        <v>5</v>
      </c>
      <c r="K205" s="654">
        <v>862.8</v>
      </c>
    </row>
    <row r="206" spans="1:11" ht="14.4" customHeight="1" x14ac:dyDescent="0.3">
      <c r="A206" s="649" t="s">
        <v>566</v>
      </c>
      <c r="B206" s="650" t="s">
        <v>2234</v>
      </c>
      <c r="C206" s="651" t="s">
        <v>576</v>
      </c>
      <c r="D206" s="652" t="s">
        <v>2236</v>
      </c>
      <c r="E206" s="651" t="s">
        <v>4611</v>
      </c>
      <c r="F206" s="652" t="s">
        <v>4612</v>
      </c>
      <c r="G206" s="651" t="s">
        <v>4106</v>
      </c>
      <c r="H206" s="651" t="s">
        <v>4107</v>
      </c>
      <c r="I206" s="653">
        <v>1828.3333333333333</v>
      </c>
      <c r="J206" s="653">
        <v>3</v>
      </c>
      <c r="K206" s="654">
        <v>5485</v>
      </c>
    </row>
    <row r="207" spans="1:11" ht="14.4" customHeight="1" x14ac:dyDescent="0.3">
      <c r="A207" s="649" t="s">
        <v>566</v>
      </c>
      <c r="B207" s="650" t="s">
        <v>2234</v>
      </c>
      <c r="C207" s="651" t="s">
        <v>576</v>
      </c>
      <c r="D207" s="652" t="s">
        <v>2236</v>
      </c>
      <c r="E207" s="651" t="s">
        <v>4611</v>
      </c>
      <c r="F207" s="652" t="s">
        <v>4612</v>
      </c>
      <c r="G207" s="651" t="s">
        <v>4106</v>
      </c>
      <c r="H207" s="651" t="s">
        <v>4108</v>
      </c>
      <c r="I207" s="653">
        <v>1645.7</v>
      </c>
      <c r="J207" s="653">
        <v>1</v>
      </c>
      <c r="K207" s="654">
        <v>1645.7</v>
      </c>
    </row>
    <row r="208" spans="1:11" ht="14.4" customHeight="1" x14ac:dyDescent="0.3">
      <c r="A208" s="649" t="s">
        <v>566</v>
      </c>
      <c r="B208" s="650" t="s">
        <v>2234</v>
      </c>
      <c r="C208" s="651" t="s">
        <v>576</v>
      </c>
      <c r="D208" s="652" t="s">
        <v>2236</v>
      </c>
      <c r="E208" s="651" t="s">
        <v>4611</v>
      </c>
      <c r="F208" s="652" t="s">
        <v>4612</v>
      </c>
      <c r="G208" s="651" t="s">
        <v>4109</v>
      </c>
      <c r="H208" s="651" t="s">
        <v>4110</v>
      </c>
      <c r="I208" s="653">
        <v>9.5933333333333337</v>
      </c>
      <c r="J208" s="653">
        <v>2100</v>
      </c>
      <c r="K208" s="654">
        <v>20146</v>
      </c>
    </row>
    <row r="209" spans="1:11" ht="14.4" customHeight="1" x14ac:dyDescent="0.3">
      <c r="A209" s="649" t="s">
        <v>566</v>
      </c>
      <c r="B209" s="650" t="s">
        <v>2234</v>
      </c>
      <c r="C209" s="651" t="s">
        <v>576</v>
      </c>
      <c r="D209" s="652" t="s">
        <v>2236</v>
      </c>
      <c r="E209" s="651" t="s">
        <v>4611</v>
      </c>
      <c r="F209" s="652" t="s">
        <v>4612</v>
      </c>
      <c r="G209" s="651" t="s">
        <v>4111</v>
      </c>
      <c r="H209" s="651" t="s">
        <v>4112</v>
      </c>
      <c r="I209" s="653">
        <v>271.95999999999998</v>
      </c>
      <c r="J209" s="653">
        <v>3</v>
      </c>
      <c r="K209" s="654">
        <v>815.88</v>
      </c>
    </row>
    <row r="210" spans="1:11" ht="14.4" customHeight="1" x14ac:dyDescent="0.3">
      <c r="A210" s="649" t="s">
        <v>566</v>
      </c>
      <c r="B210" s="650" t="s">
        <v>2234</v>
      </c>
      <c r="C210" s="651" t="s">
        <v>576</v>
      </c>
      <c r="D210" s="652" t="s">
        <v>2236</v>
      </c>
      <c r="E210" s="651" t="s">
        <v>4611</v>
      </c>
      <c r="F210" s="652" t="s">
        <v>4612</v>
      </c>
      <c r="G210" s="651" t="s">
        <v>4113</v>
      </c>
      <c r="H210" s="651" t="s">
        <v>4114</v>
      </c>
      <c r="I210" s="653">
        <v>22.99</v>
      </c>
      <c r="J210" s="653">
        <v>50</v>
      </c>
      <c r="K210" s="654">
        <v>1149.5</v>
      </c>
    </row>
    <row r="211" spans="1:11" ht="14.4" customHeight="1" x14ac:dyDescent="0.3">
      <c r="A211" s="649" t="s">
        <v>566</v>
      </c>
      <c r="B211" s="650" t="s">
        <v>2234</v>
      </c>
      <c r="C211" s="651" t="s">
        <v>576</v>
      </c>
      <c r="D211" s="652" t="s">
        <v>2236</v>
      </c>
      <c r="E211" s="651" t="s">
        <v>4611</v>
      </c>
      <c r="F211" s="652" t="s">
        <v>4612</v>
      </c>
      <c r="G211" s="651" t="s">
        <v>4115</v>
      </c>
      <c r="H211" s="651" t="s">
        <v>4116</v>
      </c>
      <c r="I211" s="653">
        <v>9.68</v>
      </c>
      <c r="J211" s="653">
        <v>2800</v>
      </c>
      <c r="K211" s="654">
        <v>27104</v>
      </c>
    </row>
    <row r="212" spans="1:11" ht="14.4" customHeight="1" x14ac:dyDescent="0.3">
      <c r="A212" s="649" t="s">
        <v>566</v>
      </c>
      <c r="B212" s="650" t="s">
        <v>2234</v>
      </c>
      <c r="C212" s="651" t="s">
        <v>576</v>
      </c>
      <c r="D212" s="652" t="s">
        <v>2236</v>
      </c>
      <c r="E212" s="651" t="s">
        <v>4611</v>
      </c>
      <c r="F212" s="652" t="s">
        <v>4612</v>
      </c>
      <c r="G212" s="651" t="s">
        <v>4117</v>
      </c>
      <c r="H212" s="651" t="s">
        <v>4118</v>
      </c>
      <c r="I212" s="653">
        <v>15.730000000000002</v>
      </c>
      <c r="J212" s="653">
        <v>900</v>
      </c>
      <c r="K212" s="654">
        <v>14157</v>
      </c>
    </row>
    <row r="213" spans="1:11" ht="14.4" customHeight="1" x14ac:dyDescent="0.3">
      <c r="A213" s="649" t="s">
        <v>566</v>
      </c>
      <c r="B213" s="650" t="s">
        <v>2234</v>
      </c>
      <c r="C213" s="651" t="s">
        <v>576</v>
      </c>
      <c r="D213" s="652" t="s">
        <v>2236</v>
      </c>
      <c r="E213" s="651" t="s">
        <v>4611</v>
      </c>
      <c r="F213" s="652" t="s">
        <v>4612</v>
      </c>
      <c r="G213" s="651" t="s">
        <v>4119</v>
      </c>
      <c r="H213" s="651" t="s">
        <v>4120</v>
      </c>
      <c r="I213" s="653">
        <v>24.199999999999996</v>
      </c>
      <c r="J213" s="653">
        <v>720</v>
      </c>
      <c r="K213" s="654">
        <v>17424</v>
      </c>
    </row>
    <row r="214" spans="1:11" ht="14.4" customHeight="1" x14ac:dyDescent="0.3">
      <c r="A214" s="649" t="s">
        <v>566</v>
      </c>
      <c r="B214" s="650" t="s">
        <v>2234</v>
      </c>
      <c r="C214" s="651" t="s">
        <v>576</v>
      </c>
      <c r="D214" s="652" t="s">
        <v>2236</v>
      </c>
      <c r="E214" s="651" t="s">
        <v>4611</v>
      </c>
      <c r="F214" s="652" t="s">
        <v>4612</v>
      </c>
      <c r="G214" s="651" t="s">
        <v>4121</v>
      </c>
      <c r="H214" s="651" t="s">
        <v>4122</v>
      </c>
      <c r="I214" s="653">
        <v>133.1</v>
      </c>
      <c r="J214" s="653">
        <v>40</v>
      </c>
      <c r="K214" s="654">
        <v>5324</v>
      </c>
    </row>
    <row r="215" spans="1:11" ht="14.4" customHeight="1" x14ac:dyDescent="0.3">
      <c r="A215" s="649" t="s">
        <v>566</v>
      </c>
      <c r="B215" s="650" t="s">
        <v>2234</v>
      </c>
      <c r="C215" s="651" t="s">
        <v>576</v>
      </c>
      <c r="D215" s="652" t="s">
        <v>2236</v>
      </c>
      <c r="E215" s="651" t="s">
        <v>4611</v>
      </c>
      <c r="F215" s="652" t="s">
        <v>4612</v>
      </c>
      <c r="G215" s="651" t="s">
        <v>4123</v>
      </c>
      <c r="H215" s="651" t="s">
        <v>4124</v>
      </c>
      <c r="I215" s="653">
        <v>67.760000000000005</v>
      </c>
      <c r="J215" s="653">
        <v>25</v>
      </c>
      <c r="K215" s="654">
        <v>1694</v>
      </c>
    </row>
    <row r="216" spans="1:11" ht="14.4" customHeight="1" x14ac:dyDescent="0.3">
      <c r="A216" s="649" t="s">
        <v>566</v>
      </c>
      <c r="B216" s="650" t="s">
        <v>2234</v>
      </c>
      <c r="C216" s="651" t="s">
        <v>576</v>
      </c>
      <c r="D216" s="652" t="s">
        <v>2236</v>
      </c>
      <c r="E216" s="651" t="s">
        <v>4611</v>
      </c>
      <c r="F216" s="652" t="s">
        <v>4612</v>
      </c>
      <c r="G216" s="651" t="s">
        <v>4125</v>
      </c>
      <c r="H216" s="651" t="s">
        <v>4126</v>
      </c>
      <c r="I216" s="653">
        <v>78.05</v>
      </c>
      <c r="J216" s="653">
        <v>30</v>
      </c>
      <c r="K216" s="654">
        <v>2341.38</v>
      </c>
    </row>
    <row r="217" spans="1:11" ht="14.4" customHeight="1" x14ac:dyDescent="0.3">
      <c r="A217" s="649" t="s">
        <v>566</v>
      </c>
      <c r="B217" s="650" t="s">
        <v>2234</v>
      </c>
      <c r="C217" s="651" t="s">
        <v>576</v>
      </c>
      <c r="D217" s="652" t="s">
        <v>2236</v>
      </c>
      <c r="E217" s="651" t="s">
        <v>4611</v>
      </c>
      <c r="F217" s="652" t="s">
        <v>4612</v>
      </c>
      <c r="G217" s="651" t="s">
        <v>4127</v>
      </c>
      <c r="H217" s="651" t="s">
        <v>4128</v>
      </c>
      <c r="I217" s="653">
        <v>247.2</v>
      </c>
      <c r="J217" s="653">
        <v>10</v>
      </c>
      <c r="K217" s="654">
        <v>2472</v>
      </c>
    </row>
    <row r="218" spans="1:11" ht="14.4" customHeight="1" x14ac:dyDescent="0.3">
      <c r="A218" s="649" t="s">
        <v>566</v>
      </c>
      <c r="B218" s="650" t="s">
        <v>2234</v>
      </c>
      <c r="C218" s="651" t="s">
        <v>576</v>
      </c>
      <c r="D218" s="652" t="s">
        <v>2236</v>
      </c>
      <c r="E218" s="651" t="s">
        <v>4611</v>
      </c>
      <c r="F218" s="652" t="s">
        <v>4612</v>
      </c>
      <c r="G218" s="651" t="s">
        <v>4129</v>
      </c>
      <c r="H218" s="651" t="s">
        <v>4130</v>
      </c>
      <c r="I218" s="653">
        <v>78.17</v>
      </c>
      <c r="J218" s="653">
        <v>40</v>
      </c>
      <c r="K218" s="654">
        <v>3126.6900000000005</v>
      </c>
    </row>
    <row r="219" spans="1:11" ht="14.4" customHeight="1" x14ac:dyDescent="0.3">
      <c r="A219" s="649" t="s">
        <v>566</v>
      </c>
      <c r="B219" s="650" t="s">
        <v>2234</v>
      </c>
      <c r="C219" s="651" t="s">
        <v>576</v>
      </c>
      <c r="D219" s="652" t="s">
        <v>2236</v>
      </c>
      <c r="E219" s="651" t="s">
        <v>4611</v>
      </c>
      <c r="F219" s="652" t="s">
        <v>4612</v>
      </c>
      <c r="G219" s="651" t="s">
        <v>4131</v>
      </c>
      <c r="H219" s="651" t="s">
        <v>4132</v>
      </c>
      <c r="I219" s="653">
        <v>1234.2</v>
      </c>
      <c r="J219" s="653">
        <v>10</v>
      </c>
      <c r="K219" s="654">
        <v>12342</v>
      </c>
    </row>
    <row r="220" spans="1:11" ht="14.4" customHeight="1" x14ac:dyDescent="0.3">
      <c r="A220" s="649" t="s">
        <v>566</v>
      </c>
      <c r="B220" s="650" t="s">
        <v>2234</v>
      </c>
      <c r="C220" s="651" t="s">
        <v>576</v>
      </c>
      <c r="D220" s="652" t="s">
        <v>2236</v>
      </c>
      <c r="E220" s="651" t="s">
        <v>4611</v>
      </c>
      <c r="F220" s="652" t="s">
        <v>4612</v>
      </c>
      <c r="G220" s="651" t="s">
        <v>4133</v>
      </c>
      <c r="H220" s="651" t="s">
        <v>4134</v>
      </c>
      <c r="I220" s="653">
        <v>172.56</v>
      </c>
      <c r="J220" s="653">
        <v>10</v>
      </c>
      <c r="K220" s="654">
        <v>1725.59</v>
      </c>
    </row>
    <row r="221" spans="1:11" ht="14.4" customHeight="1" x14ac:dyDescent="0.3">
      <c r="A221" s="649" t="s">
        <v>566</v>
      </c>
      <c r="B221" s="650" t="s">
        <v>2234</v>
      </c>
      <c r="C221" s="651" t="s">
        <v>576</v>
      </c>
      <c r="D221" s="652" t="s">
        <v>2236</v>
      </c>
      <c r="E221" s="651" t="s">
        <v>4611</v>
      </c>
      <c r="F221" s="652" t="s">
        <v>4612</v>
      </c>
      <c r="G221" s="651" t="s">
        <v>4133</v>
      </c>
      <c r="H221" s="651" t="s">
        <v>4135</v>
      </c>
      <c r="I221" s="653">
        <v>172.56</v>
      </c>
      <c r="J221" s="653">
        <v>10</v>
      </c>
      <c r="K221" s="654">
        <v>1725.6</v>
      </c>
    </row>
    <row r="222" spans="1:11" ht="14.4" customHeight="1" x14ac:dyDescent="0.3">
      <c r="A222" s="649" t="s">
        <v>566</v>
      </c>
      <c r="B222" s="650" t="s">
        <v>2234</v>
      </c>
      <c r="C222" s="651" t="s">
        <v>576</v>
      </c>
      <c r="D222" s="652" t="s">
        <v>2236</v>
      </c>
      <c r="E222" s="651" t="s">
        <v>4611</v>
      </c>
      <c r="F222" s="652" t="s">
        <v>4612</v>
      </c>
      <c r="G222" s="651" t="s">
        <v>4136</v>
      </c>
      <c r="H222" s="651" t="s">
        <v>4137</v>
      </c>
      <c r="I222" s="653">
        <v>1427.8</v>
      </c>
      <c r="J222" s="653">
        <v>5</v>
      </c>
      <c r="K222" s="654">
        <v>7139</v>
      </c>
    </row>
    <row r="223" spans="1:11" ht="14.4" customHeight="1" x14ac:dyDescent="0.3">
      <c r="A223" s="649" t="s">
        <v>566</v>
      </c>
      <c r="B223" s="650" t="s">
        <v>2234</v>
      </c>
      <c r="C223" s="651" t="s">
        <v>576</v>
      </c>
      <c r="D223" s="652" t="s">
        <v>2236</v>
      </c>
      <c r="E223" s="651" t="s">
        <v>4611</v>
      </c>
      <c r="F223" s="652" t="s">
        <v>4612</v>
      </c>
      <c r="G223" s="651" t="s">
        <v>4138</v>
      </c>
      <c r="H223" s="651" t="s">
        <v>4139</v>
      </c>
      <c r="I223" s="653">
        <v>50.6</v>
      </c>
      <c r="J223" s="653">
        <v>210</v>
      </c>
      <c r="K223" s="654">
        <v>10626</v>
      </c>
    </row>
    <row r="224" spans="1:11" ht="14.4" customHeight="1" x14ac:dyDescent="0.3">
      <c r="A224" s="649" t="s">
        <v>566</v>
      </c>
      <c r="B224" s="650" t="s">
        <v>2234</v>
      </c>
      <c r="C224" s="651" t="s">
        <v>576</v>
      </c>
      <c r="D224" s="652" t="s">
        <v>2236</v>
      </c>
      <c r="E224" s="651" t="s">
        <v>4611</v>
      </c>
      <c r="F224" s="652" t="s">
        <v>4612</v>
      </c>
      <c r="G224" s="651" t="s">
        <v>4140</v>
      </c>
      <c r="H224" s="651" t="s">
        <v>4141</v>
      </c>
      <c r="I224" s="653">
        <v>8.4700000000000006</v>
      </c>
      <c r="J224" s="653">
        <v>1150</v>
      </c>
      <c r="K224" s="654">
        <v>9740.5</v>
      </c>
    </row>
    <row r="225" spans="1:11" ht="14.4" customHeight="1" x14ac:dyDescent="0.3">
      <c r="A225" s="649" t="s">
        <v>566</v>
      </c>
      <c r="B225" s="650" t="s">
        <v>2234</v>
      </c>
      <c r="C225" s="651" t="s">
        <v>576</v>
      </c>
      <c r="D225" s="652" t="s">
        <v>2236</v>
      </c>
      <c r="E225" s="651" t="s">
        <v>4611</v>
      </c>
      <c r="F225" s="652" t="s">
        <v>4612</v>
      </c>
      <c r="G225" s="651" t="s">
        <v>4140</v>
      </c>
      <c r="H225" s="651" t="s">
        <v>4142</v>
      </c>
      <c r="I225" s="653">
        <v>8.4700000000000006</v>
      </c>
      <c r="J225" s="653">
        <v>2750</v>
      </c>
      <c r="K225" s="654">
        <v>23292.5</v>
      </c>
    </row>
    <row r="226" spans="1:11" ht="14.4" customHeight="1" x14ac:dyDescent="0.3">
      <c r="A226" s="649" t="s">
        <v>566</v>
      </c>
      <c r="B226" s="650" t="s">
        <v>2234</v>
      </c>
      <c r="C226" s="651" t="s">
        <v>576</v>
      </c>
      <c r="D226" s="652" t="s">
        <v>2236</v>
      </c>
      <c r="E226" s="651" t="s">
        <v>4611</v>
      </c>
      <c r="F226" s="652" t="s">
        <v>4612</v>
      </c>
      <c r="G226" s="651" t="s">
        <v>4143</v>
      </c>
      <c r="H226" s="651" t="s">
        <v>4144</v>
      </c>
      <c r="I226" s="653">
        <v>479.16</v>
      </c>
      <c r="J226" s="653">
        <v>130</v>
      </c>
      <c r="K226" s="654">
        <v>62290.8</v>
      </c>
    </row>
    <row r="227" spans="1:11" ht="14.4" customHeight="1" x14ac:dyDescent="0.3">
      <c r="A227" s="649" t="s">
        <v>566</v>
      </c>
      <c r="B227" s="650" t="s">
        <v>2234</v>
      </c>
      <c r="C227" s="651" t="s">
        <v>576</v>
      </c>
      <c r="D227" s="652" t="s">
        <v>2236</v>
      </c>
      <c r="E227" s="651" t="s">
        <v>4611</v>
      </c>
      <c r="F227" s="652" t="s">
        <v>4612</v>
      </c>
      <c r="G227" s="651" t="s">
        <v>4145</v>
      </c>
      <c r="H227" s="651" t="s">
        <v>4146</v>
      </c>
      <c r="I227" s="653">
        <v>59.5</v>
      </c>
      <c r="J227" s="653">
        <v>460</v>
      </c>
      <c r="K227" s="654">
        <v>27370.46</v>
      </c>
    </row>
    <row r="228" spans="1:11" ht="14.4" customHeight="1" x14ac:dyDescent="0.3">
      <c r="A228" s="649" t="s">
        <v>566</v>
      </c>
      <c r="B228" s="650" t="s">
        <v>2234</v>
      </c>
      <c r="C228" s="651" t="s">
        <v>576</v>
      </c>
      <c r="D228" s="652" t="s">
        <v>2236</v>
      </c>
      <c r="E228" s="651" t="s">
        <v>4611</v>
      </c>
      <c r="F228" s="652" t="s">
        <v>4612</v>
      </c>
      <c r="G228" s="651" t="s">
        <v>4147</v>
      </c>
      <c r="H228" s="651" t="s">
        <v>4148</v>
      </c>
      <c r="I228" s="653">
        <v>1128.25</v>
      </c>
      <c r="J228" s="653">
        <v>1</v>
      </c>
      <c r="K228" s="654">
        <v>1128.25</v>
      </c>
    </row>
    <row r="229" spans="1:11" ht="14.4" customHeight="1" x14ac:dyDescent="0.3">
      <c r="A229" s="649" t="s">
        <v>566</v>
      </c>
      <c r="B229" s="650" t="s">
        <v>2234</v>
      </c>
      <c r="C229" s="651" t="s">
        <v>576</v>
      </c>
      <c r="D229" s="652" t="s">
        <v>2236</v>
      </c>
      <c r="E229" s="651" t="s">
        <v>4611</v>
      </c>
      <c r="F229" s="652" t="s">
        <v>4612</v>
      </c>
      <c r="G229" s="651" t="s">
        <v>4149</v>
      </c>
      <c r="H229" s="651" t="s">
        <v>4150</v>
      </c>
      <c r="I229" s="653">
        <v>75.465000000000003</v>
      </c>
      <c r="J229" s="653">
        <v>120</v>
      </c>
      <c r="K229" s="654">
        <v>9055.880000000001</v>
      </c>
    </row>
    <row r="230" spans="1:11" ht="14.4" customHeight="1" x14ac:dyDescent="0.3">
      <c r="A230" s="649" t="s">
        <v>566</v>
      </c>
      <c r="B230" s="650" t="s">
        <v>2234</v>
      </c>
      <c r="C230" s="651" t="s">
        <v>576</v>
      </c>
      <c r="D230" s="652" t="s">
        <v>2236</v>
      </c>
      <c r="E230" s="651" t="s">
        <v>4611</v>
      </c>
      <c r="F230" s="652" t="s">
        <v>4612</v>
      </c>
      <c r="G230" s="651" t="s">
        <v>4151</v>
      </c>
      <c r="H230" s="651" t="s">
        <v>4152</v>
      </c>
      <c r="I230" s="653">
        <v>798.6</v>
      </c>
      <c r="J230" s="653">
        <v>50</v>
      </c>
      <c r="K230" s="654">
        <v>39930</v>
      </c>
    </row>
    <row r="231" spans="1:11" ht="14.4" customHeight="1" x14ac:dyDescent="0.3">
      <c r="A231" s="649" t="s">
        <v>566</v>
      </c>
      <c r="B231" s="650" t="s">
        <v>2234</v>
      </c>
      <c r="C231" s="651" t="s">
        <v>576</v>
      </c>
      <c r="D231" s="652" t="s">
        <v>2236</v>
      </c>
      <c r="E231" s="651" t="s">
        <v>4611</v>
      </c>
      <c r="F231" s="652" t="s">
        <v>4612</v>
      </c>
      <c r="G231" s="651" t="s">
        <v>4153</v>
      </c>
      <c r="H231" s="651" t="s">
        <v>4154</v>
      </c>
      <c r="I231" s="653">
        <v>5060</v>
      </c>
      <c r="J231" s="653">
        <v>5</v>
      </c>
      <c r="K231" s="654">
        <v>25300</v>
      </c>
    </row>
    <row r="232" spans="1:11" ht="14.4" customHeight="1" x14ac:dyDescent="0.3">
      <c r="A232" s="649" t="s">
        <v>566</v>
      </c>
      <c r="B232" s="650" t="s">
        <v>2234</v>
      </c>
      <c r="C232" s="651" t="s">
        <v>576</v>
      </c>
      <c r="D232" s="652" t="s">
        <v>2236</v>
      </c>
      <c r="E232" s="651" t="s">
        <v>4611</v>
      </c>
      <c r="F232" s="652" t="s">
        <v>4612</v>
      </c>
      <c r="G232" s="651" t="s">
        <v>4155</v>
      </c>
      <c r="H232" s="651" t="s">
        <v>4156</v>
      </c>
      <c r="I232" s="653">
        <v>19.440000000000001</v>
      </c>
      <c r="J232" s="653">
        <v>50</v>
      </c>
      <c r="K232" s="654">
        <v>971.75</v>
      </c>
    </row>
    <row r="233" spans="1:11" ht="14.4" customHeight="1" x14ac:dyDescent="0.3">
      <c r="A233" s="649" t="s">
        <v>566</v>
      </c>
      <c r="B233" s="650" t="s">
        <v>2234</v>
      </c>
      <c r="C233" s="651" t="s">
        <v>576</v>
      </c>
      <c r="D233" s="652" t="s">
        <v>2236</v>
      </c>
      <c r="E233" s="651" t="s">
        <v>4611</v>
      </c>
      <c r="F233" s="652" t="s">
        <v>4612</v>
      </c>
      <c r="G233" s="651" t="s">
        <v>4157</v>
      </c>
      <c r="H233" s="651" t="s">
        <v>4158</v>
      </c>
      <c r="I233" s="653">
        <v>689.68</v>
      </c>
      <c r="J233" s="653">
        <v>3</v>
      </c>
      <c r="K233" s="654">
        <v>2069.0500000000002</v>
      </c>
    </row>
    <row r="234" spans="1:11" ht="14.4" customHeight="1" x14ac:dyDescent="0.3">
      <c r="A234" s="649" t="s">
        <v>566</v>
      </c>
      <c r="B234" s="650" t="s">
        <v>2234</v>
      </c>
      <c r="C234" s="651" t="s">
        <v>576</v>
      </c>
      <c r="D234" s="652" t="s">
        <v>2236</v>
      </c>
      <c r="E234" s="651" t="s">
        <v>4611</v>
      </c>
      <c r="F234" s="652" t="s">
        <v>4612</v>
      </c>
      <c r="G234" s="651" t="s">
        <v>4159</v>
      </c>
      <c r="H234" s="651" t="s">
        <v>4160</v>
      </c>
      <c r="I234" s="653">
        <v>1387.41</v>
      </c>
      <c r="J234" s="653">
        <v>3</v>
      </c>
      <c r="K234" s="654">
        <v>4162.24</v>
      </c>
    </row>
    <row r="235" spans="1:11" ht="14.4" customHeight="1" x14ac:dyDescent="0.3">
      <c r="A235" s="649" t="s">
        <v>566</v>
      </c>
      <c r="B235" s="650" t="s">
        <v>2234</v>
      </c>
      <c r="C235" s="651" t="s">
        <v>576</v>
      </c>
      <c r="D235" s="652" t="s">
        <v>2236</v>
      </c>
      <c r="E235" s="651" t="s">
        <v>4611</v>
      </c>
      <c r="F235" s="652" t="s">
        <v>4612</v>
      </c>
      <c r="G235" s="651" t="s">
        <v>4161</v>
      </c>
      <c r="H235" s="651" t="s">
        <v>4162</v>
      </c>
      <c r="I235" s="653">
        <v>342.47</v>
      </c>
      <c r="J235" s="653">
        <v>10</v>
      </c>
      <c r="K235" s="654">
        <v>3424.66</v>
      </c>
    </row>
    <row r="236" spans="1:11" ht="14.4" customHeight="1" x14ac:dyDescent="0.3">
      <c r="A236" s="649" t="s">
        <v>566</v>
      </c>
      <c r="B236" s="650" t="s">
        <v>2234</v>
      </c>
      <c r="C236" s="651" t="s">
        <v>576</v>
      </c>
      <c r="D236" s="652" t="s">
        <v>2236</v>
      </c>
      <c r="E236" s="651" t="s">
        <v>4611</v>
      </c>
      <c r="F236" s="652" t="s">
        <v>4612</v>
      </c>
      <c r="G236" s="651" t="s">
        <v>4163</v>
      </c>
      <c r="H236" s="651" t="s">
        <v>4164</v>
      </c>
      <c r="I236" s="653">
        <v>171.82</v>
      </c>
      <c r="J236" s="653">
        <v>10</v>
      </c>
      <c r="K236" s="654">
        <v>1718.2</v>
      </c>
    </row>
    <row r="237" spans="1:11" ht="14.4" customHeight="1" x14ac:dyDescent="0.3">
      <c r="A237" s="649" t="s">
        <v>566</v>
      </c>
      <c r="B237" s="650" t="s">
        <v>2234</v>
      </c>
      <c r="C237" s="651" t="s">
        <v>576</v>
      </c>
      <c r="D237" s="652" t="s">
        <v>2236</v>
      </c>
      <c r="E237" s="651" t="s">
        <v>4611</v>
      </c>
      <c r="F237" s="652" t="s">
        <v>4612</v>
      </c>
      <c r="G237" s="651" t="s">
        <v>4165</v>
      </c>
      <c r="H237" s="651" t="s">
        <v>4166</v>
      </c>
      <c r="I237" s="653">
        <v>5060</v>
      </c>
      <c r="J237" s="653">
        <v>1</v>
      </c>
      <c r="K237" s="654">
        <v>5060</v>
      </c>
    </row>
    <row r="238" spans="1:11" ht="14.4" customHeight="1" x14ac:dyDescent="0.3">
      <c r="A238" s="649" t="s">
        <v>566</v>
      </c>
      <c r="B238" s="650" t="s">
        <v>2234</v>
      </c>
      <c r="C238" s="651" t="s">
        <v>576</v>
      </c>
      <c r="D238" s="652" t="s">
        <v>2236</v>
      </c>
      <c r="E238" s="651" t="s">
        <v>4611</v>
      </c>
      <c r="F238" s="652" t="s">
        <v>4612</v>
      </c>
      <c r="G238" s="651" t="s">
        <v>4167</v>
      </c>
      <c r="H238" s="651" t="s">
        <v>4168</v>
      </c>
      <c r="I238" s="653">
        <v>97.71</v>
      </c>
      <c r="J238" s="653">
        <v>5</v>
      </c>
      <c r="K238" s="654">
        <v>488.54</v>
      </c>
    </row>
    <row r="239" spans="1:11" ht="14.4" customHeight="1" x14ac:dyDescent="0.3">
      <c r="A239" s="649" t="s">
        <v>566</v>
      </c>
      <c r="B239" s="650" t="s">
        <v>2234</v>
      </c>
      <c r="C239" s="651" t="s">
        <v>576</v>
      </c>
      <c r="D239" s="652" t="s">
        <v>2236</v>
      </c>
      <c r="E239" s="651" t="s">
        <v>4611</v>
      </c>
      <c r="F239" s="652" t="s">
        <v>4612</v>
      </c>
      <c r="G239" s="651" t="s">
        <v>4169</v>
      </c>
      <c r="H239" s="651" t="s">
        <v>4170</v>
      </c>
      <c r="I239" s="653">
        <v>11.385</v>
      </c>
      <c r="J239" s="653">
        <v>200</v>
      </c>
      <c r="K239" s="654">
        <v>2277.14</v>
      </c>
    </row>
    <row r="240" spans="1:11" ht="14.4" customHeight="1" x14ac:dyDescent="0.3">
      <c r="A240" s="649" t="s">
        <v>566</v>
      </c>
      <c r="B240" s="650" t="s">
        <v>2234</v>
      </c>
      <c r="C240" s="651" t="s">
        <v>576</v>
      </c>
      <c r="D240" s="652" t="s">
        <v>2236</v>
      </c>
      <c r="E240" s="651" t="s">
        <v>4611</v>
      </c>
      <c r="F240" s="652" t="s">
        <v>4612</v>
      </c>
      <c r="G240" s="651" t="s">
        <v>4171</v>
      </c>
      <c r="H240" s="651" t="s">
        <v>4172</v>
      </c>
      <c r="I240" s="653">
        <v>8712</v>
      </c>
      <c r="J240" s="653">
        <v>2</v>
      </c>
      <c r="K240" s="654">
        <v>17424</v>
      </c>
    </row>
    <row r="241" spans="1:11" ht="14.4" customHeight="1" x14ac:dyDescent="0.3">
      <c r="A241" s="649" t="s">
        <v>566</v>
      </c>
      <c r="B241" s="650" t="s">
        <v>2234</v>
      </c>
      <c r="C241" s="651" t="s">
        <v>576</v>
      </c>
      <c r="D241" s="652" t="s">
        <v>2236</v>
      </c>
      <c r="E241" s="651" t="s">
        <v>4611</v>
      </c>
      <c r="F241" s="652" t="s">
        <v>4612</v>
      </c>
      <c r="G241" s="651" t="s">
        <v>4173</v>
      </c>
      <c r="H241" s="651" t="s">
        <v>4174</v>
      </c>
      <c r="I241" s="653">
        <v>204.49</v>
      </c>
      <c r="J241" s="653">
        <v>90</v>
      </c>
      <c r="K241" s="654">
        <v>18404.099999999999</v>
      </c>
    </row>
    <row r="242" spans="1:11" ht="14.4" customHeight="1" x14ac:dyDescent="0.3">
      <c r="A242" s="649" t="s">
        <v>566</v>
      </c>
      <c r="B242" s="650" t="s">
        <v>2234</v>
      </c>
      <c r="C242" s="651" t="s">
        <v>576</v>
      </c>
      <c r="D242" s="652" t="s">
        <v>2236</v>
      </c>
      <c r="E242" s="651" t="s">
        <v>4611</v>
      </c>
      <c r="F242" s="652" t="s">
        <v>4612</v>
      </c>
      <c r="G242" s="651" t="s">
        <v>4175</v>
      </c>
      <c r="H242" s="651" t="s">
        <v>4176</v>
      </c>
      <c r="I242" s="653">
        <v>57.54</v>
      </c>
      <c r="J242" s="653">
        <v>210</v>
      </c>
      <c r="K242" s="654">
        <v>12291.7</v>
      </c>
    </row>
    <row r="243" spans="1:11" ht="14.4" customHeight="1" x14ac:dyDescent="0.3">
      <c r="A243" s="649" t="s">
        <v>566</v>
      </c>
      <c r="B243" s="650" t="s">
        <v>2234</v>
      </c>
      <c r="C243" s="651" t="s">
        <v>576</v>
      </c>
      <c r="D243" s="652" t="s">
        <v>2236</v>
      </c>
      <c r="E243" s="651" t="s">
        <v>4611</v>
      </c>
      <c r="F243" s="652" t="s">
        <v>4612</v>
      </c>
      <c r="G243" s="651" t="s">
        <v>4177</v>
      </c>
      <c r="H243" s="651" t="s">
        <v>4178</v>
      </c>
      <c r="I243" s="653">
        <v>68.64</v>
      </c>
      <c r="J243" s="653">
        <v>20</v>
      </c>
      <c r="K243" s="654">
        <v>1372.76</v>
      </c>
    </row>
    <row r="244" spans="1:11" ht="14.4" customHeight="1" x14ac:dyDescent="0.3">
      <c r="A244" s="649" t="s">
        <v>566</v>
      </c>
      <c r="B244" s="650" t="s">
        <v>2234</v>
      </c>
      <c r="C244" s="651" t="s">
        <v>576</v>
      </c>
      <c r="D244" s="652" t="s">
        <v>2236</v>
      </c>
      <c r="E244" s="651" t="s">
        <v>4611</v>
      </c>
      <c r="F244" s="652" t="s">
        <v>4612</v>
      </c>
      <c r="G244" s="651" t="s">
        <v>4179</v>
      </c>
      <c r="H244" s="651" t="s">
        <v>4180</v>
      </c>
      <c r="I244" s="653">
        <v>16.260000000000002</v>
      </c>
      <c r="J244" s="653">
        <v>100</v>
      </c>
      <c r="K244" s="654">
        <v>1626.24</v>
      </c>
    </row>
    <row r="245" spans="1:11" ht="14.4" customHeight="1" x14ac:dyDescent="0.3">
      <c r="A245" s="649" t="s">
        <v>566</v>
      </c>
      <c r="B245" s="650" t="s">
        <v>2234</v>
      </c>
      <c r="C245" s="651" t="s">
        <v>576</v>
      </c>
      <c r="D245" s="652" t="s">
        <v>2236</v>
      </c>
      <c r="E245" s="651" t="s">
        <v>4617</v>
      </c>
      <c r="F245" s="652" t="s">
        <v>4618</v>
      </c>
      <c r="G245" s="651" t="s">
        <v>4181</v>
      </c>
      <c r="H245" s="651" t="s">
        <v>4182</v>
      </c>
      <c r="I245" s="653">
        <v>50.82</v>
      </c>
      <c r="J245" s="653">
        <v>3</v>
      </c>
      <c r="K245" s="654">
        <v>152.46</v>
      </c>
    </row>
    <row r="246" spans="1:11" ht="14.4" customHeight="1" x14ac:dyDescent="0.3">
      <c r="A246" s="649" t="s">
        <v>566</v>
      </c>
      <c r="B246" s="650" t="s">
        <v>2234</v>
      </c>
      <c r="C246" s="651" t="s">
        <v>576</v>
      </c>
      <c r="D246" s="652" t="s">
        <v>2236</v>
      </c>
      <c r="E246" s="651" t="s">
        <v>4617</v>
      </c>
      <c r="F246" s="652" t="s">
        <v>4618</v>
      </c>
      <c r="G246" s="651" t="s">
        <v>4183</v>
      </c>
      <c r="H246" s="651" t="s">
        <v>4184</v>
      </c>
      <c r="I246" s="653">
        <v>101.73249999999999</v>
      </c>
      <c r="J246" s="653">
        <v>5</v>
      </c>
      <c r="K246" s="654">
        <v>508.73</v>
      </c>
    </row>
    <row r="247" spans="1:11" ht="14.4" customHeight="1" x14ac:dyDescent="0.3">
      <c r="A247" s="649" t="s">
        <v>566</v>
      </c>
      <c r="B247" s="650" t="s">
        <v>2234</v>
      </c>
      <c r="C247" s="651" t="s">
        <v>576</v>
      </c>
      <c r="D247" s="652" t="s">
        <v>2236</v>
      </c>
      <c r="E247" s="651" t="s">
        <v>4617</v>
      </c>
      <c r="F247" s="652" t="s">
        <v>4618</v>
      </c>
      <c r="G247" s="651" t="s">
        <v>4185</v>
      </c>
      <c r="H247" s="651" t="s">
        <v>4186</v>
      </c>
      <c r="I247" s="653">
        <v>154.91333333333333</v>
      </c>
      <c r="J247" s="653">
        <v>3</v>
      </c>
      <c r="K247" s="654">
        <v>464.74</v>
      </c>
    </row>
    <row r="248" spans="1:11" ht="14.4" customHeight="1" x14ac:dyDescent="0.3">
      <c r="A248" s="649" t="s">
        <v>566</v>
      </c>
      <c r="B248" s="650" t="s">
        <v>2234</v>
      </c>
      <c r="C248" s="651" t="s">
        <v>576</v>
      </c>
      <c r="D248" s="652" t="s">
        <v>2236</v>
      </c>
      <c r="E248" s="651" t="s">
        <v>4617</v>
      </c>
      <c r="F248" s="652" t="s">
        <v>4618</v>
      </c>
      <c r="G248" s="651" t="s">
        <v>4187</v>
      </c>
      <c r="H248" s="651" t="s">
        <v>4188</v>
      </c>
      <c r="I248" s="653">
        <v>87.12</v>
      </c>
      <c r="J248" s="653">
        <v>3</v>
      </c>
      <c r="K248" s="654">
        <v>261.36</v>
      </c>
    </row>
    <row r="249" spans="1:11" ht="14.4" customHeight="1" x14ac:dyDescent="0.3">
      <c r="A249" s="649" t="s">
        <v>566</v>
      </c>
      <c r="B249" s="650" t="s">
        <v>2234</v>
      </c>
      <c r="C249" s="651" t="s">
        <v>576</v>
      </c>
      <c r="D249" s="652" t="s">
        <v>2236</v>
      </c>
      <c r="E249" s="651" t="s">
        <v>4619</v>
      </c>
      <c r="F249" s="652" t="s">
        <v>4620</v>
      </c>
      <c r="G249" s="651" t="s">
        <v>4189</v>
      </c>
      <c r="H249" s="651" t="s">
        <v>4190</v>
      </c>
      <c r="I249" s="653">
        <v>928.2</v>
      </c>
      <c r="J249" s="653">
        <v>50</v>
      </c>
      <c r="K249" s="654">
        <v>46410.119999999995</v>
      </c>
    </row>
    <row r="250" spans="1:11" ht="14.4" customHeight="1" x14ac:dyDescent="0.3">
      <c r="A250" s="649" t="s">
        <v>566</v>
      </c>
      <c r="B250" s="650" t="s">
        <v>2234</v>
      </c>
      <c r="C250" s="651" t="s">
        <v>576</v>
      </c>
      <c r="D250" s="652" t="s">
        <v>2236</v>
      </c>
      <c r="E250" s="651" t="s">
        <v>4619</v>
      </c>
      <c r="F250" s="652" t="s">
        <v>4620</v>
      </c>
      <c r="G250" s="651" t="s">
        <v>4191</v>
      </c>
      <c r="H250" s="651" t="s">
        <v>4192</v>
      </c>
      <c r="I250" s="653">
        <v>319.91000000000003</v>
      </c>
      <c r="J250" s="653">
        <v>280</v>
      </c>
      <c r="K250" s="654">
        <v>89575.39</v>
      </c>
    </row>
    <row r="251" spans="1:11" ht="14.4" customHeight="1" x14ac:dyDescent="0.3">
      <c r="A251" s="649" t="s">
        <v>566</v>
      </c>
      <c r="B251" s="650" t="s">
        <v>2234</v>
      </c>
      <c r="C251" s="651" t="s">
        <v>576</v>
      </c>
      <c r="D251" s="652" t="s">
        <v>2236</v>
      </c>
      <c r="E251" s="651" t="s">
        <v>4619</v>
      </c>
      <c r="F251" s="652" t="s">
        <v>4620</v>
      </c>
      <c r="G251" s="651" t="s">
        <v>4193</v>
      </c>
      <c r="H251" s="651" t="s">
        <v>4194</v>
      </c>
      <c r="I251" s="653">
        <v>568.7833333333333</v>
      </c>
      <c r="J251" s="653">
        <v>50</v>
      </c>
      <c r="K251" s="654">
        <v>28439.230000000003</v>
      </c>
    </row>
    <row r="252" spans="1:11" ht="14.4" customHeight="1" x14ac:dyDescent="0.3">
      <c r="A252" s="649" t="s">
        <v>566</v>
      </c>
      <c r="B252" s="650" t="s">
        <v>2234</v>
      </c>
      <c r="C252" s="651" t="s">
        <v>576</v>
      </c>
      <c r="D252" s="652" t="s">
        <v>2236</v>
      </c>
      <c r="E252" s="651" t="s">
        <v>4619</v>
      </c>
      <c r="F252" s="652" t="s">
        <v>4620</v>
      </c>
      <c r="G252" s="651" t="s">
        <v>4195</v>
      </c>
      <c r="H252" s="651" t="s">
        <v>4196</v>
      </c>
      <c r="I252" s="653">
        <v>1295.45</v>
      </c>
      <c r="J252" s="653">
        <v>15</v>
      </c>
      <c r="K252" s="654">
        <v>19431.75</v>
      </c>
    </row>
    <row r="253" spans="1:11" ht="14.4" customHeight="1" x14ac:dyDescent="0.3">
      <c r="A253" s="649" t="s">
        <v>566</v>
      </c>
      <c r="B253" s="650" t="s">
        <v>2234</v>
      </c>
      <c r="C253" s="651" t="s">
        <v>576</v>
      </c>
      <c r="D253" s="652" t="s">
        <v>2236</v>
      </c>
      <c r="E253" s="651" t="s">
        <v>4619</v>
      </c>
      <c r="F253" s="652" t="s">
        <v>4620</v>
      </c>
      <c r="G253" s="651" t="s">
        <v>4197</v>
      </c>
      <c r="H253" s="651" t="s">
        <v>4198</v>
      </c>
      <c r="I253" s="653">
        <v>920</v>
      </c>
      <c r="J253" s="653">
        <v>20</v>
      </c>
      <c r="K253" s="654">
        <v>18400</v>
      </c>
    </row>
    <row r="254" spans="1:11" ht="14.4" customHeight="1" x14ac:dyDescent="0.3">
      <c r="A254" s="649" t="s">
        <v>566</v>
      </c>
      <c r="B254" s="650" t="s">
        <v>2234</v>
      </c>
      <c r="C254" s="651" t="s">
        <v>576</v>
      </c>
      <c r="D254" s="652" t="s">
        <v>2236</v>
      </c>
      <c r="E254" s="651" t="s">
        <v>4619</v>
      </c>
      <c r="F254" s="652" t="s">
        <v>4620</v>
      </c>
      <c r="G254" s="651" t="s">
        <v>4199</v>
      </c>
      <c r="H254" s="651" t="s">
        <v>4200</v>
      </c>
      <c r="I254" s="653">
        <v>346.5</v>
      </c>
      <c r="J254" s="653">
        <v>10</v>
      </c>
      <c r="K254" s="654">
        <v>3464.96</v>
      </c>
    </row>
    <row r="255" spans="1:11" ht="14.4" customHeight="1" x14ac:dyDescent="0.3">
      <c r="A255" s="649" t="s">
        <v>566</v>
      </c>
      <c r="B255" s="650" t="s">
        <v>2234</v>
      </c>
      <c r="C255" s="651" t="s">
        <v>576</v>
      </c>
      <c r="D255" s="652" t="s">
        <v>2236</v>
      </c>
      <c r="E255" s="651" t="s">
        <v>4621</v>
      </c>
      <c r="F255" s="652" t="s">
        <v>4622</v>
      </c>
      <c r="G255" s="651" t="s">
        <v>4201</v>
      </c>
      <c r="H255" s="651" t="s">
        <v>4202</v>
      </c>
      <c r="I255" s="653">
        <v>465.55</v>
      </c>
      <c r="J255" s="653">
        <v>2</v>
      </c>
      <c r="K255" s="654">
        <v>931.09</v>
      </c>
    </row>
    <row r="256" spans="1:11" ht="14.4" customHeight="1" x14ac:dyDescent="0.3">
      <c r="A256" s="649" t="s">
        <v>566</v>
      </c>
      <c r="B256" s="650" t="s">
        <v>2234</v>
      </c>
      <c r="C256" s="651" t="s">
        <v>576</v>
      </c>
      <c r="D256" s="652" t="s">
        <v>2236</v>
      </c>
      <c r="E256" s="651" t="s">
        <v>4623</v>
      </c>
      <c r="F256" s="652" t="s">
        <v>4624</v>
      </c>
      <c r="G256" s="651" t="s">
        <v>4203</v>
      </c>
      <c r="H256" s="651" t="s">
        <v>4204</v>
      </c>
      <c r="I256" s="653">
        <v>2299</v>
      </c>
      <c r="J256" s="653">
        <v>1</v>
      </c>
      <c r="K256" s="654">
        <v>2299</v>
      </c>
    </row>
    <row r="257" spans="1:11" ht="14.4" customHeight="1" x14ac:dyDescent="0.3">
      <c r="A257" s="649" t="s">
        <v>566</v>
      </c>
      <c r="B257" s="650" t="s">
        <v>2234</v>
      </c>
      <c r="C257" s="651" t="s">
        <v>576</v>
      </c>
      <c r="D257" s="652" t="s">
        <v>2236</v>
      </c>
      <c r="E257" s="651" t="s">
        <v>4623</v>
      </c>
      <c r="F257" s="652" t="s">
        <v>4624</v>
      </c>
      <c r="G257" s="651" t="s">
        <v>4205</v>
      </c>
      <c r="H257" s="651" t="s">
        <v>4206</v>
      </c>
      <c r="I257" s="653">
        <v>1374.1</v>
      </c>
      <c r="J257" s="653">
        <v>1</v>
      </c>
      <c r="K257" s="654">
        <v>1374.1</v>
      </c>
    </row>
    <row r="258" spans="1:11" ht="14.4" customHeight="1" x14ac:dyDescent="0.3">
      <c r="A258" s="649" t="s">
        <v>566</v>
      </c>
      <c r="B258" s="650" t="s">
        <v>2234</v>
      </c>
      <c r="C258" s="651" t="s">
        <v>576</v>
      </c>
      <c r="D258" s="652" t="s">
        <v>2236</v>
      </c>
      <c r="E258" s="651" t="s">
        <v>4623</v>
      </c>
      <c r="F258" s="652" t="s">
        <v>4624</v>
      </c>
      <c r="G258" s="651" t="s">
        <v>4207</v>
      </c>
      <c r="H258" s="651" t="s">
        <v>4208</v>
      </c>
      <c r="I258" s="653">
        <v>12.71</v>
      </c>
      <c r="J258" s="653">
        <v>400</v>
      </c>
      <c r="K258" s="654">
        <v>5084</v>
      </c>
    </row>
    <row r="259" spans="1:11" ht="14.4" customHeight="1" x14ac:dyDescent="0.3">
      <c r="A259" s="649" t="s">
        <v>566</v>
      </c>
      <c r="B259" s="650" t="s">
        <v>2234</v>
      </c>
      <c r="C259" s="651" t="s">
        <v>576</v>
      </c>
      <c r="D259" s="652" t="s">
        <v>2236</v>
      </c>
      <c r="E259" s="651" t="s">
        <v>4623</v>
      </c>
      <c r="F259" s="652" t="s">
        <v>4624</v>
      </c>
      <c r="G259" s="651" t="s">
        <v>4209</v>
      </c>
      <c r="H259" s="651" t="s">
        <v>4210</v>
      </c>
      <c r="I259" s="653">
        <v>3617.9</v>
      </c>
      <c r="J259" s="653">
        <v>10</v>
      </c>
      <c r="K259" s="654">
        <v>36179</v>
      </c>
    </row>
    <row r="260" spans="1:11" ht="14.4" customHeight="1" x14ac:dyDescent="0.3">
      <c r="A260" s="649" t="s">
        <v>566</v>
      </c>
      <c r="B260" s="650" t="s">
        <v>2234</v>
      </c>
      <c r="C260" s="651" t="s">
        <v>576</v>
      </c>
      <c r="D260" s="652" t="s">
        <v>2236</v>
      </c>
      <c r="E260" s="651" t="s">
        <v>4623</v>
      </c>
      <c r="F260" s="652" t="s">
        <v>4624</v>
      </c>
      <c r="G260" s="651" t="s">
        <v>4211</v>
      </c>
      <c r="H260" s="651" t="s">
        <v>4212</v>
      </c>
      <c r="I260" s="653">
        <v>136.61000000000001</v>
      </c>
      <c r="J260" s="653">
        <v>270</v>
      </c>
      <c r="K260" s="654">
        <v>36884.43</v>
      </c>
    </row>
    <row r="261" spans="1:11" ht="14.4" customHeight="1" x14ac:dyDescent="0.3">
      <c r="A261" s="649" t="s">
        <v>566</v>
      </c>
      <c r="B261" s="650" t="s">
        <v>2234</v>
      </c>
      <c r="C261" s="651" t="s">
        <v>576</v>
      </c>
      <c r="D261" s="652" t="s">
        <v>2236</v>
      </c>
      <c r="E261" s="651" t="s">
        <v>4623</v>
      </c>
      <c r="F261" s="652" t="s">
        <v>4624</v>
      </c>
      <c r="G261" s="651" t="s">
        <v>4211</v>
      </c>
      <c r="H261" s="651" t="s">
        <v>4213</v>
      </c>
      <c r="I261" s="653">
        <v>136.61000000000001</v>
      </c>
      <c r="J261" s="653">
        <v>330</v>
      </c>
      <c r="K261" s="654">
        <v>45080.97</v>
      </c>
    </row>
    <row r="262" spans="1:11" ht="14.4" customHeight="1" x14ac:dyDescent="0.3">
      <c r="A262" s="649" t="s">
        <v>566</v>
      </c>
      <c r="B262" s="650" t="s">
        <v>2234</v>
      </c>
      <c r="C262" s="651" t="s">
        <v>576</v>
      </c>
      <c r="D262" s="652" t="s">
        <v>2236</v>
      </c>
      <c r="E262" s="651" t="s">
        <v>4623</v>
      </c>
      <c r="F262" s="652" t="s">
        <v>4624</v>
      </c>
      <c r="G262" s="651" t="s">
        <v>4214</v>
      </c>
      <c r="H262" s="651" t="s">
        <v>4215</v>
      </c>
      <c r="I262" s="653">
        <v>672.46</v>
      </c>
      <c r="J262" s="653">
        <v>3</v>
      </c>
      <c r="K262" s="654">
        <v>2017.37</v>
      </c>
    </row>
    <row r="263" spans="1:11" ht="14.4" customHeight="1" x14ac:dyDescent="0.3">
      <c r="A263" s="649" t="s">
        <v>566</v>
      </c>
      <c r="B263" s="650" t="s">
        <v>2234</v>
      </c>
      <c r="C263" s="651" t="s">
        <v>576</v>
      </c>
      <c r="D263" s="652" t="s">
        <v>2236</v>
      </c>
      <c r="E263" s="651" t="s">
        <v>4623</v>
      </c>
      <c r="F263" s="652" t="s">
        <v>4624</v>
      </c>
      <c r="G263" s="651" t="s">
        <v>4216</v>
      </c>
      <c r="H263" s="651" t="s">
        <v>4217</v>
      </c>
      <c r="I263" s="653">
        <v>551.76</v>
      </c>
      <c r="J263" s="653">
        <v>3</v>
      </c>
      <c r="K263" s="654">
        <v>1655.28</v>
      </c>
    </row>
    <row r="264" spans="1:11" ht="14.4" customHeight="1" x14ac:dyDescent="0.3">
      <c r="A264" s="649" t="s">
        <v>566</v>
      </c>
      <c r="B264" s="650" t="s">
        <v>2234</v>
      </c>
      <c r="C264" s="651" t="s">
        <v>576</v>
      </c>
      <c r="D264" s="652" t="s">
        <v>2236</v>
      </c>
      <c r="E264" s="651" t="s">
        <v>4623</v>
      </c>
      <c r="F264" s="652" t="s">
        <v>4624</v>
      </c>
      <c r="G264" s="651" t="s">
        <v>4218</v>
      </c>
      <c r="H264" s="651" t="s">
        <v>4219</v>
      </c>
      <c r="I264" s="653">
        <v>7.0225</v>
      </c>
      <c r="J264" s="653">
        <v>850</v>
      </c>
      <c r="K264" s="654">
        <v>5968.5</v>
      </c>
    </row>
    <row r="265" spans="1:11" ht="14.4" customHeight="1" x14ac:dyDescent="0.3">
      <c r="A265" s="649" t="s">
        <v>566</v>
      </c>
      <c r="B265" s="650" t="s">
        <v>2234</v>
      </c>
      <c r="C265" s="651" t="s">
        <v>576</v>
      </c>
      <c r="D265" s="652" t="s">
        <v>2236</v>
      </c>
      <c r="E265" s="651" t="s">
        <v>4623</v>
      </c>
      <c r="F265" s="652" t="s">
        <v>4624</v>
      </c>
      <c r="G265" s="651" t="s">
        <v>4220</v>
      </c>
      <c r="H265" s="651" t="s">
        <v>4221</v>
      </c>
      <c r="I265" s="653">
        <v>678.21</v>
      </c>
      <c r="J265" s="653">
        <v>3</v>
      </c>
      <c r="K265" s="654">
        <v>2034.62</v>
      </c>
    </row>
    <row r="266" spans="1:11" ht="14.4" customHeight="1" x14ac:dyDescent="0.3">
      <c r="A266" s="649" t="s">
        <v>566</v>
      </c>
      <c r="B266" s="650" t="s">
        <v>2234</v>
      </c>
      <c r="C266" s="651" t="s">
        <v>576</v>
      </c>
      <c r="D266" s="652" t="s">
        <v>2236</v>
      </c>
      <c r="E266" s="651" t="s">
        <v>4623</v>
      </c>
      <c r="F266" s="652" t="s">
        <v>4624</v>
      </c>
      <c r="G266" s="651" t="s">
        <v>4222</v>
      </c>
      <c r="H266" s="651" t="s">
        <v>4223</v>
      </c>
      <c r="I266" s="653">
        <v>683.94</v>
      </c>
      <c r="J266" s="653">
        <v>3</v>
      </c>
      <c r="K266" s="654">
        <v>2051.81</v>
      </c>
    </row>
    <row r="267" spans="1:11" ht="14.4" customHeight="1" x14ac:dyDescent="0.3">
      <c r="A267" s="649" t="s">
        <v>566</v>
      </c>
      <c r="B267" s="650" t="s">
        <v>2234</v>
      </c>
      <c r="C267" s="651" t="s">
        <v>576</v>
      </c>
      <c r="D267" s="652" t="s">
        <v>2236</v>
      </c>
      <c r="E267" s="651" t="s">
        <v>4625</v>
      </c>
      <c r="F267" s="652" t="s">
        <v>4626</v>
      </c>
      <c r="G267" s="651" t="s">
        <v>4224</v>
      </c>
      <c r="H267" s="651" t="s">
        <v>4225</v>
      </c>
      <c r="I267" s="653">
        <v>33.729999999999997</v>
      </c>
      <c r="J267" s="653">
        <v>576</v>
      </c>
      <c r="K267" s="654">
        <v>19428.250000000004</v>
      </c>
    </row>
    <row r="268" spans="1:11" ht="14.4" customHeight="1" x14ac:dyDescent="0.3">
      <c r="A268" s="649" t="s">
        <v>566</v>
      </c>
      <c r="B268" s="650" t="s">
        <v>2234</v>
      </c>
      <c r="C268" s="651" t="s">
        <v>576</v>
      </c>
      <c r="D268" s="652" t="s">
        <v>2236</v>
      </c>
      <c r="E268" s="651" t="s">
        <v>4625</v>
      </c>
      <c r="F268" s="652" t="s">
        <v>4626</v>
      </c>
      <c r="G268" s="651" t="s">
        <v>4226</v>
      </c>
      <c r="H268" s="651" t="s">
        <v>4227</v>
      </c>
      <c r="I268" s="653">
        <v>45.03</v>
      </c>
      <c r="J268" s="653">
        <v>36</v>
      </c>
      <c r="K268" s="654">
        <v>1621.19</v>
      </c>
    </row>
    <row r="269" spans="1:11" ht="14.4" customHeight="1" x14ac:dyDescent="0.3">
      <c r="A269" s="649" t="s">
        <v>566</v>
      </c>
      <c r="B269" s="650" t="s">
        <v>2234</v>
      </c>
      <c r="C269" s="651" t="s">
        <v>576</v>
      </c>
      <c r="D269" s="652" t="s">
        <v>2236</v>
      </c>
      <c r="E269" s="651" t="s">
        <v>4625</v>
      </c>
      <c r="F269" s="652" t="s">
        <v>4626</v>
      </c>
      <c r="G269" s="651" t="s">
        <v>4228</v>
      </c>
      <c r="H269" s="651" t="s">
        <v>4229</v>
      </c>
      <c r="I269" s="653">
        <v>70.709999999999994</v>
      </c>
      <c r="J269" s="653">
        <v>108</v>
      </c>
      <c r="K269" s="654">
        <v>7637.2199999999993</v>
      </c>
    </row>
    <row r="270" spans="1:11" ht="14.4" customHeight="1" x14ac:dyDescent="0.3">
      <c r="A270" s="649" t="s">
        <v>566</v>
      </c>
      <c r="B270" s="650" t="s">
        <v>2234</v>
      </c>
      <c r="C270" s="651" t="s">
        <v>576</v>
      </c>
      <c r="D270" s="652" t="s">
        <v>2236</v>
      </c>
      <c r="E270" s="651" t="s">
        <v>4613</v>
      </c>
      <c r="F270" s="652" t="s">
        <v>4614</v>
      </c>
      <c r="G270" s="651" t="s">
        <v>4230</v>
      </c>
      <c r="H270" s="651" t="s">
        <v>4231</v>
      </c>
      <c r="I270" s="653">
        <v>0.30571428571428572</v>
      </c>
      <c r="J270" s="653">
        <v>2900</v>
      </c>
      <c r="K270" s="654">
        <v>887</v>
      </c>
    </row>
    <row r="271" spans="1:11" ht="14.4" customHeight="1" x14ac:dyDescent="0.3">
      <c r="A271" s="649" t="s">
        <v>566</v>
      </c>
      <c r="B271" s="650" t="s">
        <v>2234</v>
      </c>
      <c r="C271" s="651" t="s">
        <v>576</v>
      </c>
      <c r="D271" s="652" t="s">
        <v>2236</v>
      </c>
      <c r="E271" s="651" t="s">
        <v>4613</v>
      </c>
      <c r="F271" s="652" t="s">
        <v>4614</v>
      </c>
      <c r="G271" s="651" t="s">
        <v>4232</v>
      </c>
      <c r="H271" s="651" t="s">
        <v>4233</v>
      </c>
      <c r="I271" s="653">
        <v>0.30571428571428572</v>
      </c>
      <c r="J271" s="653">
        <v>2400</v>
      </c>
      <c r="K271" s="654">
        <v>735</v>
      </c>
    </row>
    <row r="272" spans="1:11" ht="14.4" customHeight="1" x14ac:dyDescent="0.3">
      <c r="A272" s="649" t="s">
        <v>566</v>
      </c>
      <c r="B272" s="650" t="s">
        <v>2234</v>
      </c>
      <c r="C272" s="651" t="s">
        <v>576</v>
      </c>
      <c r="D272" s="652" t="s">
        <v>2236</v>
      </c>
      <c r="E272" s="651" t="s">
        <v>4613</v>
      </c>
      <c r="F272" s="652" t="s">
        <v>4614</v>
      </c>
      <c r="G272" s="651" t="s">
        <v>3771</v>
      </c>
      <c r="H272" s="651" t="s">
        <v>3772</v>
      </c>
      <c r="I272" s="653">
        <v>0.30714285714285711</v>
      </c>
      <c r="J272" s="653">
        <v>3300</v>
      </c>
      <c r="K272" s="654">
        <v>1015</v>
      </c>
    </row>
    <row r="273" spans="1:11" ht="14.4" customHeight="1" x14ac:dyDescent="0.3">
      <c r="A273" s="649" t="s">
        <v>566</v>
      </c>
      <c r="B273" s="650" t="s">
        <v>2234</v>
      </c>
      <c r="C273" s="651" t="s">
        <v>576</v>
      </c>
      <c r="D273" s="652" t="s">
        <v>2236</v>
      </c>
      <c r="E273" s="651" t="s">
        <v>4613</v>
      </c>
      <c r="F273" s="652" t="s">
        <v>4614</v>
      </c>
      <c r="G273" s="651" t="s">
        <v>4234</v>
      </c>
      <c r="H273" s="651" t="s">
        <v>4235</v>
      </c>
      <c r="I273" s="653">
        <v>10.434999999999999</v>
      </c>
      <c r="J273" s="653">
        <v>20</v>
      </c>
      <c r="K273" s="654">
        <v>208.74</v>
      </c>
    </row>
    <row r="274" spans="1:11" ht="14.4" customHeight="1" x14ac:dyDescent="0.3">
      <c r="A274" s="649" t="s">
        <v>566</v>
      </c>
      <c r="B274" s="650" t="s">
        <v>2234</v>
      </c>
      <c r="C274" s="651" t="s">
        <v>576</v>
      </c>
      <c r="D274" s="652" t="s">
        <v>2236</v>
      </c>
      <c r="E274" s="651" t="s">
        <v>4613</v>
      </c>
      <c r="F274" s="652" t="s">
        <v>4614</v>
      </c>
      <c r="G274" s="651" t="s">
        <v>4236</v>
      </c>
      <c r="H274" s="651" t="s">
        <v>4237</v>
      </c>
      <c r="I274" s="653">
        <v>10.45</v>
      </c>
      <c r="J274" s="653">
        <v>30</v>
      </c>
      <c r="K274" s="654">
        <v>313.64</v>
      </c>
    </row>
    <row r="275" spans="1:11" ht="14.4" customHeight="1" x14ac:dyDescent="0.3">
      <c r="A275" s="649" t="s">
        <v>566</v>
      </c>
      <c r="B275" s="650" t="s">
        <v>2234</v>
      </c>
      <c r="C275" s="651" t="s">
        <v>576</v>
      </c>
      <c r="D275" s="652" t="s">
        <v>2236</v>
      </c>
      <c r="E275" s="651" t="s">
        <v>4613</v>
      </c>
      <c r="F275" s="652" t="s">
        <v>4614</v>
      </c>
      <c r="G275" s="651" t="s">
        <v>3773</v>
      </c>
      <c r="H275" s="651" t="s">
        <v>3774</v>
      </c>
      <c r="I275" s="653">
        <v>0.35571428571428576</v>
      </c>
      <c r="J275" s="653">
        <v>28000</v>
      </c>
      <c r="K275" s="654">
        <v>9960</v>
      </c>
    </row>
    <row r="276" spans="1:11" ht="14.4" customHeight="1" x14ac:dyDescent="0.3">
      <c r="A276" s="649" t="s">
        <v>566</v>
      </c>
      <c r="B276" s="650" t="s">
        <v>2234</v>
      </c>
      <c r="C276" s="651" t="s">
        <v>576</v>
      </c>
      <c r="D276" s="652" t="s">
        <v>2236</v>
      </c>
      <c r="E276" s="651" t="s">
        <v>4613</v>
      </c>
      <c r="F276" s="652" t="s">
        <v>4614</v>
      </c>
      <c r="G276" s="651" t="s">
        <v>4238</v>
      </c>
      <c r="H276" s="651" t="s">
        <v>4239</v>
      </c>
      <c r="I276" s="653">
        <v>12.089999999999998</v>
      </c>
      <c r="J276" s="653">
        <v>300</v>
      </c>
      <c r="K276" s="654">
        <v>3627</v>
      </c>
    </row>
    <row r="277" spans="1:11" ht="14.4" customHeight="1" x14ac:dyDescent="0.3">
      <c r="A277" s="649" t="s">
        <v>566</v>
      </c>
      <c r="B277" s="650" t="s">
        <v>2234</v>
      </c>
      <c r="C277" s="651" t="s">
        <v>576</v>
      </c>
      <c r="D277" s="652" t="s">
        <v>2236</v>
      </c>
      <c r="E277" s="651" t="s">
        <v>4615</v>
      </c>
      <c r="F277" s="652" t="s">
        <v>4616</v>
      </c>
      <c r="G277" s="651" t="s">
        <v>4240</v>
      </c>
      <c r="H277" s="651" t="s">
        <v>4241</v>
      </c>
      <c r="I277" s="653">
        <v>11.013333333333334</v>
      </c>
      <c r="J277" s="653">
        <v>480</v>
      </c>
      <c r="K277" s="654">
        <v>5286.4</v>
      </c>
    </row>
    <row r="278" spans="1:11" ht="14.4" customHeight="1" x14ac:dyDescent="0.3">
      <c r="A278" s="649" t="s">
        <v>566</v>
      </c>
      <c r="B278" s="650" t="s">
        <v>2234</v>
      </c>
      <c r="C278" s="651" t="s">
        <v>576</v>
      </c>
      <c r="D278" s="652" t="s">
        <v>2236</v>
      </c>
      <c r="E278" s="651" t="s">
        <v>4615</v>
      </c>
      <c r="F278" s="652" t="s">
        <v>4616</v>
      </c>
      <c r="G278" s="651" t="s">
        <v>4242</v>
      </c>
      <c r="H278" s="651" t="s">
        <v>4243</v>
      </c>
      <c r="I278" s="653">
        <v>11.013333333333334</v>
      </c>
      <c r="J278" s="653">
        <v>160</v>
      </c>
      <c r="K278" s="654">
        <v>1762.4</v>
      </c>
    </row>
    <row r="279" spans="1:11" ht="14.4" customHeight="1" x14ac:dyDescent="0.3">
      <c r="A279" s="649" t="s">
        <v>566</v>
      </c>
      <c r="B279" s="650" t="s">
        <v>2234</v>
      </c>
      <c r="C279" s="651" t="s">
        <v>576</v>
      </c>
      <c r="D279" s="652" t="s">
        <v>2236</v>
      </c>
      <c r="E279" s="651" t="s">
        <v>4615</v>
      </c>
      <c r="F279" s="652" t="s">
        <v>4616</v>
      </c>
      <c r="G279" s="651" t="s">
        <v>4244</v>
      </c>
      <c r="H279" s="651" t="s">
        <v>4245</v>
      </c>
      <c r="I279" s="653">
        <v>11.01</v>
      </c>
      <c r="J279" s="653">
        <v>280</v>
      </c>
      <c r="K279" s="654">
        <v>3082.7999999999997</v>
      </c>
    </row>
    <row r="280" spans="1:11" ht="14.4" customHeight="1" x14ac:dyDescent="0.3">
      <c r="A280" s="649" t="s">
        <v>566</v>
      </c>
      <c r="B280" s="650" t="s">
        <v>2234</v>
      </c>
      <c r="C280" s="651" t="s">
        <v>576</v>
      </c>
      <c r="D280" s="652" t="s">
        <v>2236</v>
      </c>
      <c r="E280" s="651" t="s">
        <v>4615</v>
      </c>
      <c r="F280" s="652" t="s">
        <v>4616</v>
      </c>
      <c r="G280" s="651" t="s">
        <v>4246</v>
      </c>
      <c r="H280" s="651" t="s">
        <v>4247</v>
      </c>
      <c r="I280" s="653">
        <v>11.01</v>
      </c>
      <c r="J280" s="653">
        <v>340</v>
      </c>
      <c r="K280" s="654">
        <v>3743.4</v>
      </c>
    </row>
    <row r="281" spans="1:11" ht="14.4" customHeight="1" x14ac:dyDescent="0.3">
      <c r="A281" s="649" t="s">
        <v>566</v>
      </c>
      <c r="B281" s="650" t="s">
        <v>2234</v>
      </c>
      <c r="C281" s="651" t="s">
        <v>576</v>
      </c>
      <c r="D281" s="652" t="s">
        <v>2236</v>
      </c>
      <c r="E281" s="651" t="s">
        <v>4615</v>
      </c>
      <c r="F281" s="652" t="s">
        <v>4616</v>
      </c>
      <c r="G281" s="651" t="s">
        <v>4248</v>
      </c>
      <c r="H281" s="651" t="s">
        <v>4249</v>
      </c>
      <c r="I281" s="653">
        <v>11.01</v>
      </c>
      <c r="J281" s="653">
        <v>40</v>
      </c>
      <c r="K281" s="654">
        <v>440.4</v>
      </c>
    </row>
    <row r="282" spans="1:11" ht="14.4" customHeight="1" x14ac:dyDescent="0.3">
      <c r="A282" s="649" t="s">
        <v>566</v>
      </c>
      <c r="B282" s="650" t="s">
        <v>2234</v>
      </c>
      <c r="C282" s="651" t="s">
        <v>576</v>
      </c>
      <c r="D282" s="652" t="s">
        <v>2236</v>
      </c>
      <c r="E282" s="651" t="s">
        <v>4615</v>
      </c>
      <c r="F282" s="652" t="s">
        <v>4616</v>
      </c>
      <c r="G282" s="651" t="s">
        <v>3781</v>
      </c>
      <c r="H282" s="651" t="s">
        <v>3782</v>
      </c>
      <c r="I282" s="653">
        <v>0.77200000000000002</v>
      </c>
      <c r="J282" s="653">
        <v>50000</v>
      </c>
      <c r="K282" s="654">
        <v>38630</v>
      </c>
    </row>
    <row r="283" spans="1:11" ht="14.4" customHeight="1" x14ac:dyDescent="0.3">
      <c r="A283" s="649" t="s">
        <v>566</v>
      </c>
      <c r="B283" s="650" t="s">
        <v>2234</v>
      </c>
      <c r="C283" s="651" t="s">
        <v>576</v>
      </c>
      <c r="D283" s="652" t="s">
        <v>2236</v>
      </c>
      <c r="E283" s="651" t="s">
        <v>4615</v>
      </c>
      <c r="F283" s="652" t="s">
        <v>4616</v>
      </c>
      <c r="G283" s="651" t="s">
        <v>3783</v>
      </c>
      <c r="H283" s="651" t="s">
        <v>3784</v>
      </c>
      <c r="I283" s="653">
        <v>0.77</v>
      </c>
      <c r="J283" s="653">
        <v>48000</v>
      </c>
      <c r="K283" s="654">
        <v>36960</v>
      </c>
    </row>
    <row r="284" spans="1:11" ht="14.4" customHeight="1" x14ac:dyDescent="0.3">
      <c r="A284" s="649" t="s">
        <v>566</v>
      </c>
      <c r="B284" s="650" t="s">
        <v>2234</v>
      </c>
      <c r="C284" s="651" t="s">
        <v>576</v>
      </c>
      <c r="D284" s="652" t="s">
        <v>2236</v>
      </c>
      <c r="E284" s="651" t="s">
        <v>4615</v>
      </c>
      <c r="F284" s="652" t="s">
        <v>4616</v>
      </c>
      <c r="G284" s="651" t="s">
        <v>4250</v>
      </c>
      <c r="H284" s="651" t="s">
        <v>4251</v>
      </c>
      <c r="I284" s="653">
        <v>0.77</v>
      </c>
      <c r="J284" s="653">
        <v>5000</v>
      </c>
      <c r="K284" s="654">
        <v>3850</v>
      </c>
    </row>
    <row r="285" spans="1:11" ht="14.4" customHeight="1" x14ac:dyDescent="0.3">
      <c r="A285" s="649" t="s">
        <v>566</v>
      </c>
      <c r="B285" s="650" t="s">
        <v>2234</v>
      </c>
      <c r="C285" s="651" t="s">
        <v>576</v>
      </c>
      <c r="D285" s="652" t="s">
        <v>2236</v>
      </c>
      <c r="E285" s="651" t="s">
        <v>4615</v>
      </c>
      <c r="F285" s="652" t="s">
        <v>4616</v>
      </c>
      <c r="G285" s="651" t="s">
        <v>3785</v>
      </c>
      <c r="H285" s="651" t="s">
        <v>3786</v>
      </c>
      <c r="I285" s="653">
        <v>0.71</v>
      </c>
      <c r="J285" s="653">
        <v>39000</v>
      </c>
      <c r="K285" s="654">
        <v>27690</v>
      </c>
    </row>
    <row r="286" spans="1:11" ht="14.4" customHeight="1" x14ac:dyDescent="0.3">
      <c r="A286" s="649" t="s">
        <v>566</v>
      </c>
      <c r="B286" s="650" t="s">
        <v>2234</v>
      </c>
      <c r="C286" s="651" t="s">
        <v>576</v>
      </c>
      <c r="D286" s="652" t="s">
        <v>2236</v>
      </c>
      <c r="E286" s="651" t="s">
        <v>4615</v>
      </c>
      <c r="F286" s="652" t="s">
        <v>4616</v>
      </c>
      <c r="G286" s="651" t="s">
        <v>4252</v>
      </c>
      <c r="H286" s="651" t="s">
        <v>4253</v>
      </c>
      <c r="I286" s="653">
        <v>0.71</v>
      </c>
      <c r="J286" s="653">
        <v>15000</v>
      </c>
      <c r="K286" s="654">
        <v>10650</v>
      </c>
    </row>
    <row r="287" spans="1:11" ht="14.4" customHeight="1" x14ac:dyDescent="0.3">
      <c r="A287" s="649" t="s">
        <v>566</v>
      </c>
      <c r="B287" s="650" t="s">
        <v>2234</v>
      </c>
      <c r="C287" s="651" t="s">
        <v>576</v>
      </c>
      <c r="D287" s="652" t="s">
        <v>2236</v>
      </c>
      <c r="E287" s="651" t="s">
        <v>4615</v>
      </c>
      <c r="F287" s="652" t="s">
        <v>4616</v>
      </c>
      <c r="G287" s="651" t="s">
        <v>3787</v>
      </c>
      <c r="H287" s="651" t="s">
        <v>3788</v>
      </c>
      <c r="I287" s="653">
        <v>0.71</v>
      </c>
      <c r="J287" s="653">
        <v>36000</v>
      </c>
      <c r="K287" s="654">
        <v>25560</v>
      </c>
    </row>
    <row r="288" spans="1:11" ht="14.4" customHeight="1" x14ac:dyDescent="0.3">
      <c r="A288" s="649" t="s">
        <v>566</v>
      </c>
      <c r="B288" s="650" t="s">
        <v>2234</v>
      </c>
      <c r="C288" s="651" t="s">
        <v>576</v>
      </c>
      <c r="D288" s="652" t="s">
        <v>2236</v>
      </c>
      <c r="E288" s="651" t="s">
        <v>4627</v>
      </c>
      <c r="F288" s="652" t="s">
        <v>4628</v>
      </c>
      <c r="G288" s="651" t="s">
        <v>4254</v>
      </c>
      <c r="H288" s="651" t="s">
        <v>4255</v>
      </c>
      <c r="I288" s="653">
        <v>139.44000000000003</v>
      </c>
      <c r="J288" s="653">
        <v>135</v>
      </c>
      <c r="K288" s="654">
        <v>18824.3</v>
      </c>
    </row>
    <row r="289" spans="1:11" ht="14.4" customHeight="1" x14ac:dyDescent="0.3">
      <c r="A289" s="649" t="s">
        <v>566</v>
      </c>
      <c r="B289" s="650" t="s">
        <v>2234</v>
      </c>
      <c r="C289" s="651" t="s">
        <v>576</v>
      </c>
      <c r="D289" s="652" t="s">
        <v>2236</v>
      </c>
      <c r="E289" s="651" t="s">
        <v>4627</v>
      </c>
      <c r="F289" s="652" t="s">
        <v>4628</v>
      </c>
      <c r="G289" s="651" t="s">
        <v>4256</v>
      </c>
      <c r="H289" s="651" t="s">
        <v>4257</v>
      </c>
      <c r="I289" s="653">
        <v>139.44000000000003</v>
      </c>
      <c r="J289" s="653">
        <v>135</v>
      </c>
      <c r="K289" s="654">
        <v>18824.3</v>
      </c>
    </row>
    <row r="290" spans="1:11" ht="14.4" customHeight="1" x14ac:dyDescent="0.3">
      <c r="A290" s="649" t="s">
        <v>566</v>
      </c>
      <c r="B290" s="650" t="s">
        <v>2234</v>
      </c>
      <c r="C290" s="651" t="s">
        <v>576</v>
      </c>
      <c r="D290" s="652" t="s">
        <v>2236</v>
      </c>
      <c r="E290" s="651" t="s">
        <v>4627</v>
      </c>
      <c r="F290" s="652" t="s">
        <v>4628</v>
      </c>
      <c r="G290" s="651" t="s">
        <v>4258</v>
      </c>
      <c r="H290" s="651" t="s">
        <v>4259</v>
      </c>
      <c r="I290" s="653">
        <v>118.58</v>
      </c>
      <c r="J290" s="653">
        <v>1</v>
      </c>
      <c r="K290" s="654">
        <v>118.58</v>
      </c>
    </row>
    <row r="291" spans="1:11" ht="14.4" customHeight="1" x14ac:dyDescent="0.3">
      <c r="A291" s="649" t="s">
        <v>566</v>
      </c>
      <c r="B291" s="650" t="s">
        <v>2234</v>
      </c>
      <c r="C291" s="651" t="s">
        <v>576</v>
      </c>
      <c r="D291" s="652" t="s">
        <v>2236</v>
      </c>
      <c r="E291" s="651" t="s">
        <v>4627</v>
      </c>
      <c r="F291" s="652" t="s">
        <v>4628</v>
      </c>
      <c r="G291" s="651" t="s">
        <v>4260</v>
      </c>
      <c r="H291" s="651" t="s">
        <v>4261</v>
      </c>
      <c r="I291" s="653">
        <v>15587.16</v>
      </c>
      <c r="J291" s="653">
        <v>2.5</v>
      </c>
      <c r="K291" s="654">
        <v>38967.9</v>
      </c>
    </row>
    <row r="292" spans="1:11" ht="14.4" customHeight="1" x14ac:dyDescent="0.3">
      <c r="A292" s="649" t="s">
        <v>566</v>
      </c>
      <c r="B292" s="650" t="s">
        <v>2234</v>
      </c>
      <c r="C292" s="651" t="s">
        <v>576</v>
      </c>
      <c r="D292" s="652" t="s">
        <v>2236</v>
      </c>
      <c r="E292" s="651" t="s">
        <v>4627</v>
      </c>
      <c r="F292" s="652" t="s">
        <v>4628</v>
      </c>
      <c r="G292" s="651" t="s">
        <v>4262</v>
      </c>
      <c r="H292" s="651" t="s">
        <v>4263</v>
      </c>
      <c r="I292" s="653">
        <v>11.650000000000002</v>
      </c>
      <c r="J292" s="653">
        <v>200</v>
      </c>
      <c r="K292" s="654">
        <v>2330.46</v>
      </c>
    </row>
    <row r="293" spans="1:11" ht="14.4" customHeight="1" x14ac:dyDescent="0.3">
      <c r="A293" s="649" t="s">
        <v>566</v>
      </c>
      <c r="B293" s="650" t="s">
        <v>2234</v>
      </c>
      <c r="C293" s="651" t="s">
        <v>576</v>
      </c>
      <c r="D293" s="652" t="s">
        <v>2236</v>
      </c>
      <c r="E293" s="651" t="s">
        <v>4627</v>
      </c>
      <c r="F293" s="652" t="s">
        <v>4628</v>
      </c>
      <c r="G293" s="651" t="s">
        <v>4264</v>
      </c>
      <c r="H293" s="651" t="s">
        <v>4265</v>
      </c>
      <c r="I293" s="653">
        <v>152.46</v>
      </c>
      <c r="J293" s="653">
        <v>29</v>
      </c>
      <c r="K293" s="654">
        <v>4421.34</v>
      </c>
    </row>
    <row r="294" spans="1:11" ht="14.4" customHeight="1" x14ac:dyDescent="0.3">
      <c r="A294" s="649" t="s">
        <v>566</v>
      </c>
      <c r="B294" s="650" t="s">
        <v>2234</v>
      </c>
      <c r="C294" s="651" t="s">
        <v>576</v>
      </c>
      <c r="D294" s="652" t="s">
        <v>2236</v>
      </c>
      <c r="E294" s="651" t="s">
        <v>4627</v>
      </c>
      <c r="F294" s="652" t="s">
        <v>4628</v>
      </c>
      <c r="G294" s="651" t="s">
        <v>4266</v>
      </c>
      <c r="H294" s="651" t="s">
        <v>4267</v>
      </c>
      <c r="I294" s="653">
        <v>254.82</v>
      </c>
      <c r="J294" s="653">
        <v>20</v>
      </c>
      <c r="K294" s="654">
        <v>5096.38</v>
      </c>
    </row>
    <row r="295" spans="1:11" ht="14.4" customHeight="1" x14ac:dyDescent="0.3">
      <c r="A295" s="649" t="s">
        <v>566</v>
      </c>
      <c r="B295" s="650" t="s">
        <v>2234</v>
      </c>
      <c r="C295" s="651" t="s">
        <v>576</v>
      </c>
      <c r="D295" s="652" t="s">
        <v>2236</v>
      </c>
      <c r="E295" s="651" t="s">
        <v>4627</v>
      </c>
      <c r="F295" s="652" t="s">
        <v>4628</v>
      </c>
      <c r="G295" s="651" t="s">
        <v>4268</v>
      </c>
      <c r="H295" s="651" t="s">
        <v>4269</v>
      </c>
      <c r="I295" s="653">
        <v>105.8</v>
      </c>
      <c r="J295" s="653">
        <v>3</v>
      </c>
      <c r="K295" s="654">
        <v>317.39999999999998</v>
      </c>
    </row>
    <row r="296" spans="1:11" ht="14.4" customHeight="1" x14ac:dyDescent="0.3">
      <c r="A296" s="649" t="s">
        <v>566</v>
      </c>
      <c r="B296" s="650" t="s">
        <v>2234</v>
      </c>
      <c r="C296" s="651" t="s">
        <v>576</v>
      </c>
      <c r="D296" s="652" t="s">
        <v>2236</v>
      </c>
      <c r="E296" s="651" t="s">
        <v>4627</v>
      </c>
      <c r="F296" s="652" t="s">
        <v>4628</v>
      </c>
      <c r="G296" s="651" t="s">
        <v>4270</v>
      </c>
      <c r="H296" s="651" t="s">
        <v>4271</v>
      </c>
      <c r="I296" s="653">
        <v>555.20000000000005</v>
      </c>
      <c r="J296" s="653">
        <v>2</v>
      </c>
      <c r="K296" s="654">
        <v>1110.4000000000001</v>
      </c>
    </row>
    <row r="297" spans="1:11" ht="14.4" customHeight="1" x14ac:dyDescent="0.3">
      <c r="A297" s="649" t="s">
        <v>566</v>
      </c>
      <c r="B297" s="650" t="s">
        <v>2234</v>
      </c>
      <c r="C297" s="651" t="s">
        <v>576</v>
      </c>
      <c r="D297" s="652" t="s">
        <v>2236</v>
      </c>
      <c r="E297" s="651" t="s">
        <v>4627</v>
      </c>
      <c r="F297" s="652" t="s">
        <v>4628</v>
      </c>
      <c r="G297" s="651" t="s">
        <v>4272</v>
      </c>
      <c r="H297" s="651" t="s">
        <v>4273</v>
      </c>
      <c r="I297" s="653">
        <v>2746.7</v>
      </c>
      <c r="J297" s="653">
        <v>9</v>
      </c>
      <c r="K297" s="654">
        <v>24720.299999999996</v>
      </c>
    </row>
    <row r="298" spans="1:11" ht="14.4" customHeight="1" x14ac:dyDescent="0.3">
      <c r="A298" s="649" t="s">
        <v>566</v>
      </c>
      <c r="B298" s="650" t="s">
        <v>2234</v>
      </c>
      <c r="C298" s="651" t="s">
        <v>576</v>
      </c>
      <c r="D298" s="652" t="s">
        <v>2236</v>
      </c>
      <c r="E298" s="651" t="s">
        <v>4627</v>
      </c>
      <c r="F298" s="652" t="s">
        <v>4628</v>
      </c>
      <c r="G298" s="651" t="s">
        <v>4274</v>
      </c>
      <c r="H298" s="651" t="s">
        <v>4275</v>
      </c>
      <c r="I298" s="653">
        <v>6352.5</v>
      </c>
      <c r="J298" s="653">
        <v>10</v>
      </c>
      <c r="K298" s="654">
        <v>63525</v>
      </c>
    </row>
    <row r="299" spans="1:11" ht="14.4" customHeight="1" x14ac:dyDescent="0.3">
      <c r="A299" s="649" t="s">
        <v>566</v>
      </c>
      <c r="B299" s="650" t="s">
        <v>2234</v>
      </c>
      <c r="C299" s="651" t="s">
        <v>576</v>
      </c>
      <c r="D299" s="652" t="s">
        <v>2236</v>
      </c>
      <c r="E299" s="651" t="s">
        <v>4627</v>
      </c>
      <c r="F299" s="652" t="s">
        <v>4628</v>
      </c>
      <c r="G299" s="651" t="s">
        <v>4276</v>
      </c>
      <c r="H299" s="651" t="s">
        <v>4277</v>
      </c>
      <c r="I299" s="653">
        <v>8470</v>
      </c>
      <c r="J299" s="653">
        <v>10</v>
      </c>
      <c r="K299" s="654">
        <v>84700</v>
      </c>
    </row>
    <row r="300" spans="1:11" ht="14.4" customHeight="1" x14ac:dyDescent="0.3">
      <c r="A300" s="649" t="s">
        <v>566</v>
      </c>
      <c r="B300" s="650" t="s">
        <v>2234</v>
      </c>
      <c r="C300" s="651" t="s">
        <v>576</v>
      </c>
      <c r="D300" s="652" t="s">
        <v>2236</v>
      </c>
      <c r="E300" s="651" t="s">
        <v>4627</v>
      </c>
      <c r="F300" s="652" t="s">
        <v>4628</v>
      </c>
      <c r="G300" s="651" t="s">
        <v>4278</v>
      </c>
      <c r="H300" s="651" t="s">
        <v>4279</v>
      </c>
      <c r="I300" s="653">
        <v>363</v>
      </c>
      <c r="J300" s="653">
        <v>30</v>
      </c>
      <c r="K300" s="654">
        <v>10890</v>
      </c>
    </row>
    <row r="301" spans="1:11" ht="14.4" customHeight="1" x14ac:dyDescent="0.3">
      <c r="A301" s="649" t="s">
        <v>566</v>
      </c>
      <c r="B301" s="650" t="s">
        <v>2234</v>
      </c>
      <c r="C301" s="651" t="s">
        <v>576</v>
      </c>
      <c r="D301" s="652" t="s">
        <v>2236</v>
      </c>
      <c r="E301" s="651" t="s">
        <v>4627</v>
      </c>
      <c r="F301" s="652" t="s">
        <v>4628</v>
      </c>
      <c r="G301" s="651" t="s">
        <v>4280</v>
      </c>
      <c r="H301" s="651" t="s">
        <v>4281</v>
      </c>
      <c r="I301" s="653">
        <v>266.2</v>
      </c>
      <c r="J301" s="653">
        <v>6</v>
      </c>
      <c r="K301" s="654">
        <v>1597.2</v>
      </c>
    </row>
    <row r="302" spans="1:11" ht="14.4" customHeight="1" x14ac:dyDescent="0.3">
      <c r="A302" s="649" t="s">
        <v>566</v>
      </c>
      <c r="B302" s="650" t="s">
        <v>2234</v>
      </c>
      <c r="C302" s="651" t="s">
        <v>576</v>
      </c>
      <c r="D302" s="652" t="s">
        <v>2236</v>
      </c>
      <c r="E302" s="651" t="s">
        <v>4627</v>
      </c>
      <c r="F302" s="652" t="s">
        <v>4628</v>
      </c>
      <c r="G302" s="651" t="s">
        <v>4282</v>
      </c>
      <c r="H302" s="651" t="s">
        <v>4283</v>
      </c>
      <c r="I302" s="653">
        <v>786.5</v>
      </c>
      <c r="J302" s="653">
        <v>9</v>
      </c>
      <c r="K302" s="654">
        <v>7078.5</v>
      </c>
    </row>
    <row r="303" spans="1:11" ht="14.4" customHeight="1" x14ac:dyDescent="0.3">
      <c r="A303" s="649" t="s">
        <v>566</v>
      </c>
      <c r="B303" s="650" t="s">
        <v>2234</v>
      </c>
      <c r="C303" s="651" t="s">
        <v>576</v>
      </c>
      <c r="D303" s="652" t="s">
        <v>2236</v>
      </c>
      <c r="E303" s="651" t="s">
        <v>4627</v>
      </c>
      <c r="F303" s="652" t="s">
        <v>4628</v>
      </c>
      <c r="G303" s="651" t="s">
        <v>4284</v>
      </c>
      <c r="H303" s="651" t="s">
        <v>4285</v>
      </c>
      <c r="I303" s="653">
        <v>3630</v>
      </c>
      <c r="J303" s="653">
        <v>1</v>
      </c>
      <c r="K303" s="654">
        <v>3630</v>
      </c>
    </row>
    <row r="304" spans="1:11" ht="14.4" customHeight="1" x14ac:dyDescent="0.3">
      <c r="A304" s="649" t="s">
        <v>566</v>
      </c>
      <c r="B304" s="650" t="s">
        <v>2234</v>
      </c>
      <c r="C304" s="651" t="s">
        <v>576</v>
      </c>
      <c r="D304" s="652" t="s">
        <v>2236</v>
      </c>
      <c r="E304" s="651" t="s">
        <v>4627</v>
      </c>
      <c r="F304" s="652" t="s">
        <v>4628</v>
      </c>
      <c r="G304" s="651" t="s">
        <v>4286</v>
      </c>
      <c r="H304" s="651" t="s">
        <v>4287</v>
      </c>
      <c r="I304" s="653">
        <v>3630</v>
      </c>
      <c r="J304" s="653">
        <v>1</v>
      </c>
      <c r="K304" s="654">
        <v>3630</v>
      </c>
    </row>
    <row r="305" spans="1:11" ht="14.4" customHeight="1" x14ac:dyDescent="0.3">
      <c r="A305" s="649" t="s">
        <v>566</v>
      </c>
      <c r="B305" s="650" t="s">
        <v>2234</v>
      </c>
      <c r="C305" s="651" t="s">
        <v>576</v>
      </c>
      <c r="D305" s="652" t="s">
        <v>2236</v>
      </c>
      <c r="E305" s="651" t="s">
        <v>4627</v>
      </c>
      <c r="F305" s="652" t="s">
        <v>4628</v>
      </c>
      <c r="G305" s="651" t="s">
        <v>4288</v>
      </c>
      <c r="H305" s="651" t="s">
        <v>4289</v>
      </c>
      <c r="I305" s="653">
        <v>1548.8</v>
      </c>
      <c r="J305" s="653">
        <v>3</v>
      </c>
      <c r="K305" s="654">
        <v>4646.3999999999996</v>
      </c>
    </row>
    <row r="306" spans="1:11" ht="14.4" customHeight="1" x14ac:dyDescent="0.3">
      <c r="A306" s="649" t="s">
        <v>566</v>
      </c>
      <c r="B306" s="650" t="s">
        <v>2234</v>
      </c>
      <c r="C306" s="651" t="s">
        <v>576</v>
      </c>
      <c r="D306" s="652" t="s">
        <v>2236</v>
      </c>
      <c r="E306" s="651" t="s">
        <v>4627</v>
      </c>
      <c r="F306" s="652" t="s">
        <v>4628</v>
      </c>
      <c r="G306" s="651" t="s">
        <v>4290</v>
      </c>
      <c r="H306" s="651" t="s">
        <v>4291</v>
      </c>
      <c r="I306" s="653">
        <v>847</v>
      </c>
      <c r="J306" s="653">
        <v>8</v>
      </c>
      <c r="K306" s="654">
        <v>6776</v>
      </c>
    </row>
    <row r="307" spans="1:11" ht="14.4" customHeight="1" x14ac:dyDescent="0.3">
      <c r="A307" s="649" t="s">
        <v>566</v>
      </c>
      <c r="B307" s="650" t="s">
        <v>2234</v>
      </c>
      <c r="C307" s="651" t="s">
        <v>576</v>
      </c>
      <c r="D307" s="652" t="s">
        <v>2236</v>
      </c>
      <c r="E307" s="651" t="s">
        <v>4627</v>
      </c>
      <c r="F307" s="652" t="s">
        <v>4628</v>
      </c>
      <c r="G307" s="651" t="s">
        <v>4292</v>
      </c>
      <c r="H307" s="651" t="s">
        <v>4293</v>
      </c>
      <c r="I307" s="653">
        <v>3630</v>
      </c>
      <c r="J307" s="653">
        <v>2</v>
      </c>
      <c r="K307" s="654">
        <v>7260</v>
      </c>
    </row>
    <row r="308" spans="1:11" ht="14.4" customHeight="1" x14ac:dyDescent="0.3">
      <c r="A308" s="649" t="s">
        <v>566</v>
      </c>
      <c r="B308" s="650" t="s">
        <v>2234</v>
      </c>
      <c r="C308" s="651" t="s">
        <v>579</v>
      </c>
      <c r="D308" s="652" t="s">
        <v>2237</v>
      </c>
      <c r="E308" s="651" t="s">
        <v>4609</v>
      </c>
      <c r="F308" s="652" t="s">
        <v>4610</v>
      </c>
      <c r="G308" s="651" t="s">
        <v>3733</v>
      </c>
      <c r="H308" s="651" t="s">
        <v>3734</v>
      </c>
      <c r="I308" s="653">
        <v>34.700000000000003</v>
      </c>
      <c r="J308" s="653">
        <v>24</v>
      </c>
      <c r="K308" s="654">
        <v>832.75</v>
      </c>
    </row>
    <row r="309" spans="1:11" ht="14.4" customHeight="1" x14ac:dyDescent="0.3">
      <c r="A309" s="649" t="s">
        <v>566</v>
      </c>
      <c r="B309" s="650" t="s">
        <v>2234</v>
      </c>
      <c r="C309" s="651" t="s">
        <v>579</v>
      </c>
      <c r="D309" s="652" t="s">
        <v>2237</v>
      </c>
      <c r="E309" s="651" t="s">
        <v>4609</v>
      </c>
      <c r="F309" s="652" t="s">
        <v>4610</v>
      </c>
      <c r="G309" s="651" t="s">
        <v>4294</v>
      </c>
      <c r="H309" s="651" t="s">
        <v>4295</v>
      </c>
      <c r="I309" s="653">
        <v>8.5299999999999994</v>
      </c>
      <c r="J309" s="653">
        <v>2</v>
      </c>
      <c r="K309" s="654">
        <v>17.059999999999999</v>
      </c>
    </row>
    <row r="310" spans="1:11" ht="14.4" customHeight="1" x14ac:dyDescent="0.3">
      <c r="A310" s="649" t="s">
        <v>566</v>
      </c>
      <c r="B310" s="650" t="s">
        <v>2234</v>
      </c>
      <c r="C310" s="651" t="s">
        <v>579</v>
      </c>
      <c r="D310" s="652" t="s">
        <v>2237</v>
      </c>
      <c r="E310" s="651" t="s">
        <v>4609</v>
      </c>
      <c r="F310" s="652" t="s">
        <v>4610</v>
      </c>
      <c r="G310" s="651" t="s">
        <v>4296</v>
      </c>
      <c r="H310" s="651" t="s">
        <v>4297</v>
      </c>
      <c r="I310" s="653">
        <v>12.371153846153847</v>
      </c>
      <c r="J310" s="653">
        <v>164</v>
      </c>
      <c r="K310" s="654">
        <v>2028.9799999999998</v>
      </c>
    </row>
    <row r="311" spans="1:11" ht="14.4" customHeight="1" x14ac:dyDescent="0.3">
      <c r="A311" s="649" t="s">
        <v>566</v>
      </c>
      <c r="B311" s="650" t="s">
        <v>2234</v>
      </c>
      <c r="C311" s="651" t="s">
        <v>579</v>
      </c>
      <c r="D311" s="652" t="s">
        <v>2237</v>
      </c>
      <c r="E311" s="651" t="s">
        <v>4609</v>
      </c>
      <c r="F311" s="652" t="s">
        <v>4610</v>
      </c>
      <c r="G311" s="651" t="s">
        <v>3735</v>
      </c>
      <c r="H311" s="651" t="s">
        <v>3736</v>
      </c>
      <c r="I311" s="653">
        <v>25.56</v>
      </c>
      <c r="J311" s="653">
        <v>24</v>
      </c>
      <c r="K311" s="654">
        <v>613.44000000000005</v>
      </c>
    </row>
    <row r="312" spans="1:11" ht="14.4" customHeight="1" x14ac:dyDescent="0.3">
      <c r="A312" s="649" t="s">
        <v>566</v>
      </c>
      <c r="B312" s="650" t="s">
        <v>2234</v>
      </c>
      <c r="C312" s="651" t="s">
        <v>579</v>
      </c>
      <c r="D312" s="652" t="s">
        <v>2237</v>
      </c>
      <c r="E312" s="651" t="s">
        <v>4609</v>
      </c>
      <c r="F312" s="652" t="s">
        <v>4610</v>
      </c>
      <c r="G312" s="651" t="s">
        <v>3823</v>
      </c>
      <c r="H312" s="651" t="s">
        <v>3824</v>
      </c>
      <c r="I312" s="653">
        <v>1.3800000000000003</v>
      </c>
      <c r="J312" s="653">
        <v>4700</v>
      </c>
      <c r="K312" s="654">
        <v>6486</v>
      </c>
    </row>
    <row r="313" spans="1:11" ht="14.4" customHeight="1" x14ac:dyDescent="0.3">
      <c r="A313" s="649" t="s">
        <v>566</v>
      </c>
      <c r="B313" s="650" t="s">
        <v>2234</v>
      </c>
      <c r="C313" s="651" t="s">
        <v>579</v>
      </c>
      <c r="D313" s="652" t="s">
        <v>2237</v>
      </c>
      <c r="E313" s="651" t="s">
        <v>4609</v>
      </c>
      <c r="F313" s="652" t="s">
        <v>4610</v>
      </c>
      <c r="G313" s="651" t="s">
        <v>3737</v>
      </c>
      <c r="H313" s="651" t="s">
        <v>3738</v>
      </c>
      <c r="I313" s="653">
        <v>41.535789473684204</v>
      </c>
      <c r="J313" s="653">
        <v>810</v>
      </c>
      <c r="K313" s="654">
        <v>33644.9</v>
      </c>
    </row>
    <row r="314" spans="1:11" ht="14.4" customHeight="1" x14ac:dyDescent="0.3">
      <c r="A314" s="649" t="s">
        <v>566</v>
      </c>
      <c r="B314" s="650" t="s">
        <v>2234</v>
      </c>
      <c r="C314" s="651" t="s">
        <v>579</v>
      </c>
      <c r="D314" s="652" t="s">
        <v>2237</v>
      </c>
      <c r="E314" s="651" t="s">
        <v>4609</v>
      </c>
      <c r="F314" s="652" t="s">
        <v>4610</v>
      </c>
      <c r="G314" s="651" t="s">
        <v>4298</v>
      </c>
      <c r="H314" s="651" t="s">
        <v>4299</v>
      </c>
      <c r="I314" s="653">
        <v>79.87</v>
      </c>
      <c r="J314" s="653">
        <v>60</v>
      </c>
      <c r="K314" s="654">
        <v>4792</v>
      </c>
    </row>
    <row r="315" spans="1:11" ht="14.4" customHeight="1" x14ac:dyDescent="0.3">
      <c r="A315" s="649" t="s">
        <v>566</v>
      </c>
      <c r="B315" s="650" t="s">
        <v>2234</v>
      </c>
      <c r="C315" s="651" t="s">
        <v>579</v>
      </c>
      <c r="D315" s="652" t="s">
        <v>2237</v>
      </c>
      <c r="E315" s="651" t="s">
        <v>4609</v>
      </c>
      <c r="F315" s="652" t="s">
        <v>4610</v>
      </c>
      <c r="G315" s="651" t="s">
        <v>3739</v>
      </c>
      <c r="H315" s="651" t="s">
        <v>3740</v>
      </c>
      <c r="I315" s="653">
        <v>0.59519999999999984</v>
      </c>
      <c r="J315" s="653">
        <v>4275</v>
      </c>
      <c r="K315" s="654">
        <v>2544.75</v>
      </c>
    </row>
    <row r="316" spans="1:11" ht="14.4" customHeight="1" x14ac:dyDescent="0.3">
      <c r="A316" s="649" t="s">
        <v>566</v>
      </c>
      <c r="B316" s="650" t="s">
        <v>2234</v>
      </c>
      <c r="C316" s="651" t="s">
        <v>579</v>
      </c>
      <c r="D316" s="652" t="s">
        <v>2237</v>
      </c>
      <c r="E316" s="651" t="s">
        <v>4609</v>
      </c>
      <c r="F316" s="652" t="s">
        <v>4610</v>
      </c>
      <c r="G316" s="651" t="s">
        <v>4300</v>
      </c>
      <c r="H316" s="651" t="s">
        <v>4301</v>
      </c>
      <c r="I316" s="653">
        <v>39.730000000000004</v>
      </c>
      <c r="J316" s="653">
        <v>140</v>
      </c>
      <c r="K316" s="654">
        <v>5562.2999999999993</v>
      </c>
    </row>
    <row r="317" spans="1:11" ht="14.4" customHeight="1" x14ac:dyDescent="0.3">
      <c r="A317" s="649" t="s">
        <v>566</v>
      </c>
      <c r="B317" s="650" t="s">
        <v>2234</v>
      </c>
      <c r="C317" s="651" t="s">
        <v>579</v>
      </c>
      <c r="D317" s="652" t="s">
        <v>2237</v>
      </c>
      <c r="E317" s="651" t="s">
        <v>4609</v>
      </c>
      <c r="F317" s="652" t="s">
        <v>4610</v>
      </c>
      <c r="G317" s="651" t="s">
        <v>4302</v>
      </c>
      <c r="H317" s="651" t="s">
        <v>4303</v>
      </c>
      <c r="I317" s="653">
        <v>19.80714285714286</v>
      </c>
      <c r="J317" s="653">
        <v>115</v>
      </c>
      <c r="K317" s="654">
        <v>2277.8399999999997</v>
      </c>
    </row>
    <row r="318" spans="1:11" ht="14.4" customHeight="1" x14ac:dyDescent="0.3">
      <c r="A318" s="649" t="s">
        <v>566</v>
      </c>
      <c r="B318" s="650" t="s">
        <v>2234</v>
      </c>
      <c r="C318" s="651" t="s">
        <v>579</v>
      </c>
      <c r="D318" s="652" t="s">
        <v>2237</v>
      </c>
      <c r="E318" s="651" t="s">
        <v>4609</v>
      </c>
      <c r="F318" s="652" t="s">
        <v>4610</v>
      </c>
      <c r="G318" s="651" t="s">
        <v>3741</v>
      </c>
      <c r="H318" s="651" t="s">
        <v>3742</v>
      </c>
      <c r="I318" s="653">
        <v>26.161999999999999</v>
      </c>
      <c r="J318" s="653">
        <v>19</v>
      </c>
      <c r="K318" s="654">
        <v>497.08</v>
      </c>
    </row>
    <row r="319" spans="1:11" ht="14.4" customHeight="1" x14ac:dyDescent="0.3">
      <c r="A319" s="649" t="s">
        <v>566</v>
      </c>
      <c r="B319" s="650" t="s">
        <v>2234</v>
      </c>
      <c r="C319" s="651" t="s">
        <v>579</v>
      </c>
      <c r="D319" s="652" t="s">
        <v>2237</v>
      </c>
      <c r="E319" s="651" t="s">
        <v>4609</v>
      </c>
      <c r="F319" s="652" t="s">
        <v>4610</v>
      </c>
      <c r="G319" s="651" t="s">
        <v>3859</v>
      </c>
      <c r="H319" s="651" t="s">
        <v>3860</v>
      </c>
      <c r="I319" s="653">
        <v>0.93</v>
      </c>
      <c r="J319" s="653">
        <v>500</v>
      </c>
      <c r="K319" s="654">
        <v>465</v>
      </c>
    </row>
    <row r="320" spans="1:11" ht="14.4" customHeight="1" x14ac:dyDescent="0.3">
      <c r="A320" s="649" t="s">
        <v>566</v>
      </c>
      <c r="B320" s="650" t="s">
        <v>2234</v>
      </c>
      <c r="C320" s="651" t="s">
        <v>579</v>
      </c>
      <c r="D320" s="652" t="s">
        <v>2237</v>
      </c>
      <c r="E320" s="651" t="s">
        <v>4609</v>
      </c>
      <c r="F320" s="652" t="s">
        <v>4610</v>
      </c>
      <c r="G320" s="651" t="s">
        <v>3743</v>
      </c>
      <c r="H320" s="651" t="s">
        <v>3744</v>
      </c>
      <c r="I320" s="653">
        <v>13.16</v>
      </c>
      <c r="J320" s="653">
        <v>48</v>
      </c>
      <c r="K320" s="654">
        <v>631.48</v>
      </c>
    </row>
    <row r="321" spans="1:11" ht="14.4" customHeight="1" x14ac:dyDescent="0.3">
      <c r="A321" s="649" t="s">
        <v>566</v>
      </c>
      <c r="B321" s="650" t="s">
        <v>2234</v>
      </c>
      <c r="C321" s="651" t="s">
        <v>579</v>
      </c>
      <c r="D321" s="652" t="s">
        <v>2237</v>
      </c>
      <c r="E321" s="651" t="s">
        <v>4609</v>
      </c>
      <c r="F321" s="652" t="s">
        <v>4610</v>
      </c>
      <c r="G321" s="651" t="s">
        <v>4304</v>
      </c>
      <c r="H321" s="651" t="s">
        <v>4305</v>
      </c>
      <c r="I321" s="653">
        <v>26.37</v>
      </c>
      <c r="J321" s="653">
        <v>36</v>
      </c>
      <c r="K321" s="654">
        <v>949.28</v>
      </c>
    </row>
    <row r="322" spans="1:11" ht="14.4" customHeight="1" x14ac:dyDescent="0.3">
      <c r="A322" s="649" t="s">
        <v>566</v>
      </c>
      <c r="B322" s="650" t="s">
        <v>2234</v>
      </c>
      <c r="C322" s="651" t="s">
        <v>579</v>
      </c>
      <c r="D322" s="652" t="s">
        <v>2237</v>
      </c>
      <c r="E322" s="651" t="s">
        <v>4609</v>
      </c>
      <c r="F322" s="652" t="s">
        <v>4610</v>
      </c>
      <c r="G322" s="651" t="s">
        <v>4306</v>
      </c>
      <c r="H322" s="651" t="s">
        <v>4307</v>
      </c>
      <c r="I322" s="653">
        <v>9.71875</v>
      </c>
      <c r="J322" s="653">
        <v>62</v>
      </c>
      <c r="K322" s="654">
        <v>602.40000000000009</v>
      </c>
    </row>
    <row r="323" spans="1:11" ht="14.4" customHeight="1" x14ac:dyDescent="0.3">
      <c r="A323" s="649" t="s">
        <v>566</v>
      </c>
      <c r="B323" s="650" t="s">
        <v>2234</v>
      </c>
      <c r="C323" s="651" t="s">
        <v>579</v>
      </c>
      <c r="D323" s="652" t="s">
        <v>2237</v>
      </c>
      <c r="E323" s="651" t="s">
        <v>4609</v>
      </c>
      <c r="F323" s="652" t="s">
        <v>4610</v>
      </c>
      <c r="G323" s="651" t="s">
        <v>3867</v>
      </c>
      <c r="H323" s="651" t="s">
        <v>3868</v>
      </c>
      <c r="I323" s="653">
        <v>7.5015789473684213</v>
      </c>
      <c r="J323" s="653">
        <v>99</v>
      </c>
      <c r="K323" s="654">
        <v>742.74999999999977</v>
      </c>
    </row>
    <row r="324" spans="1:11" ht="14.4" customHeight="1" x14ac:dyDescent="0.3">
      <c r="A324" s="649" t="s">
        <v>566</v>
      </c>
      <c r="B324" s="650" t="s">
        <v>2234</v>
      </c>
      <c r="C324" s="651" t="s">
        <v>579</v>
      </c>
      <c r="D324" s="652" t="s">
        <v>2237</v>
      </c>
      <c r="E324" s="651" t="s">
        <v>4609</v>
      </c>
      <c r="F324" s="652" t="s">
        <v>4610</v>
      </c>
      <c r="G324" s="651" t="s">
        <v>3869</v>
      </c>
      <c r="H324" s="651" t="s">
        <v>3870</v>
      </c>
      <c r="I324" s="653">
        <v>0.84999999999999987</v>
      </c>
      <c r="J324" s="653">
        <v>700</v>
      </c>
      <c r="K324" s="654">
        <v>595</v>
      </c>
    </row>
    <row r="325" spans="1:11" ht="14.4" customHeight="1" x14ac:dyDescent="0.3">
      <c r="A325" s="649" t="s">
        <v>566</v>
      </c>
      <c r="B325" s="650" t="s">
        <v>2234</v>
      </c>
      <c r="C325" s="651" t="s">
        <v>579</v>
      </c>
      <c r="D325" s="652" t="s">
        <v>2237</v>
      </c>
      <c r="E325" s="651" t="s">
        <v>4609</v>
      </c>
      <c r="F325" s="652" t="s">
        <v>4610</v>
      </c>
      <c r="G325" s="651" t="s">
        <v>3745</v>
      </c>
      <c r="H325" s="651" t="s">
        <v>3746</v>
      </c>
      <c r="I325" s="653">
        <v>1.5136363636363634</v>
      </c>
      <c r="J325" s="653">
        <v>750</v>
      </c>
      <c r="K325" s="654">
        <v>1135</v>
      </c>
    </row>
    <row r="326" spans="1:11" ht="14.4" customHeight="1" x14ac:dyDescent="0.3">
      <c r="A326" s="649" t="s">
        <v>566</v>
      </c>
      <c r="B326" s="650" t="s">
        <v>2234</v>
      </c>
      <c r="C326" s="651" t="s">
        <v>579</v>
      </c>
      <c r="D326" s="652" t="s">
        <v>2237</v>
      </c>
      <c r="E326" s="651" t="s">
        <v>4609</v>
      </c>
      <c r="F326" s="652" t="s">
        <v>4610</v>
      </c>
      <c r="G326" s="651" t="s">
        <v>3881</v>
      </c>
      <c r="H326" s="651" t="s">
        <v>3882</v>
      </c>
      <c r="I326" s="653">
        <v>0.31</v>
      </c>
      <c r="J326" s="653">
        <v>2</v>
      </c>
      <c r="K326" s="654">
        <v>0.62</v>
      </c>
    </row>
    <row r="327" spans="1:11" ht="14.4" customHeight="1" x14ac:dyDescent="0.3">
      <c r="A327" s="649" t="s">
        <v>566</v>
      </c>
      <c r="B327" s="650" t="s">
        <v>2234</v>
      </c>
      <c r="C327" s="651" t="s">
        <v>579</v>
      </c>
      <c r="D327" s="652" t="s">
        <v>2237</v>
      </c>
      <c r="E327" s="651" t="s">
        <v>4609</v>
      </c>
      <c r="F327" s="652" t="s">
        <v>4610</v>
      </c>
      <c r="G327" s="651" t="s">
        <v>4308</v>
      </c>
      <c r="H327" s="651" t="s">
        <v>4309</v>
      </c>
      <c r="I327" s="653">
        <v>7.1</v>
      </c>
      <c r="J327" s="653">
        <v>2</v>
      </c>
      <c r="K327" s="654">
        <v>14.2</v>
      </c>
    </row>
    <row r="328" spans="1:11" ht="14.4" customHeight="1" x14ac:dyDescent="0.3">
      <c r="A328" s="649" t="s">
        <v>566</v>
      </c>
      <c r="B328" s="650" t="s">
        <v>2234</v>
      </c>
      <c r="C328" s="651" t="s">
        <v>579</v>
      </c>
      <c r="D328" s="652" t="s">
        <v>2237</v>
      </c>
      <c r="E328" s="651" t="s">
        <v>4609</v>
      </c>
      <c r="F328" s="652" t="s">
        <v>4610</v>
      </c>
      <c r="G328" s="651" t="s">
        <v>4310</v>
      </c>
      <c r="H328" s="651" t="s">
        <v>4311</v>
      </c>
      <c r="I328" s="653">
        <v>2.2749999999999999</v>
      </c>
      <c r="J328" s="653">
        <v>6</v>
      </c>
      <c r="K328" s="654">
        <v>13.62</v>
      </c>
    </row>
    <row r="329" spans="1:11" ht="14.4" customHeight="1" x14ac:dyDescent="0.3">
      <c r="A329" s="649" t="s">
        <v>566</v>
      </c>
      <c r="B329" s="650" t="s">
        <v>2234</v>
      </c>
      <c r="C329" s="651" t="s">
        <v>579</v>
      </c>
      <c r="D329" s="652" t="s">
        <v>2237</v>
      </c>
      <c r="E329" s="651" t="s">
        <v>4609</v>
      </c>
      <c r="F329" s="652" t="s">
        <v>4610</v>
      </c>
      <c r="G329" s="651" t="s">
        <v>4312</v>
      </c>
      <c r="H329" s="651" t="s">
        <v>4313</v>
      </c>
      <c r="I329" s="653">
        <v>53.43</v>
      </c>
      <c r="J329" s="653">
        <v>12</v>
      </c>
      <c r="K329" s="654">
        <v>641.16</v>
      </c>
    </row>
    <row r="330" spans="1:11" ht="14.4" customHeight="1" x14ac:dyDescent="0.3">
      <c r="A330" s="649" t="s">
        <v>566</v>
      </c>
      <c r="B330" s="650" t="s">
        <v>2234</v>
      </c>
      <c r="C330" s="651" t="s">
        <v>579</v>
      </c>
      <c r="D330" s="652" t="s">
        <v>2237</v>
      </c>
      <c r="E330" s="651" t="s">
        <v>4611</v>
      </c>
      <c r="F330" s="652" t="s">
        <v>4612</v>
      </c>
      <c r="G330" s="651" t="s">
        <v>3907</v>
      </c>
      <c r="H330" s="651" t="s">
        <v>3908</v>
      </c>
      <c r="I330" s="653">
        <v>11.144166666666663</v>
      </c>
      <c r="J330" s="653">
        <v>960</v>
      </c>
      <c r="K330" s="654">
        <v>10698.699999999999</v>
      </c>
    </row>
    <row r="331" spans="1:11" ht="14.4" customHeight="1" x14ac:dyDescent="0.3">
      <c r="A331" s="649" t="s">
        <v>566</v>
      </c>
      <c r="B331" s="650" t="s">
        <v>2234</v>
      </c>
      <c r="C331" s="651" t="s">
        <v>579</v>
      </c>
      <c r="D331" s="652" t="s">
        <v>2237</v>
      </c>
      <c r="E331" s="651" t="s">
        <v>4611</v>
      </c>
      <c r="F331" s="652" t="s">
        <v>4612</v>
      </c>
      <c r="G331" s="651" t="s">
        <v>3749</v>
      </c>
      <c r="H331" s="651" t="s">
        <v>3750</v>
      </c>
      <c r="I331" s="653">
        <v>0.98030303030303012</v>
      </c>
      <c r="J331" s="653">
        <v>6500</v>
      </c>
      <c r="K331" s="654">
        <v>6365</v>
      </c>
    </row>
    <row r="332" spans="1:11" ht="14.4" customHeight="1" x14ac:dyDescent="0.3">
      <c r="A332" s="649" t="s">
        <v>566</v>
      </c>
      <c r="B332" s="650" t="s">
        <v>2234</v>
      </c>
      <c r="C332" s="651" t="s">
        <v>579</v>
      </c>
      <c r="D332" s="652" t="s">
        <v>2237</v>
      </c>
      <c r="E332" s="651" t="s">
        <v>4611</v>
      </c>
      <c r="F332" s="652" t="s">
        <v>4612</v>
      </c>
      <c r="G332" s="651" t="s">
        <v>3751</v>
      </c>
      <c r="H332" s="651" t="s">
        <v>3752</v>
      </c>
      <c r="I332" s="653">
        <v>1.5090625000000002</v>
      </c>
      <c r="J332" s="653">
        <v>7400</v>
      </c>
      <c r="K332" s="654">
        <v>11236</v>
      </c>
    </row>
    <row r="333" spans="1:11" ht="14.4" customHeight="1" x14ac:dyDescent="0.3">
      <c r="A333" s="649" t="s">
        <v>566</v>
      </c>
      <c r="B333" s="650" t="s">
        <v>2234</v>
      </c>
      <c r="C333" s="651" t="s">
        <v>579</v>
      </c>
      <c r="D333" s="652" t="s">
        <v>2237</v>
      </c>
      <c r="E333" s="651" t="s">
        <v>4611</v>
      </c>
      <c r="F333" s="652" t="s">
        <v>4612</v>
      </c>
      <c r="G333" s="651" t="s">
        <v>3753</v>
      </c>
      <c r="H333" s="651" t="s">
        <v>3754</v>
      </c>
      <c r="I333" s="653">
        <v>0.43280000000000002</v>
      </c>
      <c r="J333" s="653">
        <v>4200</v>
      </c>
      <c r="K333" s="654">
        <v>1823</v>
      </c>
    </row>
    <row r="334" spans="1:11" ht="14.4" customHeight="1" x14ac:dyDescent="0.3">
      <c r="A334" s="649" t="s">
        <v>566</v>
      </c>
      <c r="B334" s="650" t="s">
        <v>2234</v>
      </c>
      <c r="C334" s="651" t="s">
        <v>579</v>
      </c>
      <c r="D334" s="652" t="s">
        <v>2237</v>
      </c>
      <c r="E334" s="651" t="s">
        <v>4611</v>
      </c>
      <c r="F334" s="652" t="s">
        <v>4612</v>
      </c>
      <c r="G334" s="651" t="s">
        <v>3755</v>
      </c>
      <c r="H334" s="651" t="s">
        <v>3756</v>
      </c>
      <c r="I334" s="653">
        <v>0.60499999999999998</v>
      </c>
      <c r="J334" s="653">
        <v>6800</v>
      </c>
      <c r="K334" s="654">
        <v>4132</v>
      </c>
    </row>
    <row r="335" spans="1:11" ht="14.4" customHeight="1" x14ac:dyDescent="0.3">
      <c r="A335" s="649" t="s">
        <v>566</v>
      </c>
      <c r="B335" s="650" t="s">
        <v>2234</v>
      </c>
      <c r="C335" s="651" t="s">
        <v>579</v>
      </c>
      <c r="D335" s="652" t="s">
        <v>2237</v>
      </c>
      <c r="E335" s="651" t="s">
        <v>4611</v>
      </c>
      <c r="F335" s="652" t="s">
        <v>4612</v>
      </c>
      <c r="G335" s="651" t="s">
        <v>4314</v>
      </c>
      <c r="H335" s="651" t="s">
        <v>4315</v>
      </c>
      <c r="I335" s="653">
        <v>16.991666666666667</v>
      </c>
      <c r="J335" s="653">
        <v>110</v>
      </c>
      <c r="K335" s="654">
        <v>1845.6000000000001</v>
      </c>
    </row>
    <row r="336" spans="1:11" ht="14.4" customHeight="1" x14ac:dyDescent="0.3">
      <c r="A336" s="649" t="s">
        <v>566</v>
      </c>
      <c r="B336" s="650" t="s">
        <v>2234</v>
      </c>
      <c r="C336" s="651" t="s">
        <v>579</v>
      </c>
      <c r="D336" s="652" t="s">
        <v>2237</v>
      </c>
      <c r="E336" s="651" t="s">
        <v>4611</v>
      </c>
      <c r="F336" s="652" t="s">
        <v>4612</v>
      </c>
      <c r="G336" s="651" t="s">
        <v>4316</v>
      </c>
      <c r="H336" s="651" t="s">
        <v>4317</v>
      </c>
      <c r="I336" s="653">
        <v>70.180000000000007</v>
      </c>
      <c r="J336" s="653">
        <v>60</v>
      </c>
      <c r="K336" s="654">
        <v>4210.7999999999993</v>
      </c>
    </row>
    <row r="337" spans="1:11" ht="14.4" customHeight="1" x14ac:dyDescent="0.3">
      <c r="A337" s="649" t="s">
        <v>566</v>
      </c>
      <c r="B337" s="650" t="s">
        <v>2234</v>
      </c>
      <c r="C337" s="651" t="s">
        <v>579</v>
      </c>
      <c r="D337" s="652" t="s">
        <v>2237</v>
      </c>
      <c r="E337" s="651" t="s">
        <v>4611</v>
      </c>
      <c r="F337" s="652" t="s">
        <v>4612</v>
      </c>
      <c r="G337" s="651" t="s">
        <v>4316</v>
      </c>
      <c r="H337" s="651" t="s">
        <v>4318</v>
      </c>
      <c r="I337" s="653">
        <v>70.180000000000007</v>
      </c>
      <c r="J337" s="653">
        <v>90</v>
      </c>
      <c r="K337" s="654">
        <v>6316.2000000000007</v>
      </c>
    </row>
    <row r="338" spans="1:11" ht="14.4" customHeight="1" x14ac:dyDescent="0.3">
      <c r="A338" s="649" t="s">
        <v>566</v>
      </c>
      <c r="B338" s="650" t="s">
        <v>2234</v>
      </c>
      <c r="C338" s="651" t="s">
        <v>579</v>
      </c>
      <c r="D338" s="652" t="s">
        <v>2237</v>
      </c>
      <c r="E338" s="651" t="s">
        <v>4611</v>
      </c>
      <c r="F338" s="652" t="s">
        <v>4612</v>
      </c>
      <c r="G338" s="651" t="s">
        <v>4319</v>
      </c>
      <c r="H338" s="651" t="s">
        <v>4320</v>
      </c>
      <c r="I338" s="653">
        <v>17.989999999999998</v>
      </c>
      <c r="J338" s="653">
        <v>80</v>
      </c>
      <c r="K338" s="654">
        <v>1439.2</v>
      </c>
    </row>
    <row r="339" spans="1:11" ht="14.4" customHeight="1" x14ac:dyDescent="0.3">
      <c r="A339" s="649" t="s">
        <v>566</v>
      </c>
      <c r="B339" s="650" t="s">
        <v>2234</v>
      </c>
      <c r="C339" s="651" t="s">
        <v>579</v>
      </c>
      <c r="D339" s="652" t="s">
        <v>2237</v>
      </c>
      <c r="E339" s="651" t="s">
        <v>4611</v>
      </c>
      <c r="F339" s="652" t="s">
        <v>4612</v>
      </c>
      <c r="G339" s="651" t="s">
        <v>4321</v>
      </c>
      <c r="H339" s="651" t="s">
        <v>4322</v>
      </c>
      <c r="I339" s="653">
        <v>105.02999999999999</v>
      </c>
      <c r="J339" s="653">
        <v>110</v>
      </c>
      <c r="K339" s="654">
        <v>11553.170000000002</v>
      </c>
    </row>
    <row r="340" spans="1:11" ht="14.4" customHeight="1" x14ac:dyDescent="0.3">
      <c r="A340" s="649" t="s">
        <v>566</v>
      </c>
      <c r="B340" s="650" t="s">
        <v>2234</v>
      </c>
      <c r="C340" s="651" t="s">
        <v>579</v>
      </c>
      <c r="D340" s="652" t="s">
        <v>2237</v>
      </c>
      <c r="E340" s="651" t="s">
        <v>4611</v>
      </c>
      <c r="F340" s="652" t="s">
        <v>4612</v>
      </c>
      <c r="G340" s="651" t="s">
        <v>4323</v>
      </c>
      <c r="H340" s="651" t="s">
        <v>4324</v>
      </c>
      <c r="I340" s="653">
        <v>105.02857142857142</v>
      </c>
      <c r="J340" s="653">
        <v>120</v>
      </c>
      <c r="K340" s="654">
        <v>12603.380000000001</v>
      </c>
    </row>
    <row r="341" spans="1:11" ht="14.4" customHeight="1" x14ac:dyDescent="0.3">
      <c r="A341" s="649" t="s">
        <v>566</v>
      </c>
      <c r="B341" s="650" t="s">
        <v>2234</v>
      </c>
      <c r="C341" s="651" t="s">
        <v>579</v>
      </c>
      <c r="D341" s="652" t="s">
        <v>2237</v>
      </c>
      <c r="E341" s="651" t="s">
        <v>4611</v>
      </c>
      <c r="F341" s="652" t="s">
        <v>4612</v>
      </c>
      <c r="G341" s="651" t="s">
        <v>4325</v>
      </c>
      <c r="H341" s="651" t="s">
        <v>4326</v>
      </c>
      <c r="I341" s="653">
        <v>139.99</v>
      </c>
      <c r="J341" s="653">
        <v>50</v>
      </c>
      <c r="K341" s="654">
        <v>6999.5</v>
      </c>
    </row>
    <row r="342" spans="1:11" ht="14.4" customHeight="1" x14ac:dyDescent="0.3">
      <c r="A342" s="649" t="s">
        <v>566</v>
      </c>
      <c r="B342" s="650" t="s">
        <v>2234</v>
      </c>
      <c r="C342" s="651" t="s">
        <v>579</v>
      </c>
      <c r="D342" s="652" t="s">
        <v>2237</v>
      </c>
      <c r="E342" s="651" t="s">
        <v>4611</v>
      </c>
      <c r="F342" s="652" t="s">
        <v>4612</v>
      </c>
      <c r="G342" s="651" t="s">
        <v>3926</v>
      </c>
      <c r="H342" s="651" t="s">
        <v>3927</v>
      </c>
      <c r="I342" s="653">
        <v>77.784999999999997</v>
      </c>
      <c r="J342" s="653">
        <v>32</v>
      </c>
      <c r="K342" s="654">
        <v>2489.06</v>
      </c>
    </row>
    <row r="343" spans="1:11" ht="14.4" customHeight="1" x14ac:dyDescent="0.3">
      <c r="A343" s="649" t="s">
        <v>566</v>
      </c>
      <c r="B343" s="650" t="s">
        <v>2234</v>
      </c>
      <c r="C343" s="651" t="s">
        <v>579</v>
      </c>
      <c r="D343" s="652" t="s">
        <v>2237</v>
      </c>
      <c r="E343" s="651" t="s">
        <v>4611</v>
      </c>
      <c r="F343" s="652" t="s">
        <v>4612</v>
      </c>
      <c r="G343" s="651" t="s">
        <v>4327</v>
      </c>
      <c r="H343" s="651" t="s">
        <v>4328</v>
      </c>
      <c r="I343" s="653">
        <v>150</v>
      </c>
      <c r="J343" s="653">
        <v>20</v>
      </c>
      <c r="K343" s="654">
        <v>2999.9</v>
      </c>
    </row>
    <row r="344" spans="1:11" ht="14.4" customHeight="1" x14ac:dyDescent="0.3">
      <c r="A344" s="649" t="s">
        <v>566</v>
      </c>
      <c r="B344" s="650" t="s">
        <v>2234</v>
      </c>
      <c r="C344" s="651" t="s">
        <v>579</v>
      </c>
      <c r="D344" s="652" t="s">
        <v>2237</v>
      </c>
      <c r="E344" s="651" t="s">
        <v>4611</v>
      </c>
      <c r="F344" s="652" t="s">
        <v>4612</v>
      </c>
      <c r="G344" s="651" t="s">
        <v>4329</v>
      </c>
      <c r="H344" s="651" t="s">
        <v>4330</v>
      </c>
      <c r="I344" s="653">
        <v>17.049999999999997</v>
      </c>
      <c r="J344" s="653">
        <v>110</v>
      </c>
      <c r="K344" s="654">
        <v>1903.1</v>
      </c>
    </row>
    <row r="345" spans="1:11" ht="14.4" customHeight="1" x14ac:dyDescent="0.3">
      <c r="A345" s="649" t="s">
        <v>566</v>
      </c>
      <c r="B345" s="650" t="s">
        <v>2234</v>
      </c>
      <c r="C345" s="651" t="s">
        <v>579</v>
      </c>
      <c r="D345" s="652" t="s">
        <v>2237</v>
      </c>
      <c r="E345" s="651" t="s">
        <v>4611</v>
      </c>
      <c r="F345" s="652" t="s">
        <v>4612</v>
      </c>
      <c r="G345" s="651" t="s">
        <v>4329</v>
      </c>
      <c r="H345" s="651" t="s">
        <v>4331</v>
      </c>
      <c r="I345" s="653">
        <v>14.002000000000001</v>
      </c>
      <c r="J345" s="653">
        <v>120</v>
      </c>
      <c r="K345" s="654">
        <v>1681.1</v>
      </c>
    </row>
    <row r="346" spans="1:11" ht="14.4" customHeight="1" x14ac:dyDescent="0.3">
      <c r="A346" s="649" t="s">
        <v>566</v>
      </c>
      <c r="B346" s="650" t="s">
        <v>2234</v>
      </c>
      <c r="C346" s="651" t="s">
        <v>579</v>
      </c>
      <c r="D346" s="652" t="s">
        <v>2237</v>
      </c>
      <c r="E346" s="651" t="s">
        <v>4611</v>
      </c>
      <c r="F346" s="652" t="s">
        <v>4612</v>
      </c>
      <c r="G346" s="651" t="s">
        <v>4332</v>
      </c>
      <c r="H346" s="651" t="s">
        <v>4333</v>
      </c>
      <c r="I346" s="653">
        <v>29.98</v>
      </c>
      <c r="J346" s="653">
        <v>50</v>
      </c>
      <c r="K346" s="654">
        <v>1499</v>
      </c>
    </row>
    <row r="347" spans="1:11" ht="14.4" customHeight="1" x14ac:dyDescent="0.3">
      <c r="A347" s="649" t="s">
        <v>566</v>
      </c>
      <c r="B347" s="650" t="s">
        <v>2234</v>
      </c>
      <c r="C347" s="651" t="s">
        <v>579</v>
      </c>
      <c r="D347" s="652" t="s">
        <v>2237</v>
      </c>
      <c r="E347" s="651" t="s">
        <v>4611</v>
      </c>
      <c r="F347" s="652" t="s">
        <v>4612</v>
      </c>
      <c r="G347" s="651" t="s">
        <v>4334</v>
      </c>
      <c r="H347" s="651" t="s">
        <v>4335</v>
      </c>
      <c r="I347" s="653">
        <v>35.01</v>
      </c>
      <c r="J347" s="653">
        <v>60</v>
      </c>
      <c r="K347" s="654">
        <v>2100.36</v>
      </c>
    </row>
    <row r="348" spans="1:11" ht="14.4" customHeight="1" x14ac:dyDescent="0.3">
      <c r="A348" s="649" t="s">
        <v>566</v>
      </c>
      <c r="B348" s="650" t="s">
        <v>2234</v>
      </c>
      <c r="C348" s="651" t="s">
        <v>579</v>
      </c>
      <c r="D348" s="652" t="s">
        <v>2237</v>
      </c>
      <c r="E348" s="651" t="s">
        <v>4611</v>
      </c>
      <c r="F348" s="652" t="s">
        <v>4612</v>
      </c>
      <c r="G348" s="651" t="s">
        <v>4336</v>
      </c>
      <c r="H348" s="651" t="s">
        <v>4337</v>
      </c>
      <c r="I348" s="653">
        <v>43.39</v>
      </c>
      <c r="J348" s="653">
        <v>15</v>
      </c>
      <c r="K348" s="654">
        <v>650.84</v>
      </c>
    </row>
    <row r="349" spans="1:11" ht="14.4" customHeight="1" x14ac:dyDescent="0.3">
      <c r="A349" s="649" t="s">
        <v>566</v>
      </c>
      <c r="B349" s="650" t="s">
        <v>2234</v>
      </c>
      <c r="C349" s="651" t="s">
        <v>579</v>
      </c>
      <c r="D349" s="652" t="s">
        <v>2237</v>
      </c>
      <c r="E349" s="651" t="s">
        <v>4611</v>
      </c>
      <c r="F349" s="652" t="s">
        <v>4612</v>
      </c>
      <c r="G349" s="651" t="s">
        <v>3936</v>
      </c>
      <c r="H349" s="651" t="s">
        <v>3937</v>
      </c>
      <c r="I349" s="653">
        <v>618.08000000000004</v>
      </c>
      <c r="J349" s="653">
        <v>1</v>
      </c>
      <c r="K349" s="654">
        <v>618.08000000000004</v>
      </c>
    </row>
    <row r="350" spans="1:11" ht="14.4" customHeight="1" x14ac:dyDescent="0.3">
      <c r="A350" s="649" t="s">
        <v>566</v>
      </c>
      <c r="B350" s="650" t="s">
        <v>2234</v>
      </c>
      <c r="C350" s="651" t="s">
        <v>579</v>
      </c>
      <c r="D350" s="652" t="s">
        <v>2237</v>
      </c>
      <c r="E350" s="651" t="s">
        <v>4611</v>
      </c>
      <c r="F350" s="652" t="s">
        <v>4612</v>
      </c>
      <c r="G350" s="651" t="s">
        <v>4338</v>
      </c>
      <c r="H350" s="651" t="s">
        <v>4339</v>
      </c>
      <c r="I350" s="653">
        <v>16.968</v>
      </c>
      <c r="J350" s="653">
        <v>570</v>
      </c>
      <c r="K350" s="654">
        <v>9671.8000000000011</v>
      </c>
    </row>
    <row r="351" spans="1:11" ht="14.4" customHeight="1" x14ac:dyDescent="0.3">
      <c r="A351" s="649" t="s">
        <v>566</v>
      </c>
      <c r="B351" s="650" t="s">
        <v>2234</v>
      </c>
      <c r="C351" s="651" t="s">
        <v>579</v>
      </c>
      <c r="D351" s="652" t="s">
        <v>2237</v>
      </c>
      <c r="E351" s="651" t="s">
        <v>4611</v>
      </c>
      <c r="F351" s="652" t="s">
        <v>4612</v>
      </c>
      <c r="G351" s="651" t="s">
        <v>3938</v>
      </c>
      <c r="H351" s="651" t="s">
        <v>3939</v>
      </c>
      <c r="I351" s="653">
        <v>16.714000000000006</v>
      </c>
      <c r="J351" s="653">
        <v>700</v>
      </c>
      <c r="K351" s="654">
        <v>11707.8</v>
      </c>
    </row>
    <row r="352" spans="1:11" ht="14.4" customHeight="1" x14ac:dyDescent="0.3">
      <c r="A352" s="649" t="s">
        <v>566</v>
      </c>
      <c r="B352" s="650" t="s">
        <v>2234</v>
      </c>
      <c r="C352" s="651" t="s">
        <v>579</v>
      </c>
      <c r="D352" s="652" t="s">
        <v>2237</v>
      </c>
      <c r="E352" s="651" t="s">
        <v>4611</v>
      </c>
      <c r="F352" s="652" t="s">
        <v>4612</v>
      </c>
      <c r="G352" s="651" t="s">
        <v>4340</v>
      </c>
      <c r="H352" s="651" t="s">
        <v>4341</v>
      </c>
      <c r="I352" s="653">
        <v>17.375454545454545</v>
      </c>
      <c r="J352" s="653">
        <v>250</v>
      </c>
      <c r="K352" s="654">
        <v>4338.3</v>
      </c>
    </row>
    <row r="353" spans="1:11" ht="14.4" customHeight="1" x14ac:dyDescent="0.3">
      <c r="A353" s="649" t="s">
        <v>566</v>
      </c>
      <c r="B353" s="650" t="s">
        <v>2234</v>
      </c>
      <c r="C353" s="651" t="s">
        <v>579</v>
      </c>
      <c r="D353" s="652" t="s">
        <v>2237</v>
      </c>
      <c r="E353" s="651" t="s">
        <v>4611</v>
      </c>
      <c r="F353" s="652" t="s">
        <v>4612</v>
      </c>
      <c r="G353" s="651" t="s">
        <v>4342</v>
      </c>
      <c r="H353" s="651" t="s">
        <v>4343</v>
      </c>
      <c r="I353" s="653">
        <v>17.105</v>
      </c>
      <c r="J353" s="653">
        <v>70</v>
      </c>
      <c r="K353" s="654">
        <v>1197.4000000000001</v>
      </c>
    </row>
    <row r="354" spans="1:11" ht="14.4" customHeight="1" x14ac:dyDescent="0.3">
      <c r="A354" s="649" t="s">
        <v>566</v>
      </c>
      <c r="B354" s="650" t="s">
        <v>2234</v>
      </c>
      <c r="C354" s="651" t="s">
        <v>579</v>
      </c>
      <c r="D354" s="652" t="s">
        <v>2237</v>
      </c>
      <c r="E354" s="651" t="s">
        <v>4611</v>
      </c>
      <c r="F354" s="652" t="s">
        <v>4612</v>
      </c>
      <c r="G354" s="651" t="s">
        <v>4344</v>
      </c>
      <c r="H354" s="651" t="s">
        <v>4345</v>
      </c>
      <c r="I354" s="653">
        <v>1500.45</v>
      </c>
      <c r="J354" s="653">
        <v>2</v>
      </c>
      <c r="K354" s="654">
        <v>3000.9</v>
      </c>
    </row>
    <row r="355" spans="1:11" ht="14.4" customHeight="1" x14ac:dyDescent="0.3">
      <c r="A355" s="649" t="s">
        <v>566</v>
      </c>
      <c r="B355" s="650" t="s">
        <v>2234</v>
      </c>
      <c r="C355" s="651" t="s">
        <v>579</v>
      </c>
      <c r="D355" s="652" t="s">
        <v>2237</v>
      </c>
      <c r="E355" s="651" t="s">
        <v>4611</v>
      </c>
      <c r="F355" s="652" t="s">
        <v>4612</v>
      </c>
      <c r="G355" s="651" t="s">
        <v>4346</v>
      </c>
      <c r="H355" s="651" t="s">
        <v>4347</v>
      </c>
      <c r="I355" s="653">
        <v>17.148333333333333</v>
      </c>
      <c r="J355" s="653">
        <v>80</v>
      </c>
      <c r="K355" s="654">
        <v>1370.1000000000001</v>
      </c>
    </row>
    <row r="356" spans="1:11" ht="14.4" customHeight="1" x14ac:dyDescent="0.3">
      <c r="A356" s="649" t="s">
        <v>566</v>
      </c>
      <c r="B356" s="650" t="s">
        <v>2234</v>
      </c>
      <c r="C356" s="651" t="s">
        <v>579</v>
      </c>
      <c r="D356" s="652" t="s">
        <v>2237</v>
      </c>
      <c r="E356" s="651" t="s">
        <v>4611</v>
      </c>
      <c r="F356" s="652" t="s">
        <v>4612</v>
      </c>
      <c r="G356" s="651" t="s">
        <v>3942</v>
      </c>
      <c r="H356" s="651" t="s">
        <v>3943</v>
      </c>
      <c r="I356" s="653">
        <v>17.010769230769228</v>
      </c>
      <c r="J356" s="653">
        <v>1180</v>
      </c>
      <c r="K356" s="654">
        <v>20109.800000000003</v>
      </c>
    </row>
    <row r="357" spans="1:11" ht="14.4" customHeight="1" x14ac:dyDescent="0.3">
      <c r="A357" s="649" t="s">
        <v>566</v>
      </c>
      <c r="B357" s="650" t="s">
        <v>2234</v>
      </c>
      <c r="C357" s="651" t="s">
        <v>579</v>
      </c>
      <c r="D357" s="652" t="s">
        <v>2237</v>
      </c>
      <c r="E357" s="651" t="s">
        <v>4611</v>
      </c>
      <c r="F357" s="652" t="s">
        <v>4612</v>
      </c>
      <c r="G357" s="651" t="s">
        <v>4348</v>
      </c>
      <c r="H357" s="651" t="s">
        <v>4349</v>
      </c>
      <c r="I357" s="653">
        <v>1500.42</v>
      </c>
      <c r="J357" s="653">
        <v>4</v>
      </c>
      <c r="K357" s="654">
        <v>6001.7</v>
      </c>
    </row>
    <row r="358" spans="1:11" ht="14.4" customHeight="1" x14ac:dyDescent="0.3">
      <c r="A358" s="649" t="s">
        <v>566</v>
      </c>
      <c r="B358" s="650" t="s">
        <v>2234</v>
      </c>
      <c r="C358" s="651" t="s">
        <v>579</v>
      </c>
      <c r="D358" s="652" t="s">
        <v>2237</v>
      </c>
      <c r="E358" s="651" t="s">
        <v>4611</v>
      </c>
      <c r="F358" s="652" t="s">
        <v>4612</v>
      </c>
      <c r="G358" s="651" t="s">
        <v>4350</v>
      </c>
      <c r="H358" s="651" t="s">
        <v>4351</v>
      </c>
      <c r="I358" s="653">
        <v>23.35</v>
      </c>
      <c r="J358" s="653">
        <v>20</v>
      </c>
      <c r="K358" s="654">
        <v>467</v>
      </c>
    </row>
    <row r="359" spans="1:11" ht="14.4" customHeight="1" x14ac:dyDescent="0.3">
      <c r="A359" s="649" t="s">
        <v>566</v>
      </c>
      <c r="B359" s="650" t="s">
        <v>2234</v>
      </c>
      <c r="C359" s="651" t="s">
        <v>579</v>
      </c>
      <c r="D359" s="652" t="s">
        <v>2237</v>
      </c>
      <c r="E359" s="651" t="s">
        <v>4611</v>
      </c>
      <c r="F359" s="652" t="s">
        <v>4612</v>
      </c>
      <c r="G359" s="651" t="s">
        <v>4352</v>
      </c>
      <c r="H359" s="651" t="s">
        <v>4353</v>
      </c>
      <c r="I359" s="653">
        <v>14.453333333333333</v>
      </c>
      <c r="J359" s="653">
        <v>150</v>
      </c>
      <c r="K359" s="654">
        <v>2168.12</v>
      </c>
    </row>
    <row r="360" spans="1:11" ht="14.4" customHeight="1" x14ac:dyDescent="0.3">
      <c r="A360" s="649" t="s">
        <v>566</v>
      </c>
      <c r="B360" s="650" t="s">
        <v>2234</v>
      </c>
      <c r="C360" s="651" t="s">
        <v>579</v>
      </c>
      <c r="D360" s="652" t="s">
        <v>2237</v>
      </c>
      <c r="E360" s="651" t="s">
        <v>4611</v>
      </c>
      <c r="F360" s="652" t="s">
        <v>4612</v>
      </c>
      <c r="G360" s="651" t="s">
        <v>4354</v>
      </c>
      <c r="H360" s="651" t="s">
        <v>4355</v>
      </c>
      <c r="I360" s="653">
        <v>403.04</v>
      </c>
      <c r="J360" s="653">
        <v>340</v>
      </c>
      <c r="K360" s="654">
        <v>137033.21</v>
      </c>
    </row>
    <row r="361" spans="1:11" ht="14.4" customHeight="1" x14ac:dyDescent="0.3">
      <c r="A361" s="649" t="s">
        <v>566</v>
      </c>
      <c r="B361" s="650" t="s">
        <v>2234</v>
      </c>
      <c r="C361" s="651" t="s">
        <v>579</v>
      </c>
      <c r="D361" s="652" t="s">
        <v>2237</v>
      </c>
      <c r="E361" s="651" t="s">
        <v>4611</v>
      </c>
      <c r="F361" s="652" t="s">
        <v>4612</v>
      </c>
      <c r="G361" s="651" t="s">
        <v>4356</v>
      </c>
      <c r="H361" s="651" t="s">
        <v>4357</v>
      </c>
      <c r="I361" s="653">
        <v>33.881428571428572</v>
      </c>
      <c r="J361" s="653">
        <v>11</v>
      </c>
      <c r="K361" s="654">
        <v>372.7</v>
      </c>
    </row>
    <row r="362" spans="1:11" ht="14.4" customHeight="1" x14ac:dyDescent="0.3">
      <c r="A362" s="649" t="s">
        <v>566</v>
      </c>
      <c r="B362" s="650" t="s">
        <v>2234</v>
      </c>
      <c r="C362" s="651" t="s">
        <v>579</v>
      </c>
      <c r="D362" s="652" t="s">
        <v>2237</v>
      </c>
      <c r="E362" s="651" t="s">
        <v>4611</v>
      </c>
      <c r="F362" s="652" t="s">
        <v>4612</v>
      </c>
      <c r="G362" s="651" t="s">
        <v>4358</v>
      </c>
      <c r="H362" s="651" t="s">
        <v>4359</v>
      </c>
      <c r="I362" s="653">
        <v>35.01</v>
      </c>
      <c r="J362" s="653">
        <v>60</v>
      </c>
      <c r="K362" s="654">
        <v>2100.36</v>
      </c>
    </row>
    <row r="363" spans="1:11" ht="14.4" customHeight="1" x14ac:dyDescent="0.3">
      <c r="A363" s="649" t="s">
        <v>566</v>
      </c>
      <c r="B363" s="650" t="s">
        <v>2234</v>
      </c>
      <c r="C363" s="651" t="s">
        <v>579</v>
      </c>
      <c r="D363" s="652" t="s">
        <v>2237</v>
      </c>
      <c r="E363" s="651" t="s">
        <v>4611</v>
      </c>
      <c r="F363" s="652" t="s">
        <v>4612</v>
      </c>
      <c r="G363" s="651" t="s">
        <v>3757</v>
      </c>
      <c r="H363" s="651" t="s">
        <v>3758</v>
      </c>
      <c r="I363" s="653">
        <v>1.6070000000000004</v>
      </c>
      <c r="J363" s="653">
        <v>14950</v>
      </c>
      <c r="K363" s="654">
        <v>24050</v>
      </c>
    </row>
    <row r="364" spans="1:11" ht="14.4" customHeight="1" x14ac:dyDescent="0.3">
      <c r="A364" s="649" t="s">
        <v>566</v>
      </c>
      <c r="B364" s="650" t="s">
        <v>2234</v>
      </c>
      <c r="C364" s="651" t="s">
        <v>579</v>
      </c>
      <c r="D364" s="652" t="s">
        <v>2237</v>
      </c>
      <c r="E364" s="651" t="s">
        <v>4611</v>
      </c>
      <c r="F364" s="652" t="s">
        <v>4612</v>
      </c>
      <c r="G364" s="651" t="s">
        <v>3759</v>
      </c>
      <c r="H364" s="651" t="s">
        <v>3760</v>
      </c>
      <c r="I364" s="653">
        <v>5.1308333333333307</v>
      </c>
      <c r="J364" s="653">
        <v>7040</v>
      </c>
      <c r="K364" s="654">
        <v>36121.200000000012</v>
      </c>
    </row>
    <row r="365" spans="1:11" ht="14.4" customHeight="1" x14ac:dyDescent="0.3">
      <c r="A365" s="649" t="s">
        <v>566</v>
      </c>
      <c r="B365" s="650" t="s">
        <v>2234</v>
      </c>
      <c r="C365" s="651" t="s">
        <v>579</v>
      </c>
      <c r="D365" s="652" t="s">
        <v>2237</v>
      </c>
      <c r="E365" s="651" t="s">
        <v>4611</v>
      </c>
      <c r="F365" s="652" t="s">
        <v>4612</v>
      </c>
      <c r="G365" s="651" t="s">
        <v>4360</v>
      </c>
      <c r="H365" s="651" t="s">
        <v>4361</v>
      </c>
      <c r="I365" s="653">
        <v>20.260000000000002</v>
      </c>
      <c r="J365" s="653">
        <v>10</v>
      </c>
      <c r="K365" s="654">
        <v>202.6</v>
      </c>
    </row>
    <row r="366" spans="1:11" ht="14.4" customHeight="1" x14ac:dyDescent="0.3">
      <c r="A366" s="649" t="s">
        <v>566</v>
      </c>
      <c r="B366" s="650" t="s">
        <v>2234</v>
      </c>
      <c r="C366" s="651" t="s">
        <v>579</v>
      </c>
      <c r="D366" s="652" t="s">
        <v>2237</v>
      </c>
      <c r="E366" s="651" t="s">
        <v>4611</v>
      </c>
      <c r="F366" s="652" t="s">
        <v>4612</v>
      </c>
      <c r="G366" s="651" t="s">
        <v>3995</v>
      </c>
      <c r="H366" s="651" t="s">
        <v>3996</v>
      </c>
      <c r="I366" s="653">
        <v>7.9499999999999957</v>
      </c>
      <c r="J366" s="653">
        <v>3020</v>
      </c>
      <c r="K366" s="654">
        <v>24009</v>
      </c>
    </row>
    <row r="367" spans="1:11" ht="14.4" customHeight="1" x14ac:dyDescent="0.3">
      <c r="A367" s="649" t="s">
        <v>566</v>
      </c>
      <c r="B367" s="650" t="s">
        <v>2234</v>
      </c>
      <c r="C367" s="651" t="s">
        <v>579</v>
      </c>
      <c r="D367" s="652" t="s">
        <v>2237</v>
      </c>
      <c r="E367" s="651" t="s">
        <v>4611</v>
      </c>
      <c r="F367" s="652" t="s">
        <v>4612</v>
      </c>
      <c r="G367" s="651" t="s">
        <v>3997</v>
      </c>
      <c r="H367" s="651" t="s">
        <v>3998</v>
      </c>
      <c r="I367" s="653">
        <v>126.89</v>
      </c>
      <c r="J367" s="653">
        <v>1</v>
      </c>
      <c r="K367" s="654">
        <v>126.89</v>
      </c>
    </row>
    <row r="368" spans="1:11" ht="14.4" customHeight="1" x14ac:dyDescent="0.3">
      <c r="A368" s="649" t="s">
        <v>566</v>
      </c>
      <c r="B368" s="650" t="s">
        <v>2234</v>
      </c>
      <c r="C368" s="651" t="s">
        <v>579</v>
      </c>
      <c r="D368" s="652" t="s">
        <v>2237</v>
      </c>
      <c r="E368" s="651" t="s">
        <v>4611</v>
      </c>
      <c r="F368" s="652" t="s">
        <v>4612</v>
      </c>
      <c r="G368" s="651" t="s">
        <v>4009</v>
      </c>
      <c r="H368" s="651" t="s">
        <v>4010</v>
      </c>
      <c r="I368" s="653">
        <v>23.146000000000001</v>
      </c>
      <c r="J368" s="653">
        <v>1100</v>
      </c>
      <c r="K368" s="654">
        <v>25461.789999999997</v>
      </c>
    </row>
    <row r="369" spans="1:11" ht="14.4" customHeight="1" x14ac:dyDescent="0.3">
      <c r="A369" s="649" t="s">
        <v>566</v>
      </c>
      <c r="B369" s="650" t="s">
        <v>2234</v>
      </c>
      <c r="C369" s="651" t="s">
        <v>579</v>
      </c>
      <c r="D369" s="652" t="s">
        <v>2237</v>
      </c>
      <c r="E369" s="651" t="s">
        <v>4611</v>
      </c>
      <c r="F369" s="652" t="s">
        <v>4612</v>
      </c>
      <c r="G369" s="651" t="s">
        <v>3761</v>
      </c>
      <c r="H369" s="651" t="s">
        <v>3762</v>
      </c>
      <c r="I369" s="653">
        <v>17.981666666666666</v>
      </c>
      <c r="J369" s="653">
        <v>300</v>
      </c>
      <c r="K369" s="654">
        <v>5394.5</v>
      </c>
    </row>
    <row r="370" spans="1:11" ht="14.4" customHeight="1" x14ac:dyDescent="0.3">
      <c r="A370" s="649" t="s">
        <v>566</v>
      </c>
      <c r="B370" s="650" t="s">
        <v>2234</v>
      </c>
      <c r="C370" s="651" t="s">
        <v>579</v>
      </c>
      <c r="D370" s="652" t="s">
        <v>2237</v>
      </c>
      <c r="E370" s="651" t="s">
        <v>4611</v>
      </c>
      <c r="F370" s="652" t="s">
        <v>4612</v>
      </c>
      <c r="G370" s="651" t="s">
        <v>3763</v>
      </c>
      <c r="H370" s="651" t="s">
        <v>3764</v>
      </c>
      <c r="I370" s="653">
        <v>17.980833333333333</v>
      </c>
      <c r="J370" s="653">
        <v>1550</v>
      </c>
      <c r="K370" s="654">
        <v>27872</v>
      </c>
    </row>
    <row r="371" spans="1:11" ht="14.4" customHeight="1" x14ac:dyDescent="0.3">
      <c r="A371" s="649" t="s">
        <v>566</v>
      </c>
      <c r="B371" s="650" t="s">
        <v>2234</v>
      </c>
      <c r="C371" s="651" t="s">
        <v>579</v>
      </c>
      <c r="D371" s="652" t="s">
        <v>2237</v>
      </c>
      <c r="E371" s="651" t="s">
        <v>4611</v>
      </c>
      <c r="F371" s="652" t="s">
        <v>4612</v>
      </c>
      <c r="G371" s="651" t="s">
        <v>4362</v>
      </c>
      <c r="H371" s="651" t="s">
        <v>4363</v>
      </c>
      <c r="I371" s="653">
        <v>12.074117647058822</v>
      </c>
      <c r="J371" s="653">
        <v>4430</v>
      </c>
      <c r="K371" s="654">
        <v>53491.1</v>
      </c>
    </row>
    <row r="372" spans="1:11" ht="14.4" customHeight="1" x14ac:dyDescent="0.3">
      <c r="A372" s="649" t="s">
        <v>566</v>
      </c>
      <c r="B372" s="650" t="s">
        <v>2234</v>
      </c>
      <c r="C372" s="651" t="s">
        <v>579</v>
      </c>
      <c r="D372" s="652" t="s">
        <v>2237</v>
      </c>
      <c r="E372" s="651" t="s">
        <v>4611</v>
      </c>
      <c r="F372" s="652" t="s">
        <v>4612</v>
      </c>
      <c r="G372" s="651" t="s">
        <v>4364</v>
      </c>
      <c r="H372" s="651" t="s">
        <v>4365</v>
      </c>
      <c r="I372" s="653">
        <v>17.98</v>
      </c>
      <c r="J372" s="653">
        <v>250</v>
      </c>
      <c r="K372" s="654">
        <v>4495.1499999999996</v>
      </c>
    </row>
    <row r="373" spans="1:11" ht="14.4" customHeight="1" x14ac:dyDescent="0.3">
      <c r="A373" s="649" t="s">
        <v>566</v>
      </c>
      <c r="B373" s="650" t="s">
        <v>2234</v>
      </c>
      <c r="C373" s="651" t="s">
        <v>579</v>
      </c>
      <c r="D373" s="652" t="s">
        <v>2237</v>
      </c>
      <c r="E373" s="651" t="s">
        <v>4611</v>
      </c>
      <c r="F373" s="652" t="s">
        <v>4612</v>
      </c>
      <c r="G373" s="651" t="s">
        <v>4021</v>
      </c>
      <c r="H373" s="651" t="s">
        <v>4022</v>
      </c>
      <c r="I373" s="653">
        <v>17.979999999999997</v>
      </c>
      <c r="J373" s="653">
        <v>750</v>
      </c>
      <c r="K373" s="654">
        <v>13485</v>
      </c>
    </row>
    <row r="374" spans="1:11" ht="14.4" customHeight="1" x14ac:dyDescent="0.3">
      <c r="A374" s="649" t="s">
        <v>566</v>
      </c>
      <c r="B374" s="650" t="s">
        <v>2234</v>
      </c>
      <c r="C374" s="651" t="s">
        <v>579</v>
      </c>
      <c r="D374" s="652" t="s">
        <v>2237</v>
      </c>
      <c r="E374" s="651" t="s">
        <v>4611</v>
      </c>
      <c r="F374" s="652" t="s">
        <v>4612</v>
      </c>
      <c r="G374" s="651" t="s">
        <v>4366</v>
      </c>
      <c r="H374" s="651" t="s">
        <v>4367</v>
      </c>
      <c r="I374" s="653">
        <v>38.500999999999998</v>
      </c>
      <c r="J374" s="653">
        <v>500</v>
      </c>
      <c r="K374" s="654">
        <v>19250.68</v>
      </c>
    </row>
    <row r="375" spans="1:11" ht="14.4" customHeight="1" x14ac:dyDescent="0.3">
      <c r="A375" s="649" t="s">
        <v>566</v>
      </c>
      <c r="B375" s="650" t="s">
        <v>2234</v>
      </c>
      <c r="C375" s="651" t="s">
        <v>579</v>
      </c>
      <c r="D375" s="652" t="s">
        <v>2237</v>
      </c>
      <c r="E375" s="651" t="s">
        <v>4611</v>
      </c>
      <c r="F375" s="652" t="s">
        <v>4612</v>
      </c>
      <c r="G375" s="651" t="s">
        <v>4368</v>
      </c>
      <c r="H375" s="651" t="s">
        <v>4369</v>
      </c>
      <c r="I375" s="653">
        <v>2.3971428571428572</v>
      </c>
      <c r="J375" s="653">
        <v>690</v>
      </c>
      <c r="K375" s="654">
        <v>1653.6</v>
      </c>
    </row>
    <row r="376" spans="1:11" ht="14.4" customHeight="1" x14ac:dyDescent="0.3">
      <c r="A376" s="649" t="s">
        <v>566</v>
      </c>
      <c r="B376" s="650" t="s">
        <v>2234</v>
      </c>
      <c r="C376" s="651" t="s">
        <v>579</v>
      </c>
      <c r="D376" s="652" t="s">
        <v>2237</v>
      </c>
      <c r="E376" s="651" t="s">
        <v>4611</v>
      </c>
      <c r="F376" s="652" t="s">
        <v>4612</v>
      </c>
      <c r="G376" s="651" t="s">
        <v>4370</v>
      </c>
      <c r="H376" s="651" t="s">
        <v>4371</v>
      </c>
      <c r="I376" s="653">
        <v>17.98</v>
      </c>
      <c r="J376" s="653">
        <v>50</v>
      </c>
      <c r="K376" s="654">
        <v>899.03</v>
      </c>
    </row>
    <row r="377" spans="1:11" ht="14.4" customHeight="1" x14ac:dyDescent="0.3">
      <c r="A377" s="649" t="s">
        <v>566</v>
      </c>
      <c r="B377" s="650" t="s">
        <v>2234</v>
      </c>
      <c r="C377" s="651" t="s">
        <v>579</v>
      </c>
      <c r="D377" s="652" t="s">
        <v>2237</v>
      </c>
      <c r="E377" s="651" t="s">
        <v>4611</v>
      </c>
      <c r="F377" s="652" t="s">
        <v>4612</v>
      </c>
      <c r="G377" s="651" t="s">
        <v>3765</v>
      </c>
      <c r="H377" s="651" t="s">
        <v>3766</v>
      </c>
      <c r="I377" s="653">
        <v>12.103999999999999</v>
      </c>
      <c r="J377" s="653">
        <v>300</v>
      </c>
      <c r="K377" s="654">
        <v>3631.2999999999997</v>
      </c>
    </row>
    <row r="378" spans="1:11" ht="14.4" customHeight="1" x14ac:dyDescent="0.3">
      <c r="A378" s="649" t="s">
        <v>566</v>
      </c>
      <c r="B378" s="650" t="s">
        <v>2234</v>
      </c>
      <c r="C378" s="651" t="s">
        <v>579</v>
      </c>
      <c r="D378" s="652" t="s">
        <v>2237</v>
      </c>
      <c r="E378" s="651" t="s">
        <v>4611</v>
      </c>
      <c r="F378" s="652" t="s">
        <v>4612</v>
      </c>
      <c r="G378" s="651" t="s">
        <v>4372</v>
      </c>
      <c r="H378" s="651" t="s">
        <v>4373</v>
      </c>
      <c r="I378" s="653">
        <v>121</v>
      </c>
      <c r="J378" s="653">
        <v>330</v>
      </c>
      <c r="K378" s="654">
        <v>39930</v>
      </c>
    </row>
    <row r="379" spans="1:11" ht="14.4" customHeight="1" x14ac:dyDescent="0.3">
      <c r="A379" s="649" t="s">
        <v>566</v>
      </c>
      <c r="B379" s="650" t="s">
        <v>2234</v>
      </c>
      <c r="C379" s="651" t="s">
        <v>579</v>
      </c>
      <c r="D379" s="652" t="s">
        <v>2237</v>
      </c>
      <c r="E379" s="651" t="s">
        <v>4611</v>
      </c>
      <c r="F379" s="652" t="s">
        <v>4612</v>
      </c>
      <c r="G379" s="651" t="s">
        <v>4374</v>
      </c>
      <c r="H379" s="651" t="s">
        <v>4375</v>
      </c>
      <c r="I379" s="653">
        <v>121</v>
      </c>
      <c r="J379" s="653">
        <v>260</v>
      </c>
      <c r="K379" s="654">
        <v>31460</v>
      </c>
    </row>
    <row r="380" spans="1:11" ht="14.4" customHeight="1" x14ac:dyDescent="0.3">
      <c r="A380" s="649" t="s">
        <v>566</v>
      </c>
      <c r="B380" s="650" t="s">
        <v>2234</v>
      </c>
      <c r="C380" s="651" t="s">
        <v>579</v>
      </c>
      <c r="D380" s="652" t="s">
        <v>2237</v>
      </c>
      <c r="E380" s="651" t="s">
        <v>4611</v>
      </c>
      <c r="F380" s="652" t="s">
        <v>4612</v>
      </c>
      <c r="G380" s="651" t="s">
        <v>4035</v>
      </c>
      <c r="H380" s="651" t="s">
        <v>4036</v>
      </c>
      <c r="I380" s="653">
        <v>5.19</v>
      </c>
      <c r="J380" s="653">
        <v>70</v>
      </c>
      <c r="K380" s="654">
        <v>363.8</v>
      </c>
    </row>
    <row r="381" spans="1:11" ht="14.4" customHeight="1" x14ac:dyDescent="0.3">
      <c r="A381" s="649" t="s">
        <v>566</v>
      </c>
      <c r="B381" s="650" t="s">
        <v>2234</v>
      </c>
      <c r="C381" s="651" t="s">
        <v>579</v>
      </c>
      <c r="D381" s="652" t="s">
        <v>2237</v>
      </c>
      <c r="E381" s="651" t="s">
        <v>4611</v>
      </c>
      <c r="F381" s="652" t="s">
        <v>4612</v>
      </c>
      <c r="G381" s="651" t="s">
        <v>4376</v>
      </c>
      <c r="H381" s="651" t="s">
        <v>4377</v>
      </c>
      <c r="I381" s="653">
        <v>120.00200000000001</v>
      </c>
      <c r="J381" s="653">
        <v>550</v>
      </c>
      <c r="K381" s="654">
        <v>66001.59</v>
      </c>
    </row>
    <row r="382" spans="1:11" ht="14.4" customHeight="1" x14ac:dyDescent="0.3">
      <c r="A382" s="649" t="s">
        <v>566</v>
      </c>
      <c r="B382" s="650" t="s">
        <v>2234</v>
      </c>
      <c r="C382" s="651" t="s">
        <v>579</v>
      </c>
      <c r="D382" s="652" t="s">
        <v>2237</v>
      </c>
      <c r="E382" s="651" t="s">
        <v>4611</v>
      </c>
      <c r="F382" s="652" t="s">
        <v>4612</v>
      </c>
      <c r="G382" s="651" t="s">
        <v>4378</v>
      </c>
      <c r="H382" s="651" t="s">
        <v>4379</v>
      </c>
      <c r="I382" s="653">
        <v>10.5</v>
      </c>
      <c r="J382" s="653">
        <v>5</v>
      </c>
      <c r="K382" s="654">
        <v>52.5</v>
      </c>
    </row>
    <row r="383" spans="1:11" ht="14.4" customHeight="1" x14ac:dyDescent="0.3">
      <c r="A383" s="649" t="s">
        <v>566</v>
      </c>
      <c r="B383" s="650" t="s">
        <v>2234</v>
      </c>
      <c r="C383" s="651" t="s">
        <v>579</v>
      </c>
      <c r="D383" s="652" t="s">
        <v>2237</v>
      </c>
      <c r="E383" s="651" t="s">
        <v>4611</v>
      </c>
      <c r="F383" s="652" t="s">
        <v>4612</v>
      </c>
      <c r="G383" s="651" t="s">
        <v>3767</v>
      </c>
      <c r="H383" s="651" t="s">
        <v>3768</v>
      </c>
      <c r="I383" s="653">
        <v>0.47357142857142848</v>
      </c>
      <c r="J383" s="653">
        <v>1500</v>
      </c>
      <c r="K383" s="654">
        <v>711</v>
      </c>
    </row>
    <row r="384" spans="1:11" ht="14.4" customHeight="1" x14ac:dyDescent="0.3">
      <c r="A384" s="649" t="s">
        <v>566</v>
      </c>
      <c r="B384" s="650" t="s">
        <v>2234</v>
      </c>
      <c r="C384" s="651" t="s">
        <v>579</v>
      </c>
      <c r="D384" s="652" t="s">
        <v>2237</v>
      </c>
      <c r="E384" s="651" t="s">
        <v>4611</v>
      </c>
      <c r="F384" s="652" t="s">
        <v>4612</v>
      </c>
      <c r="G384" s="651" t="s">
        <v>4059</v>
      </c>
      <c r="H384" s="651" t="s">
        <v>4060</v>
      </c>
      <c r="I384" s="653">
        <v>4.0278947368421054</v>
      </c>
      <c r="J384" s="653">
        <v>6000</v>
      </c>
      <c r="K384" s="654">
        <v>24170</v>
      </c>
    </row>
    <row r="385" spans="1:11" ht="14.4" customHeight="1" x14ac:dyDescent="0.3">
      <c r="A385" s="649" t="s">
        <v>566</v>
      </c>
      <c r="B385" s="650" t="s">
        <v>2234</v>
      </c>
      <c r="C385" s="651" t="s">
        <v>579</v>
      </c>
      <c r="D385" s="652" t="s">
        <v>2237</v>
      </c>
      <c r="E385" s="651" t="s">
        <v>4611</v>
      </c>
      <c r="F385" s="652" t="s">
        <v>4612</v>
      </c>
      <c r="G385" s="651" t="s">
        <v>4061</v>
      </c>
      <c r="H385" s="651" t="s">
        <v>4062</v>
      </c>
      <c r="I385" s="653">
        <v>2.6</v>
      </c>
      <c r="J385" s="653">
        <v>190</v>
      </c>
      <c r="K385" s="654">
        <v>494</v>
      </c>
    </row>
    <row r="386" spans="1:11" ht="14.4" customHeight="1" x14ac:dyDescent="0.3">
      <c r="A386" s="649" t="s">
        <v>566</v>
      </c>
      <c r="B386" s="650" t="s">
        <v>2234</v>
      </c>
      <c r="C386" s="651" t="s">
        <v>579</v>
      </c>
      <c r="D386" s="652" t="s">
        <v>2237</v>
      </c>
      <c r="E386" s="651" t="s">
        <v>4611</v>
      </c>
      <c r="F386" s="652" t="s">
        <v>4612</v>
      </c>
      <c r="G386" s="651" t="s">
        <v>4063</v>
      </c>
      <c r="H386" s="651" t="s">
        <v>4064</v>
      </c>
      <c r="I386" s="653">
        <v>2.6033333333333335</v>
      </c>
      <c r="J386" s="653">
        <v>470</v>
      </c>
      <c r="K386" s="654">
        <v>1223.7</v>
      </c>
    </row>
    <row r="387" spans="1:11" ht="14.4" customHeight="1" x14ac:dyDescent="0.3">
      <c r="A387" s="649" t="s">
        <v>566</v>
      </c>
      <c r="B387" s="650" t="s">
        <v>2234</v>
      </c>
      <c r="C387" s="651" t="s">
        <v>579</v>
      </c>
      <c r="D387" s="652" t="s">
        <v>2237</v>
      </c>
      <c r="E387" s="651" t="s">
        <v>4611</v>
      </c>
      <c r="F387" s="652" t="s">
        <v>4612</v>
      </c>
      <c r="G387" s="651" t="s">
        <v>4065</v>
      </c>
      <c r="H387" s="651" t="s">
        <v>4066</v>
      </c>
      <c r="I387" s="653">
        <v>2.6020000000000003</v>
      </c>
      <c r="J387" s="653">
        <v>520</v>
      </c>
      <c r="K387" s="654">
        <v>1353.2</v>
      </c>
    </row>
    <row r="388" spans="1:11" ht="14.4" customHeight="1" x14ac:dyDescent="0.3">
      <c r="A388" s="649" t="s">
        <v>566</v>
      </c>
      <c r="B388" s="650" t="s">
        <v>2234</v>
      </c>
      <c r="C388" s="651" t="s">
        <v>579</v>
      </c>
      <c r="D388" s="652" t="s">
        <v>2237</v>
      </c>
      <c r="E388" s="651" t="s">
        <v>4611</v>
      </c>
      <c r="F388" s="652" t="s">
        <v>4612</v>
      </c>
      <c r="G388" s="651" t="s">
        <v>4380</v>
      </c>
      <c r="H388" s="651" t="s">
        <v>4381</v>
      </c>
      <c r="I388" s="653">
        <v>2.6</v>
      </c>
      <c r="J388" s="653">
        <v>100</v>
      </c>
      <c r="K388" s="654">
        <v>260</v>
      </c>
    </row>
    <row r="389" spans="1:11" ht="14.4" customHeight="1" x14ac:dyDescent="0.3">
      <c r="A389" s="649" t="s">
        <v>566</v>
      </c>
      <c r="B389" s="650" t="s">
        <v>2234</v>
      </c>
      <c r="C389" s="651" t="s">
        <v>579</v>
      </c>
      <c r="D389" s="652" t="s">
        <v>2237</v>
      </c>
      <c r="E389" s="651" t="s">
        <v>4611</v>
      </c>
      <c r="F389" s="652" t="s">
        <v>4612</v>
      </c>
      <c r="G389" s="651" t="s">
        <v>4382</v>
      </c>
      <c r="H389" s="651" t="s">
        <v>4383</v>
      </c>
      <c r="I389" s="653">
        <v>30.25</v>
      </c>
      <c r="J389" s="653">
        <v>10</v>
      </c>
      <c r="K389" s="654">
        <v>302.5</v>
      </c>
    </row>
    <row r="390" spans="1:11" ht="14.4" customHeight="1" x14ac:dyDescent="0.3">
      <c r="A390" s="649" t="s">
        <v>566</v>
      </c>
      <c r="B390" s="650" t="s">
        <v>2234</v>
      </c>
      <c r="C390" s="651" t="s">
        <v>579</v>
      </c>
      <c r="D390" s="652" t="s">
        <v>2237</v>
      </c>
      <c r="E390" s="651" t="s">
        <v>4611</v>
      </c>
      <c r="F390" s="652" t="s">
        <v>4612</v>
      </c>
      <c r="G390" s="651" t="s">
        <v>4384</v>
      </c>
      <c r="H390" s="651" t="s">
        <v>4385</v>
      </c>
      <c r="I390" s="653">
        <v>105.03</v>
      </c>
      <c r="J390" s="653">
        <v>10</v>
      </c>
      <c r="K390" s="654">
        <v>1050.28</v>
      </c>
    </row>
    <row r="391" spans="1:11" ht="14.4" customHeight="1" x14ac:dyDescent="0.3">
      <c r="A391" s="649" t="s">
        <v>566</v>
      </c>
      <c r="B391" s="650" t="s">
        <v>2234</v>
      </c>
      <c r="C391" s="651" t="s">
        <v>579</v>
      </c>
      <c r="D391" s="652" t="s">
        <v>2237</v>
      </c>
      <c r="E391" s="651" t="s">
        <v>4611</v>
      </c>
      <c r="F391" s="652" t="s">
        <v>4612</v>
      </c>
      <c r="G391" s="651" t="s">
        <v>4386</v>
      </c>
      <c r="H391" s="651" t="s">
        <v>4387</v>
      </c>
      <c r="I391" s="653">
        <v>41</v>
      </c>
      <c r="J391" s="653">
        <v>40</v>
      </c>
      <c r="K391" s="654">
        <v>1639.9</v>
      </c>
    </row>
    <row r="392" spans="1:11" ht="14.4" customHeight="1" x14ac:dyDescent="0.3">
      <c r="A392" s="649" t="s">
        <v>566</v>
      </c>
      <c r="B392" s="650" t="s">
        <v>2234</v>
      </c>
      <c r="C392" s="651" t="s">
        <v>579</v>
      </c>
      <c r="D392" s="652" t="s">
        <v>2237</v>
      </c>
      <c r="E392" s="651" t="s">
        <v>4611</v>
      </c>
      <c r="F392" s="652" t="s">
        <v>4612</v>
      </c>
      <c r="G392" s="651" t="s">
        <v>4388</v>
      </c>
      <c r="H392" s="651" t="s">
        <v>4389</v>
      </c>
      <c r="I392" s="653">
        <v>197.95666666666668</v>
      </c>
      <c r="J392" s="653">
        <v>30</v>
      </c>
      <c r="K392" s="654">
        <v>5938.7199999999993</v>
      </c>
    </row>
    <row r="393" spans="1:11" ht="14.4" customHeight="1" x14ac:dyDescent="0.3">
      <c r="A393" s="649" t="s">
        <v>566</v>
      </c>
      <c r="B393" s="650" t="s">
        <v>2234</v>
      </c>
      <c r="C393" s="651" t="s">
        <v>579</v>
      </c>
      <c r="D393" s="652" t="s">
        <v>2237</v>
      </c>
      <c r="E393" s="651" t="s">
        <v>4611</v>
      </c>
      <c r="F393" s="652" t="s">
        <v>4612</v>
      </c>
      <c r="G393" s="651" t="s">
        <v>4390</v>
      </c>
      <c r="H393" s="651" t="s">
        <v>4391</v>
      </c>
      <c r="I393" s="653">
        <v>38</v>
      </c>
      <c r="J393" s="653">
        <v>20</v>
      </c>
      <c r="K393" s="654">
        <v>759.92</v>
      </c>
    </row>
    <row r="394" spans="1:11" ht="14.4" customHeight="1" x14ac:dyDescent="0.3">
      <c r="A394" s="649" t="s">
        <v>566</v>
      </c>
      <c r="B394" s="650" t="s">
        <v>2234</v>
      </c>
      <c r="C394" s="651" t="s">
        <v>579</v>
      </c>
      <c r="D394" s="652" t="s">
        <v>2237</v>
      </c>
      <c r="E394" s="651" t="s">
        <v>4611</v>
      </c>
      <c r="F394" s="652" t="s">
        <v>4612</v>
      </c>
      <c r="G394" s="651" t="s">
        <v>4392</v>
      </c>
      <c r="H394" s="651" t="s">
        <v>4393</v>
      </c>
      <c r="I394" s="653">
        <v>618.08000000000004</v>
      </c>
      <c r="J394" s="653">
        <v>1</v>
      </c>
      <c r="K394" s="654">
        <v>618.08000000000004</v>
      </c>
    </row>
    <row r="395" spans="1:11" ht="14.4" customHeight="1" x14ac:dyDescent="0.3">
      <c r="A395" s="649" t="s">
        <v>566</v>
      </c>
      <c r="B395" s="650" t="s">
        <v>2234</v>
      </c>
      <c r="C395" s="651" t="s">
        <v>579</v>
      </c>
      <c r="D395" s="652" t="s">
        <v>2237</v>
      </c>
      <c r="E395" s="651" t="s">
        <v>4611</v>
      </c>
      <c r="F395" s="652" t="s">
        <v>4612</v>
      </c>
      <c r="G395" s="651" t="s">
        <v>4394</v>
      </c>
      <c r="H395" s="651" t="s">
        <v>4395</v>
      </c>
      <c r="I395" s="653">
        <v>434.28</v>
      </c>
      <c r="J395" s="653">
        <v>10</v>
      </c>
      <c r="K395" s="654">
        <v>4342.8</v>
      </c>
    </row>
    <row r="396" spans="1:11" ht="14.4" customHeight="1" x14ac:dyDescent="0.3">
      <c r="A396" s="649" t="s">
        <v>566</v>
      </c>
      <c r="B396" s="650" t="s">
        <v>2234</v>
      </c>
      <c r="C396" s="651" t="s">
        <v>579</v>
      </c>
      <c r="D396" s="652" t="s">
        <v>2237</v>
      </c>
      <c r="E396" s="651" t="s">
        <v>4611</v>
      </c>
      <c r="F396" s="652" t="s">
        <v>4612</v>
      </c>
      <c r="G396" s="651" t="s">
        <v>4396</v>
      </c>
      <c r="H396" s="651" t="s">
        <v>4397</v>
      </c>
      <c r="I396" s="653">
        <v>434.4</v>
      </c>
      <c r="J396" s="653">
        <v>8</v>
      </c>
      <c r="K396" s="654">
        <v>3475.2</v>
      </c>
    </row>
    <row r="397" spans="1:11" ht="14.4" customHeight="1" x14ac:dyDescent="0.3">
      <c r="A397" s="649" t="s">
        <v>566</v>
      </c>
      <c r="B397" s="650" t="s">
        <v>2234</v>
      </c>
      <c r="C397" s="651" t="s">
        <v>579</v>
      </c>
      <c r="D397" s="652" t="s">
        <v>2237</v>
      </c>
      <c r="E397" s="651" t="s">
        <v>4611</v>
      </c>
      <c r="F397" s="652" t="s">
        <v>4612</v>
      </c>
      <c r="G397" s="651" t="s">
        <v>4398</v>
      </c>
      <c r="H397" s="651" t="s">
        <v>4399</v>
      </c>
      <c r="I397" s="653">
        <v>422.3</v>
      </c>
      <c r="J397" s="653">
        <v>5</v>
      </c>
      <c r="K397" s="654">
        <v>2111.5</v>
      </c>
    </row>
    <row r="398" spans="1:11" ht="14.4" customHeight="1" x14ac:dyDescent="0.3">
      <c r="A398" s="649" t="s">
        <v>566</v>
      </c>
      <c r="B398" s="650" t="s">
        <v>2234</v>
      </c>
      <c r="C398" s="651" t="s">
        <v>579</v>
      </c>
      <c r="D398" s="652" t="s">
        <v>2237</v>
      </c>
      <c r="E398" s="651" t="s">
        <v>4611</v>
      </c>
      <c r="F398" s="652" t="s">
        <v>4612</v>
      </c>
      <c r="G398" s="651" t="s">
        <v>4400</v>
      </c>
      <c r="H398" s="651" t="s">
        <v>4401</v>
      </c>
      <c r="I398" s="653">
        <v>197.96</v>
      </c>
      <c r="J398" s="653">
        <v>20</v>
      </c>
      <c r="K398" s="654">
        <v>3959.16</v>
      </c>
    </row>
    <row r="399" spans="1:11" ht="14.4" customHeight="1" x14ac:dyDescent="0.3">
      <c r="A399" s="649" t="s">
        <v>566</v>
      </c>
      <c r="B399" s="650" t="s">
        <v>2234</v>
      </c>
      <c r="C399" s="651" t="s">
        <v>579</v>
      </c>
      <c r="D399" s="652" t="s">
        <v>2237</v>
      </c>
      <c r="E399" s="651" t="s">
        <v>4611</v>
      </c>
      <c r="F399" s="652" t="s">
        <v>4612</v>
      </c>
      <c r="G399" s="651" t="s">
        <v>4402</v>
      </c>
      <c r="H399" s="651" t="s">
        <v>4403</v>
      </c>
      <c r="I399" s="653">
        <v>104.06</v>
      </c>
      <c r="J399" s="653">
        <v>10</v>
      </c>
      <c r="K399" s="654">
        <v>1040.5999999999999</v>
      </c>
    </row>
    <row r="400" spans="1:11" ht="14.4" customHeight="1" x14ac:dyDescent="0.3">
      <c r="A400" s="649" t="s">
        <v>566</v>
      </c>
      <c r="B400" s="650" t="s">
        <v>2234</v>
      </c>
      <c r="C400" s="651" t="s">
        <v>579</v>
      </c>
      <c r="D400" s="652" t="s">
        <v>2237</v>
      </c>
      <c r="E400" s="651" t="s">
        <v>4611</v>
      </c>
      <c r="F400" s="652" t="s">
        <v>4612</v>
      </c>
      <c r="G400" s="651" t="s">
        <v>4404</v>
      </c>
      <c r="H400" s="651" t="s">
        <v>4405</v>
      </c>
      <c r="I400" s="653">
        <v>49.974999999999994</v>
      </c>
      <c r="J400" s="653">
        <v>20</v>
      </c>
      <c r="K400" s="654">
        <v>999.5</v>
      </c>
    </row>
    <row r="401" spans="1:11" ht="14.4" customHeight="1" x14ac:dyDescent="0.3">
      <c r="A401" s="649" t="s">
        <v>566</v>
      </c>
      <c r="B401" s="650" t="s">
        <v>2234</v>
      </c>
      <c r="C401" s="651" t="s">
        <v>579</v>
      </c>
      <c r="D401" s="652" t="s">
        <v>2237</v>
      </c>
      <c r="E401" s="651" t="s">
        <v>4611</v>
      </c>
      <c r="F401" s="652" t="s">
        <v>4612</v>
      </c>
      <c r="G401" s="651" t="s">
        <v>4406</v>
      </c>
      <c r="H401" s="651" t="s">
        <v>4407</v>
      </c>
      <c r="I401" s="653">
        <v>49.974999999999994</v>
      </c>
      <c r="J401" s="653">
        <v>20</v>
      </c>
      <c r="K401" s="654">
        <v>999.53</v>
      </c>
    </row>
    <row r="402" spans="1:11" ht="14.4" customHeight="1" x14ac:dyDescent="0.3">
      <c r="A402" s="649" t="s">
        <v>566</v>
      </c>
      <c r="B402" s="650" t="s">
        <v>2234</v>
      </c>
      <c r="C402" s="651" t="s">
        <v>579</v>
      </c>
      <c r="D402" s="652" t="s">
        <v>2237</v>
      </c>
      <c r="E402" s="651" t="s">
        <v>4611</v>
      </c>
      <c r="F402" s="652" t="s">
        <v>4612</v>
      </c>
      <c r="G402" s="651" t="s">
        <v>4408</v>
      </c>
      <c r="H402" s="651" t="s">
        <v>4409</v>
      </c>
      <c r="I402" s="653">
        <v>49.97</v>
      </c>
      <c r="J402" s="653">
        <v>25</v>
      </c>
      <c r="K402" s="654">
        <v>1249.25</v>
      </c>
    </row>
    <row r="403" spans="1:11" ht="14.4" customHeight="1" x14ac:dyDescent="0.3">
      <c r="A403" s="649" t="s">
        <v>566</v>
      </c>
      <c r="B403" s="650" t="s">
        <v>2234</v>
      </c>
      <c r="C403" s="651" t="s">
        <v>579</v>
      </c>
      <c r="D403" s="652" t="s">
        <v>2237</v>
      </c>
      <c r="E403" s="651" t="s">
        <v>4611</v>
      </c>
      <c r="F403" s="652" t="s">
        <v>4612</v>
      </c>
      <c r="G403" s="651" t="s">
        <v>4410</v>
      </c>
      <c r="H403" s="651" t="s">
        <v>4411</v>
      </c>
      <c r="I403" s="653">
        <v>49.97</v>
      </c>
      <c r="J403" s="653">
        <v>30</v>
      </c>
      <c r="K403" s="654">
        <v>1499.1</v>
      </c>
    </row>
    <row r="404" spans="1:11" ht="14.4" customHeight="1" x14ac:dyDescent="0.3">
      <c r="A404" s="649" t="s">
        <v>566</v>
      </c>
      <c r="B404" s="650" t="s">
        <v>2234</v>
      </c>
      <c r="C404" s="651" t="s">
        <v>579</v>
      </c>
      <c r="D404" s="652" t="s">
        <v>2237</v>
      </c>
      <c r="E404" s="651" t="s">
        <v>4611</v>
      </c>
      <c r="F404" s="652" t="s">
        <v>4612</v>
      </c>
      <c r="G404" s="651" t="s">
        <v>4412</v>
      </c>
      <c r="H404" s="651" t="s">
        <v>4413</v>
      </c>
      <c r="I404" s="653">
        <v>49.972499999999997</v>
      </c>
      <c r="J404" s="653">
        <v>40</v>
      </c>
      <c r="K404" s="654">
        <v>1998.88</v>
      </c>
    </row>
    <row r="405" spans="1:11" ht="14.4" customHeight="1" x14ac:dyDescent="0.3">
      <c r="A405" s="649" t="s">
        <v>566</v>
      </c>
      <c r="B405" s="650" t="s">
        <v>2234</v>
      </c>
      <c r="C405" s="651" t="s">
        <v>579</v>
      </c>
      <c r="D405" s="652" t="s">
        <v>2237</v>
      </c>
      <c r="E405" s="651" t="s">
        <v>4611</v>
      </c>
      <c r="F405" s="652" t="s">
        <v>4612</v>
      </c>
      <c r="G405" s="651" t="s">
        <v>4414</v>
      </c>
      <c r="H405" s="651" t="s">
        <v>4415</v>
      </c>
      <c r="I405" s="653">
        <v>49.97</v>
      </c>
      <c r="J405" s="653">
        <v>35</v>
      </c>
      <c r="K405" s="654">
        <v>1748.98</v>
      </c>
    </row>
    <row r="406" spans="1:11" ht="14.4" customHeight="1" x14ac:dyDescent="0.3">
      <c r="A406" s="649" t="s">
        <v>566</v>
      </c>
      <c r="B406" s="650" t="s">
        <v>2234</v>
      </c>
      <c r="C406" s="651" t="s">
        <v>579</v>
      </c>
      <c r="D406" s="652" t="s">
        <v>2237</v>
      </c>
      <c r="E406" s="651" t="s">
        <v>4611</v>
      </c>
      <c r="F406" s="652" t="s">
        <v>4612</v>
      </c>
      <c r="G406" s="651" t="s">
        <v>4416</v>
      </c>
      <c r="H406" s="651" t="s">
        <v>4417</v>
      </c>
      <c r="I406" s="653">
        <v>49.97</v>
      </c>
      <c r="J406" s="653">
        <v>10</v>
      </c>
      <c r="K406" s="654">
        <v>499.7</v>
      </c>
    </row>
    <row r="407" spans="1:11" ht="14.4" customHeight="1" x14ac:dyDescent="0.3">
      <c r="A407" s="649" t="s">
        <v>566</v>
      </c>
      <c r="B407" s="650" t="s">
        <v>2234</v>
      </c>
      <c r="C407" s="651" t="s">
        <v>579</v>
      </c>
      <c r="D407" s="652" t="s">
        <v>2237</v>
      </c>
      <c r="E407" s="651" t="s">
        <v>4611</v>
      </c>
      <c r="F407" s="652" t="s">
        <v>4612</v>
      </c>
      <c r="G407" s="651" t="s">
        <v>4418</v>
      </c>
      <c r="H407" s="651" t="s">
        <v>4419</v>
      </c>
      <c r="I407" s="653">
        <v>9.44</v>
      </c>
      <c r="J407" s="653">
        <v>15</v>
      </c>
      <c r="K407" s="654">
        <v>141.57999999999998</v>
      </c>
    </row>
    <row r="408" spans="1:11" ht="14.4" customHeight="1" x14ac:dyDescent="0.3">
      <c r="A408" s="649" t="s">
        <v>566</v>
      </c>
      <c r="B408" s="650" t="s">
        <v>2234</v>
      </c>
      <c r="C408" s="651" t="s">
        <v>579</v>
      </c>
      <c r="D408" s="652" t="s">
        <v>2237</v>
      </c>
      <c r="E408" s="651" t="s">
        <v>4611</v>
      </c>
      <c r="F408" s="652" t="s">
        <v>4612</v>
      </c>
      <c r="G408" s="651" t="s">
        <v>4420</v>
      </c>
      <c r="H408" s="651" t="s">
        <v>4421</v>
      </c>
      <c r="I408" s="653">
        <v>13.315000000000001</v>
      </c>
      <c r="J408" s="653">
        <v>30</v>
      </c>
      <c r="K408" s="654">
        <v>399.42</v>
      </c>
    </row>
    <row r="409" spans="1:11" ht="14.4" customHeight="1" x14ac:dyDescent="0.3">
      <c r="A409" s="649" t="s">
        <v>566</v>
      </c>
      <c r="B409" s="650" t="s">
        <v>2234</v>
      </c>
      <c r="C409" s="651" t="s">
        <v>579</v>
      </c>
      <c r="D409" s="652" t="s">
        <v>2237</v>
      </c>
      <c r="E409" s="651" t="s">
        <v>4611</v>
      </c>
      <c r="F409" s="652" t="s">
        <v>4612</v>
      </c>
      <c r="G409" s="651" t="s">
        <v>4422</v>
      </c>
      <c r="H409" s="651" t="s">
        <v>4423</v>
      </c>
      <c r="I409" s="653">
        <v>13.3125</v>
      </c>
      <c r="J409" s="653">
        <v>35</v>
      </c>
      <c r="K409" s="654">
        <v>465.94999999999993</v>
      </c>
    </row>
    <row r="410" spans="1:11" ht="14.4" customHeight="1" x14ac:dyDescent="0.3">
      <c r="A410" s="649" t="s">
        <v>566</v>
      </c>
      <c r="B410" s="650" t="s">
        <v>2234</v>
      </c>
      <c r="C410" s="651" t="s">
        <v>579</v>
      </c>
      <c r="D410" s="652" t="s">
        <v>2237</v>
      </c>
      <c r="E410" s="651" t="s">
        <v>4611</v>
      </c>
      <c r="F410" s="652" t="s">
        <v>4612</v>
      </c>
      <c r="G410" s="651" t="s">
        <v>4424</v>
      </c>
      <c r="H410" s="651" t="s">
        <v>4425</v>
      </c>
      <c r="I410" s="653">
        <v>24.199999999999996</v>
      </c>
      <c r="J410" s="653">
        <v>700</v>
      </c>
      <c r="K410" s="654">
        <v>16940</v>
      </c>
    </row>
    <row r="411" spans="1:11" ht="14.4" customHeight="1" x14ac:dyDescent="0.3">
      <c r="A411" s="649" t="s">
        <v>566</v>
      </c>
      <c r="B411" s="650" t="s">
        <v>2234</v>
      </c>
      <c r="C411" s="651" t="s">
        <v>579</v>
      </c>
      <c r="D411" s="652" t="s">
        <v>2237</v>
      </c>
      <c r="E411" s="651" t="s">
        <v>4611</v>
      </c>
      <c r="F411" s="652" t="s">
        <v>4612</v>
      </c>
      <c r="G411" s="651" t="s">
        <v>4113</v>
      </c>
      <c r="H411" s="651" t="s">
        <v>4114</v>
      </c>
      <c r="I411" s="653">
        <v>24.199999999999992</v>
      </c>
      <c r="J411" s="653">
        <v>1750</v>
      </c>
      <c r="K411" s="654">
        <v>42350</v>
      </c>
    </row>
    <row r="412" spans="1:11" ht="14.4" customHeight="1" x14ac:dyDescent="0.3">
      <c r="A412" s="649" t="s">
        <v>566</v>
      </c>
      <c r="B412" s="650" t="s">
        <v>2234</v>
      </c>
      <c r="C412" s="651" t="s">
        <v>579</v>
      </c>
      <c r="D412" s="652" t="s">
        <v>2237</v>
      </c>
      <c r="E412" s="651" t="s">
        <v>4611</v>
      </c>
      <c r="F412" s="652" t="s">
        <v>4612</v>
      </c>
      <c r="G412" s="651" t="s">
        <v>4426</v>
      </c>
      <c r="H412" s="651" t="s">
        <v>4427</v>
      </c>
      <c r="I412" s="653">
        <v>24.2</v>
      </c>
      <c r="J412" s="653">
        <v>300</v>
      </c>
      <c r="K412" s="654">
        <v>7260</v>
      </c>
    </row>
    <row r="413" spans="1:11" ht="14.4" customHeight="1" x14ac:dyDescent="0.3">
      <c r="A413" s="649" t="s">
        <v>566</v>
      </c>
      <c r="B413" s="650" t="s">
        <v>2234</v>
      </c>
      <c r="C413" s="651" t="s">
        <v>579</v>
      </c>
      <c r="D413" s="652" t="s">
        <v>2237</v>
      </c>
      <c r="E413" s="651" t="s">
        <v>4611</v>
      </c>
      <c r="F413" s="652" t="s">
        <v>4612</v>
      </c>
      <c r="G413" s="651" t="s">
        <v>4428</v>
      </c>
      <c r="H413" s="651" t="s">
        <v>4429</v>
      </c>
      <c r="I413" s="653">
        <v>72.150000000000006</v>
      </c>
      <c r="J413" s="653">
        <v>25</v>
      </c>
      <c r="K413" s="654">
        <v>1803.81</v>
      </c>
    </row>
    <row r="414" spans="1:11" ht="14.4" customHeight="1" x14ac:dyDescent="0.3">
      <c r="A414" s="649" t="s">
        <v>566</v>
      </c>
      <c r="B414" s="650" t="s">
        <v>2234</v>
      </c>
      <c r="C414" s="651" t="s">
        <v>579</v>
      </c>
      <c r="D414" s="652" t="s">
        <v>2237</v>
      </c>
      <c r="E414" s="651" t="s">
        <v>4611</v>
      </c>
      <c r="F414" s="652" t="s">
        <v>4612</v>
      </c>
      <c r="G414" s="651" t="s">
        <v>4430</v>
      </c>
      <c r="H414" s="651" t="s">
        <v>4431</v>
      </c>
      <c r="I414" s="653">
        <v>13.31</v>
      </c>
      <c r="J414" s="653">
        <v>15</v>
      </c>
      <c r="K414" s="654">
        <v>199.64999999999998</v>
      </c>
    </row>
    <row r="415" spans="1:11" ht="14.4" customHeight="1" x14ac:dyDescent="0.3">
      <c r="A415" s="649" t="s">
        <v>566</v>
      </c>
      <c r="B415" s="650" t="s">
        <v>2234</v>
      </c>
      <c r="C415" s="651" t="s">
        <v>579</v>
      </c>
      <c r="D415" s="652" t="s">
        <v>2237</v>
      </c>
      <c r="E415" s="651" t="s">
        <v>4611</v>
      </c>
      <c r="F415" s="652" t="s">
        <v>4612</v>
      </c>
      <c r="G415" s="651" t="s">
        <v>4432</v>
      </c>
      <c r="H415" s="651" t="s">
        <v>4433</v>
      </c>
      <c r="I415" s="653">
        <v>197.96</v>
      </c>
      <c r="J415" s="653">
        <v>20</v>
      </c>
      <c r="K415" s="654">
        <v>3959.16</v>
      </c>
    </row>
    <row r="416" spans="1:11" ht="14.4" customHeight="1" x14ac:dyDescent="0.3">
      <c r="A416" s="649" t="s">
        <v>566</v>
      </c>
      <c r="B416" s="650" t="s">
        <v>2234</v>
      </c>
      <c r="C416" s="651" t="s">
        <v>579</v>
      </c>
      <c r="D416" s="652" t="s">
        <v>2237</v>
      </c>
      <c r="E416" s="651" t="s">
        <v>4611</v>
      </c>
      <c r="F416" s="652" t="s">
        <v>4612</v>
      </c>
      <c r="G416" s="651" t="s">
        <v>4434</v>
      </c>
      <c r="H416" s="651" t="s">
        <v>4435</v>
      </c>
      <c r="I416" s="653">
        <v>9.4450000000000003</v>
      </c>
      <c r="J416" s="653">
        <v>20</v>
      </c>
      <c r="K416" s="654">
        <v>188.9</v>
      </c>
    </row>
    <row r="417" spans="1:11" ht="14.4" customHeight="1" x14ac:dyDescent="0.3">
      <c r="A417" s="649" t="s">
        <v>566</v>
      </c>
      <c r="B417" s="650" t="s">
        <v>2234</v>
      </c>
      <c r="C417" s="651" t="s">
        <v>579</v>
      </c>
      <c r="D417" s="652" t="s">
        <v>2237</v>
      </c>
      <c r="E417" s="651" t="s">
        <v>4611</v>
      </c>
      <c r="F417" s="652" t="s">
        <v>4612</v>
      </c>
      <c r="G417" s="651" t="s">
        <v>4436</v>
      </c>
      <c r="H417" s="651" t="s">
        <v>4437</v>
      </c>
      <c r="I417" s="653">
        <v>77.44</v>
      </c>
      <c r="J417" s="653">
        <v>10</v>
      </c>
      <c r="K417" s="654">
        <v>774.4</v>
      </c>
    </row>
    <row r="418" spans="1:11" ht="14.4" customHeight="1" x14ac:dyDescent="0.3">
      <c r="A418" s="649" t="s">
        <v>566</v>
      </c>
      <c r="B418" s="650" t="s">
        <v>2234</v>
      </c>
      <c r="C418" s="651" t="s">
        <v>579</v>
      </c>
      <c r="D418" s="652" t="s">
        <v>2237</v>
      </c>
      <c r="E418" s="651" t="s">
        <v>4611</v>
      </c>
      <c r="F418" s="652" t="s">
        <v>4612</v>
      </c>
      <c r="G418" s="651" t="s">
        <v>4438</v>
      </c>
      <c r="H418" s="651" t="s">
        <v>4439</v>
      </c>
      <c r="I418" s="653">
        <v>38</v>
      </c>
      <c r="J418" s="653">
        <v>20</v>
      </c>
      <c r="K418" s="654">
        <v>759.92</v>
      </c>
    </row>
    <row r="419" spans="1:11" ht="14.4" customHeight="1" x14ac:dyDescent="0.3">
      <c r="A419" s="649" t="s">
        <v>566</v>
      </c>
      <c r="B419" s="650" t="s">
        <v>2234</v>
      </c>
      <c r="C419" s="651" t="s">
        <v>579</v>
      </c>
      <c r="D419" s="652" t="s">
        <v>2237</v>
      </c>
      <c r="E419" s="651" t="s">
        <v>4611</v>
      </c>
      <c r="F419" s="652" t="s">
        <v>4612</v>
      </c>
      <c r="G419" s="651" t="s">
        <v>4440</v>
      </c>
      <c r="H419" s="651" t="s">
        <v>4441</v>
      </c>
      <c r="I419" s="653">
        <v>11.496666666666668</v>
      </c>
      <c r="J419" s="653">
        <v>500</v>
      </c>
      <c r="K419" s="654">
        <v>5748.01</v>
      </c>
    </row>
    <row r="420" spans="1:11" ht="14.4" customHeight="1" x14ac:dyDescent="0.3">
      <c r="A420" s="649" t="s">
        <v>566</v>
      </c>
      <c r="B420" s="650" t="s">
        <v>2234</v>
      </c>
      <c r="C420" s="651" t="s">
        <v>579</v>
      </c>
      <c r="D420" s="652" t="s">
        <v>2237</v>
      </c>
      <c r="E420" s="651" t="s">
        <v>4611</v>
      </c>
      <c r="F420" s="652" t="s">
        <v>4612</v>
      </c>
      <c r="G420" s="651" t="s">
        <v>4442</v>
      </c>
      <c r="H420" s="651" t="s">
        <v>4443</v>
      </c>
      <c r="I420" s="653">
        <v>105.03</v>
      </c>
      <c r="J420" s="653">
        <v>20</v>
      </c>
      <c r="K420" s="654">
        <v>2100.58</v>
      </c>
    </row>
    <row r="421" spans="1:11" ht="14.4" customHeight="1" x14ac:dyDescent="0.3">
      <c r="A421" s="649" t="s">
        <v>566</v>
      </c>
      <c r="B421" s="650" t="s">
        <v>2234</v>
      </c>
      <c r="C421" s="651" t="s">
        <v>579</v>
      </c>
      <c r="D421" s="652" t="s">
        <v>2237</v>
      </c>
      <c r="E421" s="651" t="s">
        <v>4611</v>
      </c>
      <c r="F421" s="652" t="s">
        <v>4612</v>
      </c>
      <c r="G421" s="651" t="s">
        <v>4444</v>
      </c>
      <c r="H421" s="651" t="s">
        <v>4445</v>
      </c>
      <c r="I421" s="653">
        <v>72.150000000000006</v>
      </c>
      <c r="J421" s="653">
        <v>50</v>
      </c>
      <c r="K421" s="654">
        <v>3607.5</v>
      </c>
    </row>
    <row r="422" spans="1:11" ht="14.4" customHeight="1" x14ac:dyDescent="0.3">
      <c r="A422" s="649" t="s">
        <v>566</v>
      </c>
      <c r="B422" s="650" t="s">
        <v>2234</v>
      </c>
      <c r="C422" s="651" t="s">
        <v>579</v>
      </c>
      <c r="D422" s="652" t="s">
        <v>2237</v>
      </c>
      <c r="E422" s="651" t="s">
        <v>4611</v>
      </c>
      <c r="F422" s="652" t="s">
        <v>4612</v>
      </c>
      <c r="G422" s="651" t="s">
        <v>4446</v>
      </c>
      <c r="H422" s="651" t="s">
        <v>4447</v>
      </c>
      <c r="I422" s="653">
        <v>132</v>
      </c>
      <c r="J422" s="653">
        <v>10</v>
      </c>
      <c r="K422" s="654">
        <v>1319.99</v>
      </c>
    </row>
    <row r="423" spans="1:11" ht="14.4" customHeight="1" x14ac:dyDescent="0.3">
      <c r="A423" s="649" t="s">
        <v>566</v>
      </c>
      <c r="B423" s="650" t="s">
        <v>2234</v>
      </c>
      <c r="C423" s="651" t="s">
        <v>579</v>
      </c>
      <c r="D423" s="652" t="s">
        <v>2237</v>
      </c>
      <c r="E423" s="651" t="s">
        <v>4611</v>
      </c>
      <c r="F423" s="652" t="s">
        <v>4612</v>
      </c>
      <c r="G423" s="651" t="s">
        <v>4448</v>
      </c>
      <c r="H423" s="651" t="s">
        <v>4449</v>
      </c>
      <c r="I423" s="653">
        <v>105.03</v>
      </c>
      <c r="J423" s="653">
        <v>10</v>
      </c>
      <c r="K423" s="654">
        <v>1050.28</v>
      </c>
    </row>
    <row r="424" spans="1:11" ht="14.4" customHeight="1" x14ac:dyDescent="0.3">
      <c r="A424" s="649" t="s">
        <v>566</v>
      </c>
      <c r="B424" s="650" t="s">
        <v>2234</v>
      </c>
      <c r="C424" s="651" t="s">
        <v>579</v>
      </c>
      <c r="D424" s="652" t="s">
        <v>2237</v>
      </c>
      <c r="E424" s="651" t="s">
        <v>4611</v>
      </c>
      <c r="F424" s="652" t="s">
        <v>4612</v>
      </c>
      <c r="G424" s="651" t="s">
        <v>4450</v>
      </c>
      <c r="H424" s="651" t="s">
        <v>4451</v>
      </c>
      <c r="I424" s="653">
        <v>132</v>
      </c>
      <c r="J424" s="653">
        <v>10</v>
      </c>
      <c r="K424" s="654">
        <v>1320</v>
      </c>
    </row>
    <row r="425" spans="1:11" ht="14.4" customHeight="1" x14ac:dyDescent="0.3">
      <c r="A425" s="649" t="s">
        <v>566</v>
      </c>
      <c r="B425" s="650" t="s">
        <v>2234</v>
      </c>
      <c r="C425" s="651" t="s">
        <v>579</v>
      </c>
      <c r="D425" s="652" t="s">
        <v>2237</v>
      </c>
      <c r="E425" s="651" t="s">
        <v>4611</v>
      </c>
      <c r="F425" s="652" t="s">
        <v>4612</v>
      </c>
      <c r="G425" s="651" t="s">
        <v>4452</v>
      </c>
      <c r="H425" s="651" t="s">
        <v>4453</v>
      </c>
      <c r="I425" s="653">
        <v>197.96</v>
      </c>
      <c r="J425" s="653">
        <v>40</v>
      </c>
      <c r="K425" s="654">
        <v>7918.32</v>
      </c>
    </row>
    <row r="426" spans="1:11" ht="14.4" customHeight="1" x14ac:dyDescent="0.3">
      <c r="A426" s="649" t="s">
        <v>566</v>
      </c>
      <c r="B426" s="650" t="s">
        <v>2234</v>
      </c>
      <c r="C426" s="651" t="s">
        <v>579</v>
      </c>
      <c r="D426" s="652" t="s">
        <v>2237</v>
      </c>
      <c r="E426" s="651" t="s">
        <v>4611</v>
      </c>
      <c r="F426" s="652" t="s">
        <v>4612</v>
      </c>
      <c r="G426" s="651" t="s">
        <v>4454</v>
      </c>
      <c r="H426" s="651" t="s">
        <v>4455</v>
      </c>
      <c r="I426" s="653">
        <v>21.02</v>
      </c>
      <c r="J426" s="653">
        <v>50</v>
      </c>
      <c r="K426" s="654">
        <v>1050.8900000000001</v>
      </c>
    </row>
    <row r="427" spans="1:11" ht="14.4" customHeight="1" x14ac:dyDescent="0.3">
      <c r="A427" s="649" t="s">
        <v>566</v>
      </c>
      <c r="B427" s="650" t="s">
        <v>2234</v>
      </c>
      <c r="C427" s="651" t="s">
        <v>579</v>
      </c>
      <c r="D427" s="652" t="s">
        <v>2237</v>
      </c>
      <c r="E427" s="651" t="s">
        <v>4611</v>
      </c>
      <c r="F427" s="652" t="s">
        <v>4612</v>
      </c>
      <c r="G427" s="651" t="s">
        <v>4456</v>
      </c>
      <c r="H427" s="651" t="s">
        <v>4457</v>
      </c>
      <c r="I427" s="653">
        <v>2.6025</v>
      </c>
      <c r="J427" s="653">
        <v>160</v>
      </c>
      <c r="K427" s="654">
        <v>416.5</v>
      </c>
    </row>
    <row r="428" spans="1:11" ht="14.4" customHeight="1" x14ac:dyDescent="0.3">
      <c r="A428" s="649" t="s">
        <v>566</v>
      </c>
      <c r="B428" s="650" t="s">
        <v>2234</v>
      </c>
      <c r="C428" s="651" t="s">
        <v>579</v>
      </c>
      <c r="D428" s="652" t="s">
        <v>2237</v>
      </c>
      <c r="E428" s="651" t="s">
        <v>4611</v>
      </c>
      <c r="F428" s="652" t="s">
        <v>4612</v>
      </c>
      <c r="G428" s="651" t="s">
        <v>4458</v>
      </c>
      <c r="H428" s="651" t="s">
        <v>4459</v>
      </c>
      <c r="I428" s="653">
        <v>17.329999999999998</v>
      </c>
      <c r="J428" s="653">
        <v>50</v>
      </c>
      <c r="K428" s="654">
        <v>866.50000000000011</v>
      </c>
    </row>
    <row r="429" spans="1:11" ht="14.4" customHeight="1" x14ac:dyDescent="0.3">
      <c r="A429" s="649" t="s">
        <v>566</v>
      </c>
      <c r="B429" s="650" t="s">
        <v>2234</v>
      </c>
      <c r="C429" s="651" t="s">
        <v>579</v>
      </c>
      <c r="D429" s="652" t="s">
        <v>2237</v>
      </c>
      <c r="E429" s="651" t="s">
        <v>4611</v>
      </c>
      <c r="F429" s="652" t="s">
        <v>4612</v>
      </c>
      <c r="G429" s="651" t="s">
        <v>4460</v>
      </c>
      <c r="H429" s="651" t="s">
        <v>4461</v>
      </c>
      <c r="I429" s="653">
        <v>350.9</v>
      </c>
      <c r="J429" s="653">
        <v>1</v>
      </c>
      <c r="K429" s="654">
        <v>350.9</v>
      </c>
    </row>
    <row r="430" spans="1:11" ht="14.4" customHeight="1" x14ac:dyDescent="0.3">
      <c r="A430" s="649" t="s">
        <v>566</v>
      </c>
      <c r="B430" s="650" t="s">
        <v>2234</v>
      </c>
      <c r="C430" s="651" t="s">
        <v>579</v>
      </c>
      <c r="D430" s="652" t="s">
        <v>2237</v>
      </c>
      <c r="E430" s="651" t="s">
        <v>4611</v>
      </c>
      <c r="F430" s="652" t="s">
        <v>4612</v>
      </c>
      <c r="G430" s="651" t="s">
        <v>4140</v>
      </c>
      <c r="H430" s="651" t="s">
        <v>4142</v>
      </c>
      <c r="I430" s="653">
        <v>8.4700000000000006</v>
      </c>
      <c r="J430" s="653">
        <v>200</v>
      </c>
      <c r="K430" s="654">
        <v>1694</v>
      </c>
    </row>
    <row r="431" spans="1:11" ht="14.4" customHeight="1" x14ac:dyDescent="0.3">
      <c r="A431" s="649" t="s">
        <v>566</v>
      </c>
      <c r="B431" s="650" t="s">
        <v>2234</v>
      </c>
      <c r="C431" s="651" t="s">
        <v>579</v>
      </c>
      <c r="D431" s="652" t="s">
        <v>2237</v>
      </c>
      <c r="E431" s="651" t="s">
        <v>4611</v>
      </c>
      <c r="F431" s="652" t="s">
        <v>4612</v>
      </c>
      <c r="G431" s="651" t="s">
        <v>4462</v>
      </c>
      <c r="H431" s="651" t="s">
        <v>4463</v>
      </c>
      <c r="I431" s="653">
        <v>198.98</v>
      </c>
      <c r="J431" s="653">
        <v>10</v>
      </c>
      <c r="K431" s="654">
        <v>1989.8</v>
      </c>
    </row>
    <row r="432" spans="1:11" ht="14.4" customHeight="1" x14ac:dyDescent="0.3">
      <c r="A432" s="649" t="s">
        <v>566</v>
      </c>
      <c r="B432" s="650" t="s">
        <v>2234</v>
      </c>
      <c r="C432" s="651" t="s">
        <v>579</v>
      </c>
      <c r="D432" s="652" t="s">
        <v>2237</v>
      </c>
      <c r="E432" s="651" t="s">
        <v>4611</v>
      </c>
      <c r="F432" s="652" t="s">
        <v>4612</v>
      </c>
      <c r="G432" s="651" t="s">
        <v>4464</v>
      </c>
      <c r="H432" s="651" t="s">
        <v>4465</v>
      </c>
      <c r="I432" s="653">
        <v>373.23</v>
      </c>
      <c r="J432" s="653">
        <v>2</v>
      </c>
      <c r="K432" s="654">
        <v>746.45</v>
      </c>
    </row>
    <row r="433" spans="1:11" ht="14.4" customHeight="1" x14ac:dyDescent="0.3">
      <c r="A433" s="649" t="s">
        <v>566</v>
      </c>
      <c r="B433" s="650" t="s">
        <v>2234</v>
      </c>
      <c r="C433" s="651" t="s">
        <v>579</v>
      </c>
      <c r="D433" s="652" t="s">
        <v>2237</v>
      </c>
      <c r="E433" s="651" t="s">
        <v>4611</v>
      </c>
      <c r="F433" s="652" t="s">
        <v>4612</v>
      </c>
      <c r="G433" s="651" t="s">
        <v>4466</v>
      </c>
      <c r="H433" s="651" t="s">
        <v>4467</v>
      </c>
      <c r="I433" s="653">
        <v>9.44</v>
      </c>
      <c r="J433" s="653">
        <v>20</v>
      </c>
      <c r="K433" s="654">
        <v>188.78</v>
      </c>
    </row>
    <row r="434" spans="1:11" ht="14.4" customHeight="1" x14ac:dyDescent="0.3">
      <c r="A434" s="649" t="s">
        <v>566</v>
      </c>
      <c r="B434" s="650" t="s">
        <v>2234</v>
      </c>
      <c r="C434" s="651" t="s">
        <v>579</v>
      </c>
      <c r="D434" s="652" t="s">
        <v>2237</v>
      </c>
      <c r="E434" s="651" t="s">
        <v>4611</v>
      </c>
      <c r="F434" s="652" t="s">
        <v>4612</v>
      </c>
      <c r="G434" s="651" t="s">
        <v>4468</v>
      </c>
      <c r="H434" s="651" t="s">
        <v>4469</v>
      </c>
      <c r="I434" s="653">
        <v>350.9</v>
      </c>
      <c r="J434" s="653">
        <v>3</v>
      </c>
      <c r="K434" s="654">
        <v>1052.7</v>
      </c>
    </row>
    <row r="435" spans="1:11" ht="14.4" customHeight="1" x14ac:dyDescent="0.3">
      <c r="A435" s="649" t="s">
        <v>566</v>
      </c>
      <c r="B435" s="650" t="s">
        <v>2234</v>
      </c>
      <c r="C435" s="651" t="s">
        <v>579</v>
      </c>
      <c r="D435" s="652" t="s">
        <v>2237</v>
      </c>
      <c r="E435" s="651" t="s">
        <v>4611</v>
      </c>
      <c r="F435" s="652" t="s">
        <v>4612</v>
      </c>
      <c r="G435" s="651" t="s">
        <v>4470</v>
      </c>
      <c r="H435" s="651" t="s">
        <v>4471</v>
      </c>
      <c r="I435" s="653">
        <v>30.25</v>
      </c>
      <c r="J435" s="653">
        <v>10</v>
      </c>
      <c r="K435" s="654">
        <v>302.5</v>
      </c>
    </row>
    <row r="436" spans="1:11" ht="14.4" customHeight="1" x14ac:dyDescent="0.3">
      <c r="A436" s="649" t="s">
        <v>566</v>
      </c>
      <c r="B436" s="650" t="s">
        <v>2234</v>
      </c>
      <c r="C436" s="651" t="s">
        <v>579</v>
      </c>
      <c r="D436" s="652" t="s">
        <v>2237</v>
      </c>
      <c r="E436" s="651" t="s">
        <v>4611</v>
      </c>
      <c r="F436" s="652" t="s">
        <v>4612</v>
      </c>
      <c r="G436" s="651" t="s">
        <v>4472</v>
      </c>
      <c r="H436" s="651" t="s">
        <v>4473</v>
      </c>
      <c r="I436" s="653">
        <v>197.96</v>
      </c>
      <c r="J436" s="653">
        <v>30</v>
      </c>
      <c r="K436" s="654">
        <v>5938.76</v>
      </c>
    </row>
    <row r="437" spans="1:11" ht="14.4" customHeight="1" x14ac:dyDescent="0.3">
      <c r="A437" s="649" t="s">
        <v>566</v>
      </c>
      <c r="B437" s="650" t="s">
        <v>2234</v>
      </c>
      <c r="C437" s="651" t="s">
        <v>579</v>
      </c>
      <c r="D437" s="652" t="s">
        <v>2237</v>
      </c>
      <c r="E437" s="651" t="s">
        <v>4611</v>
      </c>
      <c r="F437" s="652" t="s">
        <v>4612</v>
      </c>
      <c r="G437" s="651" t="s">
        <v>4474</v>
      </c>
      <c r="H437" s="651" t="s">
        <v>4475</v>
      </c>
      <c r="I437" s="653">
        <v>350.9</v>
      </c>
      <c r="J437" s="653">
        <v>2</v>
      </c>
      <c r="K437" s="654">
        <v>701.8</v>
      </c>
    </row>
    <row r="438" spans="1:11" ht="14.4" customHeight="1" x14ac:dyDescent="0.3">
      <c r="A438" s="649" t="s">
        <v>566</v>
      </c>
      <c r="B438" s="650" t="s">
        <v>2234</v>
      </c>
      <c r="C438" s="651" t="s">
        <v>579</v>
      </c>
      <c r="D438" s="652" t="s">
        <v>2237</v>
      </c>
      <c r="E438" s="651" t="s">
        <v>4611</v>
      </c>
      <c r="F438" s="652" t="s">
        <v>4612</v>
      </c>
      <c r="G438" s="651" t="s">
        <v>4476</v>
      </c>
      <c r="H438" s="651" t="s">
        <v>4477</v>
      </c>
      <c r="I438" s="653">
        <v>24.2</v>
      </c>
      <c r="J438" s="653">
        <v>50</v>
      </c>
      <c r="K438" s="654">
        <v>1210</v>
      </c>
    </row>
    <row r="439" spans="1:11" ht="14.4" customHeight="1" x14ac:dyDescent="0.3">
      <c r="A439" s="649" t="s">
        <v>566</v>
      </c>
      <c r="B439" s="650" t="s">
        <v>2234</v>
      </c>
      <c r="C439" s="651" t="s">
        <v>579</v>
      </c>
      <c r="D439" s="652" t="s">
        <v>2237</v>
      </c>
      <c r="E439" s="651" t="s">
        <v>4611</v>
      </c>
      <c r="F439" s="652" t="s">
        <v>4612</v>
      </c>
      <c r="G439" s="651" t="s">
        <v>4478</v>
      </c>
      <c r="H439" s="651" t="s">
        <v>4479</v>
      </c>
      <c r="I439" s="653">
        <v>35.01</v>
      </c>
      <c r="J439" s="653">
        <v>10</v>
      </c>
      <c r="K439" s="654">
        <v>350.06</v>
      </c>
    </row>
    <row r="440" spans="1:11" ht="14.4" customHeight="1" x14ac:dyDescent="0.3">
      <c r="A440" s="649" t="s">
        <v>566</v>
      </c>
      <c r="B440" s="650" t="s">
        <v>2234</v>
      </c>
      <c r="C440" s="651" t="s">
        <v>579</v>
      </c>
      <c r="D440" s="652" t="s">
        <v>2237</v>
      </c>
      <c r="E440" s="651" t="s">
        <v>4611</v>
      </c>
      <c r="F440" s="652" t="s">
        <v>4612</v>
      </c>
      <c r="G440" s="651" t="s">
        <v>4480</v>
      </c>
      <c r="H440" s="651" t="s">
        <v>4481</v>
      </c>
      <c r="I440" s="653">
        <v>101.64</v>
      </c>
      <c r="J440" s="653">
        <v>20</v>
      </c>
      <c r="K440" s="654">
        <v>2032.8</v>
      </c>
    </row>
    <row r="441" spans="1:11" ht="14.4" customHeight="1" x14ac:dyDescent="0.3">
      <c r="A441" s="649" t="s">
        <v>566</v>
      </c>
      <c r="B441" s="650" t="s">
        <v>2234</v>
      </c>
      <c r="C441" s="651" t="s">
        <v>579</v>
      </c>
      <c r="D441" s="652" t="s">
        <v>2237</v>
      </c>
      <c r="E441" s="651" t="s">
        <v>4611</v>
      </c>
      <c r="F441" s="652" t="s">
        <v>4612</v>
      </c>
      <c r="G441" s="651" t="s">
        <v>4482</v>
      </c>
      <c r="H441" s="651" t="s">
        <v>4483</v>
      </c>
      <c r="I441" s="653">
        <v>9.43</v>
      </c>
      <c r="J441" s="653">
        <v>10</v>
      </c>
      <c r="K441" s="654">
        <v>94.3</v>
      </c>
    </row>
    <row r="442" spans="1:11" ht="14.4" customHeight="1" x14ac:dyDescent="0.3">
      <c r="A442" s="649" t="s">
        <v>566</v>
      </c>
      <c r="B442" s="650" t="s">
        <v>2234</v>
      </c>
      <c r="C442" s="651" t="s">
        <v>579</v>
      </c>
      <c r="D442" s="652" t="s">
        <v>2237</v>
      </c>
      <c r="E442" s="651" t="s">
        <v>4611</v>
      </c>
      <c r="F442" s="652" t="s">
        <v>4612</v>
      </c>
      <c r="G442" s="651" t="s">
        <v>4484</v>
      </c>
      <c r="H442" s="651" t="s">
        <v>4485</v>
      </c>
      <c r="I442" s="653">
        <v>13.31</v>
      </c>
      <c r="J442" s="653">
        <v>20</v>
      </c>
      <c r="K442" s="654">
        <v>266.2</v>
      </c>
    </row>
    <row r="443" spans="1:11" ht="14.4" customHeight="1" x14ac:dyDescent="0.3">
      <c r="A443" s="649" t="s">
        <v>566</v>
      </c>
      <c r="B443" s="650" t="s">
        <v>2234</v>
      </c>
      <c r="C443" s="651" t="s">
        <v>579</v>
      </c>
      <c r="D443" s="652" t="s">
        <v>2237</v>
      </c>
      <c r="E443" s="651" t="s">
        <v>4611</v>
      </c>
      <c r="F443" s="652" t="s">
        <v>4612</v>
      </c>
      <c r="G443" s="651" t="s">
        <v>4486</v>
      </c>
      <c r="H443" s="651" t="s">
        <v>4487</v>
      </c>
      <c r="I443" s="653">
        <v>38</v>
      </c>
      <c r="J443" s="653">
        <v>10</v>
      </c>
      <c r="K443" s="654">
        <v>379.96</v>
      </c>
    </row>
    <row r="444" spans="1:11" ht="14.4" customHeight="1" x14ac:dyDescent="0.3">
      <c r="A444" s="649" t="s">
        <v>566</v>
      </c>
      <c r="B444" s="650" t="s">
        <v>2234</v>
      </c>
      <c r="C444" s="651" t="s">
        <v>579</v>
      </c>
      <c r="D444" s="652" t="s">
        <v>2237</v>
      </c>
      <c r="E444" s="651" t="s">
        <v>4611</v>
      </c>
      <c r="F444" s="652" t="s">
        <v>4612</v>
      </c>
      <c r="G444" s="651" t="s">
        <v>4488</v>
      </c>
      <c r="H444" s="651" t="s">
        <v>4489</v>
      </c>
      <c r="I444" s="653">
        <v>26.4</v>
      </c>
      <c r="J444" s="653">
        <v>10</v>
      </c>
      <c r="K444" s="654">
        <v>264.02</v>
      </c>
    </row>
    <row r="445" spans="1:11" ht="14.4" customHeight="1" x14ac:dyDescent="0.3">
      <c r="A445" s="649" t="s">
        <v>566</v>
      </c>
      <c r="B445" s="650" t="s">
        <v>2234</v>
      </c>
      <c r="C445" s="651" t="s">
        <v>579</v>
      </c>
      <c r="D445" s="652" t="s">
        <v>2237</v>
      </c>
      <c r="E445" s="651" t="s">
        <v>4611</v>
      </c>
      <c r="F445" s="652" t="s">
        <v>4612</v>
      </c>
      <c r="G445" s="651" t="s">
        <v>4175</v>
      </c>
      <c r="H445" s="651" t="s">
        <v>4176</v>
      </c>
      <c r="I445" s="653">
        <v>56.51</v>
      </c>
      <c r="J445" s="653">
        <v>19</v>
      </c>
      <c r="K445" s="654">
        <v>1073.69</v>
      </c>
    </row>
    <row r="446" spans="1:11" ht="14.4" customHeight="1" x14ac:dyDescent="0.3">
      <c r="A446" s="649" t="s">
        <v>566</v>
      </c>
      <c r="B446" s="650" t="s">
        <v>2234</v>
      </c>
      <c r="C446" s="651" t="s">
        <v>579</v>
      </c>
      <c r="D446" s="652" t="s">
        <v>2237</v>
      </c>
      <c r="E446" s="651" t="s">
        <v>4611</v>
      </c>
      <c r="F446" s="652" t="s">
        <v>4612</v>
      </c>
      <c r="G446" s="651" t="s">
        <v>4490</v>
      </c>
      <c r="H446" s="651" t="s">
        <v>4491</v>
      </c>
      <c r="I446" s="653">
        <v>66.209999999999994</v>
      </c>
      <c r="J446" s="653">
        <v>50</v>
      </c>
      <c r="K446" s="654">
        <v>3310.5</v>
      </c>
    </row>
    <row r="447" spans="1:11" ht="14.4" customHeight="1" x14ac:dyDescent="0.3">
      <c r="A447" s="649" t="s">
        <v>566</v>
      </c>
      <c r="B447" s="650" t="s">
        <v>2234</v>
      </c>
      <c r="C447" s="651" t="s">
        <v>579</v>
      </c>
      <c r="D447" s="652" t="s">
        <v>2237</v>
      </c>
      <c r="E447" s="651" t="s">
        <v>4611</v>
      </c>
      <c r="F447" s="652" t="s">
        <v>4612</v>
      </c>
      <c r="G447" s="651" t="s">
        <v>4492</v>
      </c>
      <c r="H447" s="651" t="s">
        <v>4493</v>
      </c>
      <c r="I447" s="653">
        <v>13.31</v>
      </c>
      <c r="J447" s="653">
        <v>10</v>
      </c>
      <c r="K447" s="654">
        <v>133.1</v>
      </c>
    </row>
    <row r="448" spans="1:11" ht="14.4" customHeight="1" x14ac:dyDescent="0.3">
      <c r="A448" s="649" t="s">
        <v>566</v>
      </c>
      <c r="B448" s="650" t="s">
        <v>2234</v>
      </c>
      <c r="C448" s="651" t="s">
        <v>579</v>
      </c>
      <c r="D448" s="652" t="s">
        <v>2237</v>
      </c>
      <c r="E448" s="651" t="s">
        <v>4611</v>
      </c>
      <c r="F448" s="652" t="s">
        <v>4612</v>
      </c>
      <c r="G448" s="651" t="s">
        <v>4494</v>
      </c>
      <c r="H448" s="651" t="s">
        <v>4495</v>
      </c>
      <c r="I448" s="653">
        <v>104.06</v>
      </c>
      <c r="J448" s="653">
        <v>100</v>
      </c>
      <c r="K448" s="654">
        <v>10406</v>
      </c>
    </row>
    <row r="449" spans="1:11" ht="14.4" customHeight="1" x14ac:dyDescent="0.3">
      <c r="A449" s="649" t="s">
        <v>566</v>
      </c>
      <c r="B449" s="650" t="s">
        <v>2234</v>
      </c>
      <c r="C449" s="651" t="s">
        <v>579</v>
      </c>
      <c r="D449" s="652" t="s">
        <v>2237</v>
      </c>
      <c r="E449" s="651" t="s">
        <v>4611</v>
      </c>
      <c r="F449" s="652" t="s">
        <v>4612</v>
      </c>
      <c r="G449" s="651" t="s">
        <v>4496</v>
      </c>
      <c r="H449" s="651" t="s">
        <v>4497</v>
      </c>
      <c r="I449" s="653">
        <v>1430</v>
      </c>
      <c r="J449" s="653">
        <v>1</v>
      </c>
      <c r="K449" s="654">
        <v>1430</v>
      </c>
    </row>
    <row r="450" spans="1:11" ht="14.4" customHeight="1" x14ac:dyDescent="0.3">
      <c r="A450" s="649" t="s">
        <v>566</v>
      </c>
      <c r="B450" s="650" t="s">
        <v>2234</v>
      </c>
      <c r="C450" s="651" t="s">
        <v>579</v>
      </c>
      <c r="D450" s="652" t="s">
        <v>2237</v>
      </c>
      <c r="E450" s="651" t="s">
        <v>4611</v>
      </c>
      <c r="F450" s="652" t="s">
        <v>4612</v>
      </c>
      <c r="G450" s="651" t="s">
        <v>4498</v>
      </c>
      <c r="H450" s="651" t="s">
        <v>4499</v>
      </c>
      <c r="I450" s="653">
        <v>104.06</v>
      </c>
      <c r="J450" s="653">
        <v>110</v>
      </c>
      <c r="K450" s="654">
        <v>11446.599999999999</v>
      </c>
    </row>
    <row r="451" spans="1:11" ht="14.4" customHeight="1" x14ac:dyDescent="0.3">
      <c r="A451" s="649" t="s">
        <v>566</v>
      </c>
      <c r="B451" s="650" t="s">
        <v>2234</v>
      </c>
      <c r="C451" s="651" t="s">
        <v>579</v>
      </c>
      <c r="D451" s="652" t="s">
        <v>2237</v>
      </c>
      <c r="E451" s="651" t="s">
        <v>4611</v>
      </c>
      <c r="F451" s="652" t="s">
        <v>4612</v>
      </c>
      <c r="G451" s="651" t="s">
        <v>4500</v>
      </c>
      <c r="H451" s="651" t="s">
        <v>4501</v>
      </c>
      <c r="I451" s="653">
        <v>49.97</v>
      </c>
      <c r="J451" s="653">
        <v>10</v>
      </c>
      <c r="K451" s="654">
        <v>499.7</v>
      </c>
    </row>
    <row r="452" spans="1:11" ht="14.4" customHeight="1" x14ac:dyDescent="0.3">
      <c r="A452" s="649" t="s">
        <v>566</v>
      </c>
      <c r="B452" s="650" t="s">
        <v>2234</v>
      </c>
      <c r="C452" s="651" t="s">
        <v>579</v>
      </c>
      <c r="D452" s="652" t="s">
        <v>2237</v>
      </c>
      <c r="E452" s="651" t="s">
        <v>4611</v>
      </c>
      <c r="F452" s="652" t="s">
        <v>4612</v>
      </c>
      <c r="G452" s="651" t="s">
        <v>4502</v>
      </c>
      <c r="H452" s="651" t="s">
        <v>4503</v>
      </c>
      <c r="I452" s="653">
        <v>1300</v>
      </c>
      <c r="J452" s="653">
        <v>1</v>
      </c>
      <c r="K452" s="654">
        <v>1300</v>
      </c>
    </row>
    <row r="453" spans="1:11" ht="14.4" customHeight="1" x14ac:dyDescent="0.3">
      <c r="A453" s="649" t="s">
        <v>566</v>
      </c>
      <c r="B453" s="650" t="s">
        <v>2234</v>
      </c>
      <c r="C453" s="651" t="s">
        <v>579</v>
      </c>
      <c r="D453" s="652" t="s">
        <v>2237</v>
      </c>
      <c r="E453" s="651" t="s">
        <v>4611</v>
      </c>
      <c r="F453" s="652" t="s">
        <v>4612</v>
      </c>
      <c r="G453" s="651" t="s">
        <v>4504</v>
      </c>
      <c r="H453" s="651" t="s">
        <v>4505</v>
      </c>
      <c r="I453" s="653">
        <v>1542</v>
      </c>
      <c r="J453" s="653">
        <v>1</v>
      </c>
      <c r="K453" s="654">
        <v>1542</v>
      </c>
    </row>
    <row r="454" spans="1:11" ht="14.4" customHeight="1" x14ac:dyDescent="0.3">
      <c r="A454" s="649" t="s">
        <v>566</v>
      </c>
      <c r="B454" s="650" t="s">
        <v>2234</v>
      </c>
      <c r="C454" s="651" t="s">
        <v>579</v>
      </c>
      <c r="D454" s="652" t="s">
        <v>2237</v>
      </c>
      <c r="E454" s="651" t="s">
        <v>4611</v>
      </c>
      <c r="F454" s="652" t="s">
        <v>4612</v>
      </c>
      <c r="G454" s="651" t="s">
        <v>4506</v>
      </c>
      <c r="H454" s="651" t="s">
        <v>4507</v>
      </c>
      <c r="I454" s="653">
        <v>82.59</v>
      </c>
      <c r="J454" s="653">
        <v>10</v>
      </c>
      <c r="K454" s="654">
        <v>825.93</v>
      </c>
    </row>
    <row r="455" spans="1:11" ht="14.4" customHeight="1" x14ac:dyDescent="0.3">
      <c r="A455" s="649" t="s">
        <v>566</v>
      </c>
      <c r="B455" s="650" t="s">
        <v>2234</v>
      </c>
      <c r="C455" s="651" t="s">
        <v>579</v>
      </c>
      <c r="D455" s="652" t="s">
        <v>2237</v>
      </c>
      <c r="E455" s="651" t="s">
        <v>4611</v>
      </c>
      <c r="F455" s="652" t="s">
        <v>4612</v>
      </c>
      <c r="G455" s="651" t="s">
        <v>4508</v>
      </c>
      <c r="H455" s="651" t="s">
        <v>4509</v>
      </c>
      <c r="I455" s="653">
        <v>79</v>
      </c>
      <c r="J455" s="653">
        <v>10</v>
      </c>
      <c r="K455" s="654">
        <v>790.05</v>
      </c>
    </row>
    <row r="456" spans="1:11" ht="14.4" customHeight="1" x14ac:dyDescent="0.3">
      <c r="A456" s="649" t="s">
        <v>566</v>
      </c>
      <c r="B456" s="650" t="s">
        <v>2234</v>
      </c>
      <c r="C456" s="651" t="s">
        <v>579</v>
      </c>
      <c r="D456" s="652" t="s">
        <v>2237</v>
      </c>
      <c r="E456" s="651" t="s">
        <v>4611</v>
      </c>
      <c r="F456" s="652" t="s">
        <v>4612</v>
      </c>
      <c r="G456" s="651" t="s">
        <v>4510</v>
      </c>
      <c r="H456" s="651" t="s">
        <v>4511</v>
      </c>
      <c r="I456" s="653">
        <v>136.72999999999999</v>
      </c>
      <c r="J456" s="653">
        <v>3</v>
      </c>
      <c r="K456" s="654">
        <v>410.19</v>
      </c>
    </row>
    <row r="457" spans="1:11" ht="14.4" customHeight="1" x14ac:dyDescent="0.3">
      <c r="A457" s="649" t="s">
        <v>566</v>
      </c>
      <c r="B457" s="650" t="s">
        <v>2234</v>
      </c>
      <c r="C457" s="651" t="s">
        <v>579</v>
      </c>
      <c r="D457" s="652" t="s">
        <v>2237</v>
      </c>
      <c r="E457" s="651" t="s">
        <v>4611</v>
      </c>
      <c r="F457" s="652" t="s">
        <v>4612</v>
      </c>
      <c r="G457" s="651" t="s">
        <v>4512</v>
      </c>
      <c r="H457" s="651" t="s">
        <v>4513</v>
      </c>
      <c r="I457" s="653">
        <v>35.01</v>
      </c>
      <c r="J457" s="653">
        <v>10</v>
      </c>
      <c r="K457" s="654">
        <v>350.06</v>
      </c>
    </row>
    <row r="458" spans="1:11" ht="14.4" customHeight="1" x14ac:dyDescent="0.3">
      <c r="A458" s="649" t="s">
        <v>566</v>
      </c>
      <c r="B458" s="650" t="s">
        <v>2234</v>
      </c>
      <c r="C458" s="651" t="s">
        <v>579</v>
      </c>
      <c r="D458" s="652" t="s">
        <v>2237</v>
      </c>
      <c r="E458" s="651" t="s">
        <v>4611</v>
      </c>
      <c r="F458" s="652" t="s">
        <v>4612</v>
      </c>
      <c r="G458" s="651" t="s">
        <v>4514</v>
      </c>
      <c r="H458" s="651" t="s">
        <v>4515</v>
      </c>
      <c r="I458" s="653">
        <v>373.23</v>
      </c>
      <c r="J458" s="653">
        <v>2</v>
      </c>
      <c r="K458" s="654">
        <v>746.45</v>
      </c>
    </row>
    <row r="459" spans="1:11" ht="14.4" customHeight="1" x14ac:dyDescent="0.3">
      <c r="A459" s="649" t="s">
        <v>566</v>
      </c>
      <c r="B459" s="650" t="s">
        <v>2234</v>
      </c>
      <c r="C459" s="651" t="s">
        <v>579</v>
      </c>
      <c r="D459" s="652" t="s">
        <v>2237</v>
      </c>
      <c r="E459" s="651" t="s">
        <v>4611</v>
      </c>
      <c r="F459" s="652" t="s">
        <v>4612</v>
      </c>
      <c r="G459" s="651" t="s">
        <v>4516</v>
      </c>
      <c r="H459" s="651" t="s">
        <v>4517</v>
      </c>
      <c r="I459" s="653">
        <v>1157</v>
      </c>
      <c r="J459" s="653">
        <v>1</v>
      </c>
      <c r="K459" s="654">
        <v>1157</v>
      </c>
    </row>
    <row r="460" spans="1:11" ht="14.4" customHeight="1" x14ac:dyDescent="0.3">
      <c r="A460" s="649" t="s">
        <v>566</v>
      </c>
      <c r="B460" s="650" t="s">
        <v>2234</v>
      </c>
      <c r="C460" s="651" t="s">
        <v>579</v>
      </c>
      <c r="D460" s="652" t="s">
        <v>2237</v>
      </c>
      <c r="E460" s="651" t="s">
        <v>4611</v>
      </c>
      <c r="F460" s="652" t="s">
        <v>4612</v>
      </c>
      <c r="G460" s="651" t="s">
        <v>4518</v>
      </c>
      <c r="H460" s="651" t="s">
        <v>4519</v>
      </c>
      <c r="I460" s="653">
        <v>388.53</v>
      </c>
      <c r="J460" s="653">
        <v>10</v>
      </c>
      <c r="K460" s="654">
        <v>3885.34</v>
      </c>
    </row>
    <row r="461" spans="1:11" ht="14.4" customHeight="1" x14ac:dyDescent="0.3">
      <c r="A461" s="649" t="s">
        <v>566</v>
      </c>
      <c r="B461" s="650" t="s">
        <v>2234</v>
      </c>
      <c r="C461" s="651" t="s">
        <v>579</v>
      </c>
      <c r="D461" s="652" t="s">
        <v>2237</v>
      </c>
      <c r="E461" s="651" t="s">
        <v>4611</v>
      </c>
      <c r="F461" s="652" t="s">
        <v>4612</v>
      </c>
      <c r="G461" s="651" t="s">
        <v>4520</v>
      </c>
      <c r="H461" s="651" t="s">
        <v>4521</v>
      </c>
      <c r="I461" s="653">
        <v>74.260000000000005</v>
      </c>
      <c r="J461" s="653">
        <v>25</v>
      </c>
      <c r="K461" s="654">
        <v>1856.44</v>
      </c>
    </row>
    <row r="462" spans="1:11" ht="14.4" customHeight="1" x14ac:dyDescent="0.3">
      <c r="A462" s="649" t="s">
        <v>566</v>
      </c>
      <c r="B462" s="650" t="s">
        <v>2234</v>
      </c>
      <c r="C462" s="651" t="s">
        <v>579</v>
      </c>
      <c r="D462" s="652" t="s">
        <v>2237</v>
      </c>
      <c r="E462" s="651" t="s">
        <v>4623</v>
      </c>
      <c r="F462" s="652" t="s">
        <v>4624</v>
      </c>
      <c r="G462" s="651" t="s">
        <v>4522</v>
      </c>
      <c r="H462" s="651" t="s">
        <v>4523</v>
      </c>
      <c r="I462" s="653">
        <v>8.1666666666666679</v>
      </c>
      <c r="J462" s="653">
        <v>2600</v>
      </c>
      <c r="K462" s="654">
        <v>21235</v>
      </c>
    </row>
    <row r="463" spans="1:11" ht="14.4" customHeight="1" x14ac:dyDescent="0.3">
      <c r="A463" s="649" t="s">
        <v>566</v>
      </c>
      <c r="B463" s="650" t="s">
        <v>2234</v>
      </c>
      <c r="C463" s="651" t="s">
        <v>579</v>
      </c>
      <c r="D463" s="652" t="s">
        <v>2237</v>
      </c>
      <c r="E463" s="651" t="s">
        <v>4623</v>
      </c>
      <c r="F463" s="652" t="s">
        <v>4624</v>
      </c>
      <c r="G463" s="651" t="s">
        <v>4522</v>
      </c>
      <c r="H463" s="651" t="s">
        <v>4524</v>
      </c>
      <c r="I463" s="653">
        <v>8.1661111111111104</v>
      </c>
      <c r="J463" s="653">
        <v>3080</v>
      </c>
      <c r="K463" s="654">
        <v>25152.799999999999</v>
      </c>
    </row>
    <row r="464" spans="1:11" ht="14.4" customHeight="1" x14ac:dyDescent="0.3">
      <c r="A464" s="649" t="s">
        <v>566</v>
      </c>
      <c r="B464" s="650" t="s">
        <v>2234</v>
      </c>
      <c r="C464" s="651" t="s">
        <v>579</v>
      </c>
      <c r="D464" s="652" t="s">
        <v>2237</v>
      </c>
      <c r="E464" s="651" t="s">
        <v>4623</v>
      </c>
      <c r="F464" s="652" t="s">
        <v>4624</v>
      </c>
      <c r="G464" s="651" t="s">
        <v>4207</v>
      </c>
      <c r="H464" s="651" t="s">
        <v>4208</v>
      </c>
      <c r="I464" s="653">
        <v>12.707142857142859</v>
      </c>
      <c r="J464" s="653">
        <v>280</v>
      </c>
      <c r="K464" s="654">
        <v>3558</v>
      </c>
    </row>
    <row r="465" spans="1:11" ht="14.4" customHeight="1" x14ac:dyDescent="0.3">
      <c r="A465" s="649" t="s">
        <v>566</v>
      </c>
      <c r="B465" s="650" t="s">
        <v>2234</v>
      </c>
      <c r="C465" s="651" t="s">
        <v>579</v>
      </c>
      <c r="D465" s="652" t="s">
        <v>2237</v>
      </c>
      <c r="E465" s="651" t="s">
        <v>4613</v>
      </c>
      <c r="F465" s="652" t="s">
        <v>4614</v>
      </c>
      <c r="G465" s="651" t="s">
        <v>3769</v>
      </c>
      <c r="H465" s="651" t="s">
        <v>3770</v>
      </c>
      <c r="I465" s="653">
        <v>180.44</v>
      </c>
      <c r="J465" s="653">
        <v>50</v>
      </c>
      <c r="K465" s="654">
        <v>9021.880000000001</v>
      </c>
    </row>
    <row r="466" spans="1:11" ht="14.4" customHeight="1" x14ac:dyDescent="0.3">
      <c r="A466" s="649" t="s">
        <v>566</v>
      </c>
      <c r="B466" s="650" t="s">
        <v>2234</v>
      </c>
      <c r="C466" s="651" t="s">
        <v>579</v>
      </c>
      <c r="D466" s="652" t="s">
        <v>2237</v>
      </c>
      <c r="E466" s="651" t="s">
        <v>4613</v>
      </c>
      <c r="F466" s="652" t="s">
        <v>4614</v>
      </c>
      <c r="G466" s="651" t="s">
        <v>4232</v>
      </c>
      <c r="H466" s="651" t="s">
        <v>4233</v>
      </c>
      <c r="I466" s="653">
        <v>0.30458333333333321</v>
      </c>
      <c r="J466" s="653">
        <v>4900</v>
      </c>
      <c r="K466" s="654">
        <v>1493</v>
      </c>
    </row>
    <row r="467" spans="1:11" ht="14.4" customHeight="1" x14ac:dyDescent="0.3">
      <c r="A467" s="649" t="s">
        <v>566</v>
      </c>
      <c r="B467" s="650" t="s">
        <v>2234</v>
      </c>
      <c r="C467" s="651" t="s">
        <v>579</v>
      </c>
      <c r="D467" s="652" t="s">
        <v>2237</v>
      </c>
      <c r="E467" s="651" t="s">
        <v>4613</v>
      </c>
      <c r="F467" s="652" t="s">
        <v>4614</v>
      </c>
      <c r="G467" s="651" t="s">
        <v>3771</v>
      </c>
      <c r="H467" s="651" t="s">
        <v>3772</v>
      </c>
      <c r="I467" s="653">
        <v>0.30571428571428566</v>
      </c>
      <c r="J467" s="653">
        <v>2800</v>
      </c>
      <c r="K467" s="654">
        <v>856</v>
      </c>
    </row>
    <row r="468" spans="1:11" ht="14.4" customHeight="1" x14ac:dyDescent="0.3">
      <c r="A468" s="649" t="s">
        <v>566</v>
      </c>
      <c r="B468" s="650" t="s">
        <v>2234</v>
      </c>
      <c r="C468" s="651" t="s">
        <v>579</v>
      </c>
      <c r="D468" s="652" t="s">
        <v>2237</v>
      </c>
      <c r="E468" s="651" t="s">
        <v>4613</v>
      </c>
      <c r="F468" s="652" t="s">
        <v>4614</v>
      </c>
      <c r="G468" s="651" t="s">
        <v>4525</v>
      </c>
      <c r="H468" s="651" t="s">
        <v>4526</v>
      </c>
      <c r="I468" s="653">
        <v>48.82</v>
      </c>
      <c r="J468" s="653">
        <v>50</v>
      </c>
      <c r="K468" s="654">
        <v>2441.09</v>
      </c>
    </row>
    <row r="469" spans="1:11" ht="14.4" customHeight="1" x14ac:dyDescent="0.3">
      <c r="A469" s="649" t="s">
        <v>566</v>
      </c>
      <c r="B469" s="650" t="s">
        <v>2234</v>
      </c>
      <c r="C469" s="651" t="s">
        <v>579</v>
      </c>
      <c r="D469" s="652" t="s">
        <v>2237</v>
      </c>
      <c r="E469" s="651" t="s">
        <v>4613</v>
      </c>
      <c r="F469" s="652" t="s">
        <v>4614</v>
      </c>
      <c r="G469" s="651" t="s">
        <v>3773</v>
      </c>
      <c r="H469" s="651" t="s">
        <v>3774</v>
      </c>
      <c r="I469" s="653">
        <v>0.34264705882352953</v>
      </c>
      <c r="J469" s="653">
        <v>10200</v>
      </c>
      <c r="K469" s="654">
        <v>3556</v>
      </c>
    </row>
    <row r="470" spans="1:11" ht="14.4" customHeight="1" x14ac:dyDescent="0.3">
      <c r="A470" s="649" t="s">
        <v>566</v>
      </c>
      <c r="B470" s="650" t="s">
        <v>2234</v>
      </c>
      <c r="C470" s="651" t="s">
        <v>579</v>
      </c>
      <c r="D470" s="652" t="s">
        <v>2237</v>
      </c>
      <c r="E470" s="651" t="s">
        <v>4613</v>
      </c>
      <c r="F470" s="652" t="s">
        <v>4614</v>
      </c>
      <c r="G470" s="651" t="s">
        <v>4527</v>
      </c>
      <c r="H470" s="651" t="s">
        <v>4528</v>
      </c>
      <c r="I470" s="653">
        <v>48.82</v>
      </c>
      <c r="J470" s="653">
        <v>75</v>
      </c>
      <c r="K470" s="654">
        <v>3661.5</v>
      </c>
    </row>
    <row r="471" spans="1:11" ht="14.4" customHeight="1" x14ac:dyDescent="0.3">
      <c r="A471" s="649" t="s">
        <v>566</v>
      </c>
      <c r="B471" s="650" t="s">
        <v>2234</v>
      </c>
      <c r="C471" s="651" t="s">
        <v>579</v>
      </c>
      <c r="D471" s="652" t="s">
        <v>2237</v>
      </c>
      <c r="E471" s="651" t="s">
        <v>4613</v>
      </c>
      <c r="F471" s="652" t="s">
        <v>4614</v>
      </c>
      <c r="G471" s="651" t="s">
        <v>4529</v>
      </c>
      <c r="H471" s="651" t="s">
        <v>4530</v>
      </c>
      <c r="I471" s="653">
        <v>48.82</v>
      </c>
      <c r="J471" s="653">
        <v>50</v>
      </c>
      <c r="K471" s="654">
        <v>2441.1799999999998</v>
      </c>
    </row>
    <row r="472" spans="1:11" ht="14.4" customHeight="1" x14ac:dyDescent="0.3">
      <c r="A472" s="649" t="s">
        <v>566</v>
      </c>
      <c r="B472" s="650" t="s">
        <v>2234</v>
      </c>
      <c r="C472" s="651" t="s">
        <v>579</v>
      </c>
      <c r="D472" s="652" t="s">
        <v>2237</v>
      </c>
      <c r="E472" s="651" t="s">
        <v>4613</v>
      </c>
      <c r="F472" s="652" t="s">
        <v>4614</v>
      </c>
      <c r="G472" s="651" t="s">
        <v>4531</v>
      </c>
      <c r="H472" s="651" t="s">
        <v>4532</v>
      </c>
      <c r="I472" s="653">
        <v>31.74</v>
      </c>
      <c r="J472" s="653">
        <v>50</v>
      </c>
      <c r="K472" s="654">
        <v>1586.91</v>
      </c>
    </row>
    <row r="473" spans="1:11" ht="14.4" customHeight="1" x14ac:dyDescent="0.3">
      <c r="A473" s="649" t="s">
        <v>566</v>
      </c>
      <c r="B473" s="650" t="s">
        <v>2234</v>
      </c>
      <c r="C473" s="651" t="s">
        <v>579</v>
      </c>
      <c r="D473" s="652" t="s">
        <v>2237</v>
      </c>
      <c r="E473" s="651" t="s">
        <v>4613</v>
      </c>
      <c r="F473" s="652" t="s">
        <v>4614</v>
      </c>
      <c r="G473" s="651" t="s">
        <v>4533</v>
      </c>
      <c r="H473" s="651" t="s">
        <v>4534</v>
      </c>
      <c r="I473" s="653">
        <v>140.11000000000001</v>
      </c>
      <c r="J473" s="653">
        <v>75</v>
      </c>
      <c r="K473" s="654">
        <v>10507.95</v>
      </c>
    </row>
    <row r="474" spans="1:11" ht="14.4" customHeight="1" x14ac:dyDescent="0.3">
      <c r="A474" s="649" t="s">
        <v>566</v>
      </c>
      <c r="B474" s="650" t="s">
        <v>2234</v>
      </c>
      <c r="C474" s="651" t="s">
        <v>579</v>
      </c>
      <c r="D474" s="652" t="s">
        <v>2237</v>
      </c>
      <c r="E474" s="651" t="s">
        <v>4613</v>
      </c>
      <c r="F474" s="652" t="s">
        <v>4614</v>
      </c>
      <c r="G474" s="651" t="s">
        <v>4535</v>
      </c>
      <c r="H474" s="651" t="s">
        <v>4536</v>
      </c>
      <c r="I474" s="653">
        <v>180.44</v>
      </c>
      <c r="J474" s="653">
        <v>50</v>
      </c>
      <c r="K474" s="654">
        <v>9021.76</v>
      </c>
    </row>
    <row r="475" spans="1:11" ht="14.4" customHeight="1" x14ac:dyDescent="0.3">
      <c r="A475" s="649" t="s">
        <v>566</v>
      </c>
      <c r="B475" s="650" t="s">
        <v>2234</v>
      </c>
      <c r="C475" s="651" t="s">
        <v>579</v>
      </c>
      <c r="D475" s="652" t="s">
        <v>2237</v>
      </c>
      <c r="E475" s="651" t="s">
        <v>4613</v>
      </c>
      <c r="F475" s="652" t="s">
        <v>4614</v>
      </c>
      <c r="G475" s="651" t="s">
        <v>4537</v>
      </c>
      <c r="H475" s="651" t="s">
        <v>4538</v>
      </c>
      <c r="I475" s="653">
        <v>48.82</v>
      </c>
      <c r="J475" s="653">
        <v>25</v>
      </c>
      <c r="K475" s="654">
        <v>1220.5899999999999</v>
      </c>
    </row>
    <row r="476" spans="1:11" ht="14.4" customHeight="1" x14ac:dyDescent="0.3">
      <c r="A476" s="649" t="s">
        <v>566</v>
      </c>
      <c r="B476" s="650" t="s">
        <v>2234</v>
      </c>
      <c r="C476" s="651" t="s">
        <v>579</v>
      </c>
      <c r="D476" s="652" t="s">
        <v>2237</v>
      </c>
      <c r="E476" s="651" t="s">
        <v>4613</v>
      </c>
      <c r="F476" s="652" t="s">
        <v>4614</v>
      </c>
      <c r="G476" s="651" t="s">
        <v>4539</v>
      </c>
      <c r="H476" s="651" t="s">
        <v>4540</v>
      </c>
      <c r="I476" s="653">
        <v>121</v>
      </c>
      <c r="J476" s="653">
        <v>25</v>
      </c>
      <c r="K476" s="654">
        <v>3025</v>
      </c>
    </row>
    <row r="477" spans="1:11" ht="14.4" customHeight="1" x14ac:dyDescent="0.3">
      <c r="A477" s="649" t="s">
        <v>566</v>
      </c>
      <c r="B477" s="650" t="s">
        <v>2234</v>
      </c>
      <c r="C477" s="651" t="s">
        <v>579</v>
      </c>
      <c r="D477" s="652" t="s">
        <v>2237</v>
      </c>
      <c r="E477" s="651" t="s">
        <v>4613</v>
      </c>
      <c r="F477" s="652" t="s">
        <v>4614</v>
      </c>
      <c r="G477" s="651" t="s">
        <v>4541</v>
      </c>
      <c r="H477" s="651" t="s">
        <v>4542</v>
      </c>
      <c r="I477" s="653">
        <v>30.57</v>
      </c>
      <c r="J477" s="653">
        <v>50</v>
      </c>
      <c r="K477" s="654">
        <v>1528.54</v>
      </c>
    </row>
    <row r="478" spans="1:11" ht="14.4" customHeight="1" x14ac:dyDescent="0.3">
      <c r="A478" s="649" t="s">
        <v>566</v>
      </c>
      <c r="B478" s="650" t="s">
        <v>2234</v>
      </c>
      <c r="C478" s="651" t="s">
        <v>579</v>
      </c>
      <c r="D478" s="652" t="s">
        <v>2237</v>
      </c>
      <c r="E478" s="651" t="s">
        <v>4613</v>
      </c>
      <c r="F478" s="652" t="s">
        <v>4614</v>
      </c>
      <c r="G478" s="651" t="s">
        <v>4543</v>
      </c>
      <c r="H478" s="651" t="s">
        <v>4544</v>
      </c>
      <c r="I478" s="653">
        <v>31.74</v>
      </c>
      <c r="J478" s="653">
        <v>25</v>
      </c>
      <c r="K478" s="654">
        <v>793.46</v>
      </c>
    </row>
    <row r="479" spans="1:11" ht="14.4" customHeight="1" x14ac:dyDescent="0.3">
      <c r="A479" s="649" t="s">
        <v>566</v>
      </c>
      <c r="B479" s="650" t="s">
        <v>2234</v>
      </c>
      <c r="C479" s="651" t="s">
        <v>579</v>
      </c>
      <c r="D479" s="652" t="s">
        <v>2237</v>
      </c>
      <c r="E479" s="651" t="s">
        <v>4615</v>
      </c>
      <c r="F479" s="652" t="s">
        <v>4616</v>
      </c>
      <c r="G479" s="651" t="s">
        <v>4545</v>
      </c>
      <c r="H479" s="651" t="s">
        <v>4546</v>
      </c>
      <c r="I479" s="653">
        <v>1.2195238095238092</v>
      </c>
      <c r="J479" s="653">
        <v>3900</v>
      </c>
      <c r="K479" s="654">
        <v>4753.91</v>
      </c>
    </row>
    <row r="480" spans="1:11" ht="14.4" customHeight="1" x14ac:dyDescent="0.3">
      <c r="A480" s="649" t="s">
        <v>566</v>
      </c>
      <c r="B480" s="650" t="s">
        <v>2234</v>
      </c>
      <c r="C480" s="651" t="s">
        <v>579</v>
      </c>
      <c r="D480" s="652" t="s">
        <v>2237</v>
      </c>
      <c r="E480" s="651" t="s">
        <v>4615</v>
      </c>
      <c r="F480" s="652" t="s">
        <v>4616</v>
      </c>
      <c r="G480" s="651" t="s">
        <v>3781</v>
      </c>
      <c r="H480" s="651" t="s">
        <v>3782</v>
      </c>
      <c r="I480" s="653">
        <v>0.77411764705882335</v>
      </c>
      <c r="J480" s="653">
        <v>5900</v>
      </c>
      <c r="K480" s="654">
        <v>4572</v>
      </c>
    </row>
    <row r="481" spans="1:11" ht="14.4" customHeight="1" x14ac:dyDescent="0.3">
      <c r="A481" s="649" t="s">
        <v>566</v>
      </c>
      <c r="B481" s="650" t="s">
        <v>2234</v>
      </c>
      <c r="C481" s="651" t="s">
        <v>579</v>
      </c>
      <c r="D481" s="652" t="s">
        <v>2237</v>
      </c>
      <c r="E481" s="651" t="s">
        <v>4615</v>
      </c>
      <c r="F481" s="652" t="s">
        <v>4616</v>
      </c>
      <c r="G481" s="651" t="s">
        <v>3783</v>
      </c>
      <c r="H481" s="651" t="s">
        <v>3784</v>
      </c>
      <c r="I481" s="653">
        <v>0.7727272727272726</v>
      </c>
      <c r="J481" s="653">
        <v>10000</v>
      </c>
      <c r="K481" s="654">
        <v>7735</v>
      </c>
    </row>
    <row r="482" spans="1:11" ht="14.4" customHeight="1" x14ac:dyDescent="0.3">
      <c r="A482" s="649" t="s">
        <v>566</v>
      </c>
      <c r="B482" s="650" t="s">
        <v>2234</v>
      </c>
      <c r="C482" s="651" t="s">
        <v>579</v>
      </c>
      <c r="D482" s="652" t="s">
        <v>2237</v>
      </c>
      <c r="E482" s="651" t="s">
        <v>4615</v>
      </c>
      <c r="F482" s="652" t="s">
        <v>4616</v>
      </c>
      <c r="G482" s="651" t="s">
        <v>4250</v>
      </c>
      <c r="H482" s="651" t="s">
        <v>4251</v>
      </c>
      <c r="I482" s="653">
        <v>0.77500000000000002</v>
      </c>
      <c r="J482" s="653">
        <v>1800</v>
      </c>
      <c r="K482" s="654">
        <v>1395</v>
      </c>
    </row>
    <row r="483" spans="1:11" ht="14.4" customHeight="1" x14ac:dyDescent="0.3">
      <c r="A483" s="649" t="s">
        <v>566</v>
      </c>
      <c r="B483" s="650" t="s">
        <v>2234</v>
      </c>
      <c r="C483" s="651" t="s">
        <v>579</v>
      </c>
      <c r="D483" s="652" t="s">
        <v>2237</v>
      </c>
      <c r="E483" s="651" t="s">
        <v>4615</v>
      </c>
      <c r="F483" s="652" t="s">
        <v>4616</v>
      </c>
      <c r="G483" s="651" t="s">
        <v>3785</v>
      </c>
      <c r="H483" s="651" t="s">
        <v>3786</v>
      </c>
      <c r="I483" s="653">
        <v>0.71000000000000019</v>
      </c>
      <c r="J483" s="653">
        <v>12000</v>
      </c>
      <c r="K483" s="654">
        <v>8520</v>
      </c>
    </row>
    <row r="484" spans="1:11" ht="14.4" customHeight="1" x14ac:dyDescent="0.3">
      <c r="A484" s="649" t="s">
        <v>566</v>
      </c>
      <c r="B484" s="650" t="s">
        <v>2234</v>
      </c>
      <c r="C484" s="651" t="s">
        <v>579</v>
      </c>
      <c r="D484" s="652" t="s">
        <v>2237</v>
      </c>
      <c r="E484" s="651" t="s">
        <v>4615</v>
      </c>
      <c r="F484" s="652" t="s">
        <v>4616</v>
      </c>
      <c r="G484" s="651" t="s">
        <v>4252</v>
      </c>
      <c r="H484" s="651" t="s">
        <v>4253</v>
      </c>
      <c r="I484" s="653">
        <v>0.71</v>
      </c>
      <c r="J484" s="653">
        <v>1600</v>
      </c>
      <c r="K484" s="654">
        <v>1136</v>
      </c>
    </row>
    <row r="485" spans="1:11" ht="14.4" customHeight="1" x14ac:dyDescent="0.3">
      <c r="A485" s="649" t="s">
        <v>566</v>
      </c>
      <c r="B485" s="650" t="s">
        <v>2234</v>
      </c>
      <c r="C485" s="651" t="s">
        <v>579</v>
      </c>
      <c r="D485" s="652" t="s">
        <v>2237</v>
      </c>
      <c r="E485" s="651" t="s">
        <v>4615</v>
      </c>
      <c r="F485" s="652" t="s">
        <v>4616</v>
      </c>
      <c r="G485" s="651" t="s">
        <v>3787</v>
      </c>
      <c r="H485" s="651" t="s">
        <v>3788</v>
      </c>
      <c r="I485" s="653">
        <v>0.71000000000000019</v>
      </c>
      <c r="J485" s="653">
        <v>11000</v>
      </c>
      <c r="K485" s="654">
        <v>7810</v>
      </c>
    </row>
    <row r="486" spans="1:11" ht="14.4" customHeight="1" x14ac:dyDescent="0.3">
      <c r="A486" s="649" t="s">
        <v>566</v>
      </c>
      <c r="B486" s="650" t="s">
        <v>2234</v>
      </c>
      <c r="C486" s="651" t="s">
        <v>579</v>
      </c>
      <c r="D486" s="652" t="s">
        <v>2237</v>
      </c>
      <c r="E486" s="651" t="s">
        <v>4627</v>
      </c>
      <c r="F486" s="652" t="s">
        <v>4628</v>
      </c>
      <c r="G486" s="651" t="s">
        <v>4264</v>
      </c>
      <c r="H486" s="651" t="s">
        <v>4265</v>
      </c>
      <c r="I486" s="653">
        <v>152.46</v>
      </c>
      <c r="J486" s="653">
        <v>17</v>
      </c>
      <c r="K486" s="654">
        <v>2591.8199999999997</v>
      </c>
    </row>
    <row r="487" spans="1:11" ht="14.4" customHeight="1" x14ac:dyDescent="0.3">
      <c r="A487" s="649" t="s">
        <v>566</v>
      </c>
      <c r="B487" s="650" t="s">
        <v>2234</v>
      </c>
      <c r="C487" s="651" t="s">
        <v>582</v>
      </c>
      <c r="D487" s="652" t="s">
        <v>2238</v>
      </c>
      <c r="E487" s="651" t="s">
        <v>4609</v>
      </c>
      <c r="F487" s="652" t="s">
        <v>4610</v>
      </c>
      <c r="G487" s="651" t="s">
        <v>3733</v>
      </c>
      <c r="H487" s="651" t="s">
        <v>3734</v>
      </c>
      <c r="I487" s="653">
        <v>34.697500000000005</v>
      </c>
      <c r="J487" s="653">
        <v>48</v>
      </c>
      <c r="K487" s="654">
        <v>1665.35</v>
      </c>
    </row>
    <row r="488" spans="1:11" ht="14.4" customHeight="1" x14ac:dyDescent="0.3">
      <c r="A488" s="649" t="s">
        <v>566</v>
      </c>
      <c r="B488" s="650" t="s">
        <v>2234</v>
      </c>
      <c r="C488" s="651" t="s">
        <v>582</v>
      </c>
      <c r="D488" s="652" t="s">
        <v>2238</v>
      </c>
      <c r="E488" s="651" t="s">
        <v>4609</v>
      </c>
      <c r="F488" s="652" t="s">
        <v>4610</v>
      </c>
      <c r="G488" s="651" t="s">
        <v>4296</v>
      </c>
      <c r="H488" s="651" t="s">
        <v>4297</v>
      </c>
      <c r="I488" s="653">
        <v>12.37214285714286</v>
      </c>
      <c r="J488" s="653">
        <v>155</v>
      </c>
      <c r="K488" s="654">
        <v>1917.6500000000003</v>
      </c>
    </row>
    <row r="489" spans="1:11" ht="14.4" customHeight="1" x14ac:dyDescent="0.3">
      <c r="A489" s="649" t="s">
        <v>566</v>
      </c>
      <c r="B489" s="650" t="s">
        <v>2234</v>
      </c>
      <c r="C489" s="651" t="s">
        <v>582</v>
      </c>
      <c r="D489" s="652" t="s">
        <v>2238</v>
      </c>
      <c r="E489" s="651" t="s">
        <v>4609</v>
      </c>
      <c r="F489" s="652" t="s">
        <v>4610</v>
      </c>
      <c r="G489" s="651" t="s">
        <v>3735</v>
      </c>
      <c r="H489" s="651" t="s">
        <v>3736</v>
      </c>
      <c r="I489" s="653">
        <v>25.555</v>
      </c>
      <c r="J489" s="653">
        <v>48</v>
      </c>
      <c r="K489" s="654">
        <v>1226.56</v>
      </c>
    </row>
    <row r="490" spans="1:11" ht="14.4" customHeight="1" x14ac:dyDescent="0.3">
      <c r="A490" s="649" t="s">
        <v>566</v>
      </c>
      <c r="B490" s="650" t="s">
        <v>2234</v>
      </c>
      <c r="C490" s="651" t="s">
        <v>582</v>
      </c>
      <c r="D490" s="652" t="s">
        <v>2238</v>
      </c>
      <c r="E490" s="651" t="s">
        <v>4609</v>
      </c>
      <c r="F490" s="652" t="s">
        <v>4610</v>
      </c>
      <c r="G490" s="651" t="s">
        <v>3823</v>
      </c>
      <c r="H490" s="651" t="s">
        <v>3824</v>
      </c>
      <c r="I490" s="653">
        <v>1.3799999999999997</v>
      </c>
      <c r="J490" s="653">
        <v>3800</v>
      </c>
      <c r="K490" s="654">
        <v>5244</v>
      </c>
    </row>
    <row r="491" spans="1:11" ht="14.4" customHeight="1" x14ac:dyDescent="0.3">
      <c r="A491" s="649" t="s">
        <v>566</v>
      </c>
      <c r="B491" s="650" t="s">
        <v>2234</v>
      </c>
      <c r="C491" s="651" t="s">
        <v>582</v>
      </c>
      <c r="D491" s="652" t="s">
        <v>2238</v>
      </c>
      <c r="E491" s="651" t="s">
        <v>4609</v>
      </c>
      <c r="F491" s="652" t="s">
        <v>4610</v>
      </c>
      <c r="G491" s="651" t="s">
        <v>3737</v>
      </c>
      <c r="H491" s="651" t="s">
        <v>3738</v>
      </c>
      <c r="I491" s="653">
        <v>41.538000000000004</v>
      </c>
      <c r="J491" s="653">
        <v>710</v>
      </c>
      <c r="K491" s="654">
        <v>29491.21</v>
      </c>
    </row>
    <row r="492" spans="1:11" ht="14.4" customHeight="1" x14ac:dyDescent="0.3">
      <c r="A492" s="649" t="s">
        <v>566</v>
      </c>
      <c r="B492" s="650" t="s">
        <v>2234</v>
      </c>
      <c r="C492" s="651" t="s">
        <v>582</v>
      </c>
      <c r="D492" s="652" t="s">
        <v>2238</v>
      </c>
      <c r="E492" s="651" t="s">
        <v>4609</v>
      </c>
      <c r="F492" s="652" t="s">
        <v>4610</v>
      </c>
      <c r="G492" s="651" t="s">
        <v>3739</v>
      </c>
      <c r="H492" s="651" t="s">
        <v>3740</v>
      </c>
      <c r="I492" s="653">
        <v>0.59545454545454524</v>
      </c>
      <c r="J492" s="653">
        <v>5350</v>
      </c>
      <c r="K492" s="654">
        <v>3187.5</v>
      </c>
    </row>
    <row r="493" spans="1:11" ht="14.4" customHeight="1" x14ac:dyDescent="0.3">
      <c r="A493" s="649" t="s">
        <v>566</v>
      </c>
      <c r="B493" s="650" t="s">
        <v>2234</v>
      </c>
      <c r="C493" s="651" t="s">
        <v>582</v>
      </c>
      <c r="D493" s="652" t="s">
        <v>2238</v>
      </c>
      <c r="E493" s="651" t="s">
        <v>4609</v>
      </c>
      <c r="F493" s="652" t="s">
        <v>4610</v>
      </c>
      <c r="G493" s="651" t="s">
        <v>4300</v>
      </c>
      <c r="H493" s="651" t="s">
        <v>4301</v>
      </c>
      <c r="I493" s="653">
        <v>39.729999999999997</v>
      </c>
      <c r="J493" s="653">
        <v>80</v>
      </c>
      <c r="K493" s="654">
        <v>3178.2</v>
      </c>
    </row>
    <row r="494" spans="1:11" ht="14.4" customHeight="1" x14ac:dyDescent="0.3">
      <c r="A494" s="649" t="s">
        <v>566</v>
      </c>
      <c r="B494" s="650" t="s">
        <v>2234</v>
      </c>
      <c r="C494" s="651" t="s">
        <v>582</v>
      </c>
      <c r="D494" s="652" t="s">
        <v>2238</v>
      </c>
      <c r="E494" s="651" t="s">
        <v>4609</v>
      </c>
      <c r="F494" s="652" t="s">
        <v>4610</v>
      </c>
      <c r="G494" s="651" t="s">
        <v>3837</v>
      </c>
      <c r="H494" s="651" t="s">
        <v>3838</v>
      </c>
      <c r="I494" s="653">
        <v>66.238</v>
      </c>
      <c r="J494" s="653">
        <v>450</v>
      </c>
      <c r="K494" s="654">
        <v>29807.8</v>
      </c>
    </row>
    <row r="495" spans="1:11" ht="14.4" customHeight="1" x14ac:dyDescent="0.3">
      <c r="A495" s="649" t="s">
        <v>566</v>
      </c>
      <c r="B495" s="650" t="s">
        <v>2234</v>
      </c>
      <c r="C495" s="651" t="s">
        <v>582</v>
      </c>
      <c r="D495" s="652" t="s">
        <v>2238</v>
      </c>
      <c r="E495" s="651" t="s">
        <v>4609</v>
      </c>
      <c r="F495" s="652" t="s">
        <v>4610</v>
      </c>
      <c r="G495" s="651" t="s">
        <v>4302</v>
      </c>
      <c r="H495" s="651" t="s">
        <v>4303</v>
      </c>
      <c r="I495" s="653">
        <v>19.806249999999999</v>
      </c>
      <c r="J495" s="653">
        <v>73</v>
      </c>
      <c r="K495" s="654">
        <v>1445.9</v>
      </c>
    </row>
    <row r="496" spans="1:11" ht="14.4" customHeight="1" x14ac:dyDescent="0.3">
      <c r="A496" s="649" t="s">
        <v>566</v>
      </c>
      <c r="B496" s="650" t="s">
        <v>2234</v>
      </c>
      <c r="C496" s="651" t="s">
        <v>582</v>
      </c>
      <c r="D496" s="652" t="s">
        <v>2238</v>
      </c>
      <c r="E496" s="651" t="s">
        <v>4609</v>
      </c>
      <c r="F496" s="652" t="s">
        <v>4610</v>
      </c>
      <c r="G496" s="651" t="s">
        <v>3741</v>
      </c>
      <c r="H496" s="651" t="s">
        <v>3742</v>
      </c>
      <c r="I496" s="653">
        <v>26.164285714285715</v>
      </c>
      <c r="J496" s="653">
        <v>14</v>
      </c>
      <c r="K496" s="654">
        <v>366.31000000000006</v>
      </c>
    </row>
    <row r="497" spans="1:11" ht="14.4" customHeight="1" x14ac:dyDescent="0.3">
      <c r="A497" s="649" t="s">
        <v>566</v>
      </c>
      <c r="B497" s="650" t="s">
        <v>2234</v>
      </c>
      <c r="C497" s="651" t="s">
        <v>582</v>
      </c>
      <c r="D497" s="652" t="s">
        <v>2238</v>
      </c>
      <c r="E497" s="651" t="s">
        <v>4609</v>
      </c>
      <c r="F497" s="652" t="s">
        <v>4610</v>
      </c>
      <c r="G497" s="651" t="s">
        <v>3859</v>
      </c>
      <c r="H497" s="651" t="s">
        <v>3860</v>
      </c>
      <c r="I497" s="653">
        <v>0.92666666666666675</v>
      </c>
      <c r="J497" s="653">
        <v>800</v>
      </c>
      <c r="K497" s="654">
        <v>742</v>
      </c>
    </row>
    <row r="498" spans="1:11" ht="14.4" customHeight="1" x14ac:dyDescent="0.3">
      <c r="A498" s="649" t="s">
        <v>566</v>
      </c>
      <c r="B498" s="650" t="s">
        <v>2234</v>
      </c>
      <c r="C498" s="651" t="s">
        <v>582</v>
      </c>
      <c r="D498" s="652" t="s">
        <v>2238</v>
      </c>
      <c r="E498" s="651" t="s">
        <v>4609</v>
      </c>
      <c r="F498" s="652" t="s">
        <v>4610</v>
      </c>
      <c r="G498" s="651" t="s">
        <v>4304</v>
      </c>
      <c r="H498" s="651" t="s">
        <v>4305</v>
      </c>
      <c r="I498" s="653">
        <v>26.37</v>
      </c>
      <c r="J498" s="653">
        <v>12</v>
      </c>
      <c r="K498" s="654">
        <v>316.44</v>
      </c>
    </row>
    <row r="499" spans="1:11" ht="14.4" customHeight="1" x14ac:dyDescent="0.3">
      <c r="A499" s="649" t="s">
        <v>566</v>
      </c>
      <c r="B499" s="650" t="s">
        <v>2234</v>
      </c>
      <c r="C499" s="651" t="s">
        <v>582</v>
      </c>
      <c r="D499" s="652" t="s">
        <v>2238</v>
      </c>
      <c r="E499" s="651" t="s">
        <v>4609</v>
      </c>
      <c r="F499" s="652" t="s">
        <v>4610</v>
      </c>
      <c r="G499" s="651" t="s">
        <v>4306</v>
      </c>
      <c r="H499" s="651" t="s">
        <v>4307</v>
      </c>
      <c r="I499" s="653">
        <v>9.7200000000000006</v>
      </c>
      <c r="J499" s="653">
        <v>60</v>
      </c>
      <c r="K499" s="654">
        <v>583.20000000000005</v>
      </c>
    </row>
    <row r="500" spans="1:11" ht="14.4" customHeight="1" x14ac:dyDescent="0.3">
      <c r="A500" s="649" t="s">
        <v>566</v>
      </c>
      <c r="B500" s="650" t="s">
        <v>2234</v>
      </c>
      <c r="C500" s="651" t="s">
        <v>582</v>
      </c>
      <c r="D500" s="652" t="s">
        <v>2238</v>
      </c>
      <c r="E500" s="651" t="s">
        <v>4609</v>
      </c>
      <c r="F500" s="652" t="s">
        <v>4610</v>
      </c>
      <c r="G500" s="651" t="s">
        <v>3867</v>
      </c>
      <c r="H500" s="651" t="s">
        <v>3868</v>
      </c>
      <c r="I500" s="653">
        <v>7.5022222222222217</v>
      </c>
      <c r="J500" s="653">
        <v>76</v>
      </c>
      <c r="K500" s="654">
        <v>570.24</v>
      </c>
    </row>
    <row r="501" spans="1:11" ht="14.4" customHeight="1" x14ac:dyDescent="0.3">
      <c r="A501" s="649" t="s">
        <v>566</v>
      </c>
      <c r="B501" s="650" t="s">
        <v>2234</v>
      </c>
      <c r="C501" s="651" t="s">
        <v>582</v>
      </c>
      <c r="D501" s="652" t="s">
        <v>2238</v>
      </c>
      <c r="E501" s="651" t="s">
        <v>4609</v>
      </c>
      <c r="F501" s="652" t="s">
        <v>4610</v>
      </c>
      <c r="G501" s="651" t="s">
        <v>3869</v>
      </c>
      <c r="H501" s="651" t="s">
        <v>3870</v>
      </c>
      <c r="I501" s="653">
        <v>0.85499999999999998</v>
      </c>
      <c r="J501" s="653">
        <v>900</v>
      </c>
      <c r="K501" s="654">
        <v>770</v>
      </c>
    </row>
    <row r="502" spans="1:11" ht="14.4" customHeight="1" x14ac:dyDescent="0.3">
      <c r="A502" s="649" t="s">
        <v>566</v>
      </c>
      <c r="B502" s="650" t="s">
        <v>2234</v>
      </c>
      <c r="C502" s="651" t="s">
        <v>582</v>
      </c>
      <c r="D502" s="652" t="s">
        <v>2238</v>
      </c>
      <c r="E502" s="651" t="s">
        <v>4609</v>
      </c>
      <c r="F502" s="652" t="s">
        <v>4610</v>
      </c>
      <c r="G502" s="651" t="s">
        <v>3745</v>
      </c>
      <c r="H502" s="651" t="s">
        <v>3746</v>
      </c>
      <c r="I502" s="653">
        <v>1.5149999999999999</v>
      </c>
      <c r="J502" s="653">
        <v>500</v>
      </c>
      <c r="K502" s="654">
        <v>757.5</v>
      </c>
    </row>
    <row r="503" spans="1:11" ht="14.4" customHeight="1" x14ac:dyDescent="0.3">
      <c r="A503" s="649" t="s">
        <v>566</v>
      </c>
      <c r="B503" s="650" t="s">
        <v>2234</v>
      </c>
      <c r="C503" s="651" t="s">
        <v>582</v>
      </c>
      <c r="D503" s="652" t="s">
        <v>2238</v>
      </c>
      <c r="E503" s="651" t="s">
        <v>4609</v>
      </c>
      <c r="F503" s="652" t="s">
        <v>4610</v>
      </c>
      <c r="G503" s="651" t="s">
        <v>4547</v>
      </c>
      <c r="H503" s="651" t="s">
        <v>4548</v>
      </c>
      <c r="I503" s="653">
        <v>8.6300000000000008</v>
      </c>
      <c r="J503" s="653">
        <v>100</v>
      </c>
      <c r="K503" s="654">
        <v>862.5</v>
      </c>
    </row>
    <row r="504" spans="1:11" ht="14.4" customHeight="1" x14ac:dyDescent="0.3">
      <c r="A504" s="649" t="s">
        <v>566</v>
      </c>
      <c r="B504" s="650" t="s">
        <v>2234</v>
      </c>
      <c r="C504" s="651" t="s">
        <v>582</v>
      </c>
      <c r="D504" s="652" t="s">
        <v>2238</v>
      </c>
      <c r="E504" s="651" t="s">
        <v>4609</v>
      </c>
      <c r="F504" s="652" t="s">
        <v>4610</v>
      </c>
      <c r="G504" s="651" t="s">
        <v>4312</v>
      </c>
      <c r="H504" s="651" t="s">
        <v>4313</v>
      </c>
      <c r="I504" s="653">
        <v>53.42</v>
      </c>
      <c r="J504" s="653">
        <v>12</v>
      </c>
      <c r="K504" s="654">
        <v>641.08000000000004</v>
      </c>
    </row>
    <row r="505" spans="1:11" ht="14.4" customHeight="1" x14ac:dyDescent="0.3">
      <c r="A505" s="649" t="s">
        <v>566</v>
      </c>
      <c r="B505" s="650" t="s">
        <v>2234</v>
      </c>
      <c r="C505" s="651" t="s">
        <v>582</v>
      </c>
      <c r="D505" s="652" t="s">
        <v>2238</v>
      </c>
      <c r="E505" s="651" t="s">
        <v>4611</v>
      </c>
      <c r="F505" s="652" t="s">
        <v>4612</v>
      </c>
      <c r="G505" s="651" t="s">
        <v>3907</v>
      </c>
      <c r="H505" s="651" t="s">
        <v>3908</v>
      </c>
      <c r="I505" s="653">
        <v>11.143333333333333</v>
      </c>
      <c r="J505" s="653">
        <v>680</v>
      </c>
      <c r="K505" s="654">
        <v>7577.7</v>
      </c>
    </row>
    <row r="506" spans="1:11" ht="14.4" customHeight="1" x14ac:dyDescent="0.3">
      <c r="A506" s="649" t="s">
        <v>566</v>
      </c>
      <c r="B506" s="650" t="s">
        <v>2234</v>
      </c>
      <c r="C506" s="651" t="s">
        <v>582</v>
      </c>
      <c r="D506" s="652" t="s">
        <v>2238</v>
      </c>
      <c r="E506" s="651" t="s">
        <v>4611</v>
      </c>
      <c r="F506" s="652" t="s">
        <v>4612</v>
      </c>
      <c r="G506" s="651" t="s">
        <v>3749</v>
      </c>
      <c r="H506" s="651" t="s">
        <v>3750</v>
      </c>
      <c r="I506" s="653">
        <v>0.98642857142857121</v>
      </c>
      <c r="J506" s="653">
        <v>9600</v>
      </c>
      <c r="K506" s="654">
        <v>9443</v>
      </c>
    </row>
    <row r="507" spans="1:11" ht="14.4" customHeight="1" x14ac:dyDescent="0.3">
      <c r="A507" s="649" t="s">
        <v>566</v>
      </c>
      <c r="B507" s="650" t="s">
        <v>2234</v>
      </c>
      <c r="C507" s="651" t="s">
        <v>582</v>
      </c>
      <c r="D507" s="652" t="s">
        <v>2238</v>
      </c>
      <c r="E507" s="651" t="s">
        <v>4611</v>
      </c>
      <c r="F507" s="652" t="s">
        <v>4612</v>
      </c>
      <c r="G507" s="651" t="s">
        <v>3751</v>
      </c>
      <c r="H507" s="651" t="s">
        <v>3752</v>
      </c>
      <c r="I507" s="653">
        <v>1.4899999999999998</v>
      </c>
      <c r="J507" s="653">
        <v>7800</v>
      </c>
      <c r="K507" s="654">
        <v>11666</v>
      </c>
    </row>
    <row r="508" spans="1:11" ht="14.4" customHeight="1" x14ac:dyDescent="0.3">
      <c r="A508" s="649" t="s">
        <v>566</v>
      </c>
      <c r="B508" s="650" t="s">
        <v>2234</v>
      </c>
      <c r="C508" s="651" t="s">
        <v>582</v>
      </c>
      <c r="D508" s="652" t="s">
        <v>2238</v>
      </c>
      <c r="E508" s="651" t="s">
        <v>4611</v>
      </c>
      <c r="F508" s="652" t="s">
        <v>4612</v>
      </c>
      <c r="G508" s="651" t="s">
        <v>3753</v>
      </c>
      <c r="H508" s="651" t="s">
        <v>3754</v>
      </c>
      <c r="I508" s="653">
        <v>0.435</v>
      </c>
      <c r="J508" s="653">
        <v>5500</v>
      </c>
      <c r="K508" s="654">
        <v>2387</v>
      </c>
    </row>
    <row r="509" spans="1:11" ht="14.4" customHeight="1" x14ac:dyDescent="0.3">
      <c r="A509" s="649" t="s">
        <v>566</v>
      </c>
      <c r="B509" s="650" t="s">
        <v>2234</v>
      </c>
      <c r="C509" s="651" t="s">
        <v>582</v>
      </c>
      <c r="D509" s="652" t="s">
        <v>2238</v>
      </c>
      <c r="E509" s="651" t="s">
        <v>4611</v>
      </c>
      <c r="F509" s="652" t="s">
        <v>4612</v>
      </c>
      <c r="G509" s="651" t="s">
        <v>3755</v>
      </c>
      <c r="H509" s="651" t="s">
        <v>3756</v>
      </c>
      <c r="I509" s="653">
        <v>0.6042857142857142</v>
      </c>
      <c r="J509" s="653">
        <v>7600</v>
      </c>
      <c r="K509" s="654">
        <v>4628</v>
      </c>
    </row>
    <row r="510" spans="1:11" ht="14.4" customHeight="1" x14ac:dyDescent="0.3">
      <c r="A510" s="649" t="s">
        <v>566</v>
      </c>
      <c r="B510" s="650" t="s">
        <v>2234</v>
      </c>
      <c r="C510" s="651" t="s">
        <v>582</v>
      </c>
      <c r="D510" s="652" t="s">
        <v>2238</v>
      </c>
      <c r="E510" s="651" t="s">
        <v>4611</v>
      </c>
      <c r="F510" s="652" t="s">
        <v>4612</v>
      </c>
      <c r="G510" s="651" t="s">
        <v>4314</v>
      </c>
      <c r="H510" s="651" t="s">
        <v>4315</v>
      </c>
      <c r="I510" s="653">
        <v>15.99</v>
      </c>
      <c r="J510" s="653">
        <v>10</v>
      </c>
      <c r="K510" s="654">
        <v>159.9</v>
      </c>
    </row>
    <row r="511" spans="1:11" ht="14.4" customHeight="1" x14ac:dyDescent="0.3">
      <c r="A511" s="649" t="s">
        <v>566</v>
      </c>
      <c r="B511" s="650" t="s">
        <v>2234</v>
      </c>
      <c r="C511" s="651" t="s">
        <v>582</v>
      </c>
      <c r="D511" s="652" t="s">
        <v>2238</v>
      </c>
      <c r="E511" s="651" t="s">
        <v>4611</v>
      </c>
      <c r="F511" s="652" t="s">
        <v>4612</v>
      </c>
      <c r="G511" s="651" t="s">
        <v>4316</v>
      </c>
      <c r="H511" s="651" t="s">
        <v>4317</v>
      </c>
      <c r="I511" s="653">
        <v>70.180000000000007</v>
      </c>
      <c r="J511" s="653">
        <v>10</v>
      </c>
      <c r="K511" s="654">
        <v>701.8</v>
      </c>
    </row>
    <row r="512" spans="1:11" ht="14.4" customHeight="1" x14ac:dyDescent="0.3">
      <c r="A512" s="649" t="s">
        <v>566</v>
      </c>
      <c r="B512" s="650" t="s">
        <v>2234</v>
      </c>
      <c r="C512" s="651" t="s">
        <v>582</v>
      </c>
      <c r="D512" s="652" t="s">
        <v>2238</v>
      </c>
      <c r="E512" s="651" t="s">
        <v>4611</v>
      </c>
      <c r="F512" s="652" t="s">
        <v>4612</v>
      </c>
      <c r="G512" s="651" t="s">
        <v>4316</v>
      </c>
      <c r="H512" s="651" t="s">
        <v>4318</v>
      </c>
      <c r="I512" s="653">
        <v>70.180000000000007</v>
      </c>
      <c r="J512" s="653">
        <v>10</v>
      </c>
      <c r="K512" s="654">
        <v>701.8</v>
      </c>
    </row>
    <row r="513" spans="1:11" ht="14.4" customHeight="1" x14ac:dyDescent="0.3">
      <c r="A513" s="649" t="s">
        <v>566</v>
      </c>
      <c r="B513" s="650" t="s">
        <v>2234</v>
      </c>
      <c r="C513" s="651" t="s">
        <v>582</v>
      </c>
      <c r="D513" s="652" t="s">
        <v>2238</v>
      </c>
      <c r="E513" s="651" t="s">
        <v>4611</v>
      </c>
      <c r="F513" s="652" t="s">
        <v>4612</v>
      </c>
      <c r="G513" s="651" t="s">
        <v>4319</v>
      </c>
      <c r="H513" s="651" t="s">
        <v>4320</v>
      </c>
      <c r="I513" s="653">
        <v>17.989999999999998</v>
      </c>
      <c r="J513" s="653">
        <v>50</v>
      </c>
      <c r="K513" s="654">
        <v>899.5</v>
      </c>
    </row>
    <row r="514" spans="1:11" ht="14.4" customHeight="1" x14ac:dyDescent="0.3">
      <c r="A514" s="649" t="s">
        <v>566</v>
      </c>
      <c r="B514" s="650" t="s">
        <v>2234</v>
      </c>
      <c r="C514" s="651" t="s">
        <v>582</v>
      </c>
      <c r="D514" s="652" t="s">
        <v>2238</v>
      </c>
      <c r="E514" s="651" t="s">
        <v>4611</v>
      </c>
      <c r="F514" s="652" t="s">
        <v>4612</v>
      </c>
      <c r="G514" s="651" t="s">
        <v>4325</v>
      </c>
      <c r="H514" s="651" t="s">
        <v>4326</v>
      </c>
      <c r="I514" s="653">
        <v>139.99</v>
      </c>
      <c r="J514" s="653">
        <v>10</v>
      </c>
      <c r="K514" s="654">
        <v>1399.9</v>
      </c>
    </row>
    <row r="515" spans="1:11" ht="14.4" customHeight="1" x14ac:dyDescent="0.3">
      <c r="A515" s="649" t="s">
        <v>566</v>
      </c>
      <c r="B515" s="650" t="s">
        <v>2234</v>
      </c>
      <c r="C515" s="651" t="s">
        <v>582</v>
      </c>
      <c r="D515" s="652" t="s">
        <v>2238</v>
      </c>
      <c r="E515" s="651" t="s">
        <v>4611</v>
      </c>
      <c r="F515" s="652" t="s">
        <v>4612</v>
      </c>
      <c r="G515" s="651" t="s">
        <v>3919</v>
      </c>
      <c r="H515" s="651" t="s">
        <v>3920</v>
      </c>
      <c r="I515" s="653">
        <v>5.95</v>
      </c>
      <c r="J515" s="653">
        <v>60</v>
      </c>
      <c r="K515" s="654">
        <v>357</v>
      </c>
    </row>
    <row r="516" spans="1:11" ht="14.4" customHeight="1" x14ac:dyDescent="0.3">
      <c r="A516" s="649" t="s">
        <v>566</v>
      </c>
      <c r="B516" s="650" t="s">
        <v>2234</v>
      </c>
      <c r="C516" s="651" t="s">
        <v>582</v>
      </c>
      <c r="D516" s="652" t="s">
        <v>2238</v>
      </c>
      <c r="E516" s="651" t="s">
        <v>4611</v>
      </c>
      <c r="F516" s="652" t="s">
        <v>4612</v>
      </c>
      <c r="G516" s="651" t="s">
        <v>3919</v>
      </c>
      <c r="H516" s="651" t="s">
        <v>3921</v>
      </c>
      <c r="I516" s="653">
        <v>6.23</v>
      </c>
      <c r="J516" s="653">
        <v>20</v>
      </c>
      <c r="K516" s="654">
        <v>124.6</v>
      </c>
    </row>
    <row r="517" spans="1:11" ht="14.4" customHeight="1" x14ac:dyDescent="0.3">
      <c r="A517" s="649" t="s">
        <v>566</v>
      </c>
      <c r="B517" s="650" t="s">
        <v>2234</v>
      </c>
      <c r="C517" s="651" t="s">
        <v>582</v>
      </c>
      <c r="D517" s="652" t="s">
        <v>2238</v>
      </c>
      <c r="E517" s="651" t="s">
        <v>4611</v>
      </c>
      <c r="F517" s="652" t="s">
        <v>4612</v>
      </c>
      <c r="G517" s="651" t="s">
        <v>4329</v>
      </c>
      <c r="H517" s="651" t="s">
        <v>4330</v>
      </c>
      <c r="I517" s="653">
        <v>17.36</v>
      </c>
      <c r="J517" s="653">
        <v>80</v>
      </c>
      <c r="K517" s="654">
        <v>1401</v>
      </c>
    </row>
    <row r="518" spans="1:11" ht="14.4" customHeight="1" x14ac:dyDescent="0.3">
      <c r="A518" s="649" t="s">
        <v>566</v>
      </c>
      <c r="B518" s="650" t="s">
        <v>2234</v>
      </c>
      <c r="C518" s="651" t="s">
        <v>582</v>
      </c>
      <c r="D518" s="652" t="s">
        <v>2238</v>
      </c>
      <c r="E518" s="651" t="s">
        <v>4611</v>
      </c>
      <c r="F518" s="652" t="s">
        <v>4612</v>
      </c>
      <c r="G518" s="651" t="s">
        <v>4329</v>
      </c>
      <c r="H518" s="651" t="s">
        <v>4331</v>
      </c>
      <c r="I518" s="653">
        <v>14.038</v>
      </c>
      <c r="J518" s="653">
        <v>110</v>
      </c>
      <c r="K518" s="654">
        <v>1545.3</v>
      </c>
    </row>
    <row r="519" spans="1:11" ht="14.4" customHeight="1" x14ac:dyDescent="0.3">
      <c r="A519" s="649" t="s">
        <v>566</v>
      </c>
      <c r="B519" s="650" t="s">
        <v>2234</v>
      </c>
      <c r="C519" s="651" t="s">
        <v>582</v>
      </c>
      <c r="D519" s="652" t="s">
        <v>2238</v>
      </c>
      <c r="E519" s="651" t="s">
        <v>4611</v>
      </c>
      <c r="F519" s="652" t="s">
        <v>4612</v>
      </c>
      <c r="G519" s="651" t="s">
        <v>4338</v>
      </c>
      <c r="H519" s="651" t="s">
        <v>4339</v>
      </c>
      <c r="I519" s="653">
        <v>16.968888888888888</v>
      </c>
      <c r="J519" s="653">
        <v>460</v>
      </c>
      <c r="K519" s="654">
        <v>7805.7</v>
      </c>
    </row>
    <row r="520" spans="1:11" ht="14.4" customHeight="1" x14ac:dyDescent="0.3">
      <c r="A520" s="649" t="s">
        <v>566</v>
      </c>
      <c r="B520" s="650" t="s">
        <v>2234</v>
      </c>
      <c r="C520" s="651" t="s">
        <v>582</v>
      </c>
      <c r="D520" s="652" t="s">
        <v>2238</v>
      </c>
      <c r="E520" s="651" t="s">
        <v>4611</v>
      </c>
      <c r="F520" s="652" t="s">
        <v>4612</v>
      </c>
      <c r="G520" s="651" t="s">
        <v>3938</v>
      </c>
      <c r="H520" s="651" t="s">
        <v>3939</v>
      </c>
      <c r="I520" s="653">
        <v>16.859090909090909</v>
      </c>
      <c r="J520" s="653">
        <v>790</v>
      </c>
      <c r="K520" s="654">
        <v>13328.099999999999</v>
      </c>
    </row>
    <row r="521" spans="1:11" ht="14.4" customHeight="1" x14ac:dyDescent="0.3">
      <c r="A521" s="649" t="s">
        <v>566</v>
      </c>
      <c r="B521" s="650" t="s">
        <v>2234</v>
      </c>
      <c r="C521" s="651" t="s">
        <v>582</v>
      </c>
      <c r="D521" s="652" t="s">
        <v>2238</v>
      </c>
      <c r="E521" s="651" t="s">
        <v>4611</v>
      </c>
      <c r="F521" s="652" t="s">
        <v>4612</v>
      </c>
      <c r="G521" s="651" t="s">
        <v>4340</v>
      </c>
      <c r="H521" s="651" t="s">
        <v>4341</v>
      </c>
      <c r="I521" s="653">
        <v>17.440909090909091</v>
      </c>
      <c r="J521" s="653">
        <v>440</v>
      </c>
      <c r="K521" s="654">
        <v>7687.3</v>
      </c>
    </row>
    <row r="522" spans="1:11" ht="14.4" customHeight="1" x14ac:dyDescent="0.3">
      <c r="A522" s="649" t="s">
        <v>566</v>
      </c>
      <c r="B522" s="650" t="s">
        <v>2234</v>
      </c>
      <c r="C522" s="651" t="s">
        <v>582</v>
      </c>
      <c r="D522" s="652" t="s">
        <v>2238</v>
      </c>
      <c r="E522" s="651" t="s">
        <v>4611</v>
      </c>
      <c r="F522" s="652" t="s">
        <v>4612</v>
      </c>
      <c r="G522" s="651" t="s">
        <v>4344</v>
      </c>
      <c r="H522" s="651" t="s">
        <v>4345</v>
      </c>
      <c r="I522" s="653">
        <v>1500.4</v>
      </c>
      <c r="J522" s="653">
        <v>5</v>
      </c>
      <c r="K522" s="654">
        <v>7502</v>
      </c>
    </row>
    <row r="523" spans="1:11" ht="14.4" customHeight="1" x14ac:dyDescent="0.3">
      <c r="A523" s="649" t="s">
        <v>566</v>
      </c>
      <c r="B523" s="650" t="s">
        <v>2234</v>
      </c>
      <c r="C523" s="651" t="s">
        <v>582</v>
      </c>
      <c r="D523" s="652" t="s">
        <v>2238</v>
      </c>
      <c r="E523" s="651" t="s">
        <v>4611</v>
      </c>
      <c r="F523" s="652" t="s">
        <v>4612</v>
      </c>
      <c r="G523" s="651" t="s">
        <v>4346</v>
      </c>
      <c r="H523" s="651" t="s">
        <v>4347</v>
      </c>
      <c r="I523" s="653">
        <v>17.324999999999999</v>
      </c>
      <c r="J523" s="653">
        <v>20</v>
      </c>
      <c r="K523" s="654">
        <v>346.5</v>
      </c>
    </row>
    <row r="524" spans="1:11" ht="14.4" customHeight="1" x14ac:dyDescent="0.3">
      <c r="A524" s="649" t="s">
        <v>566</v>
      </c>
      <c r="B524" s="650" t="s">
        <v>2234</v>
      </c>
      <c r="C524" s="651" t="s">
        <v>582</v>
      </c>
      <c r="D524" s="652" t="s">
        <v>2238</v>
      </c>
      <c r="E524" s="651" t="s">
        <v>4611</v>
      </c>
      <c r="F524" s="652" t="s">
        <v>4612</v>
      </c>
      <c r="G524" s="651" t="s">
        <v>3942</v>
      </c>
      <c r="H524" s="651" t="s">
        <v>3943</v>
      </c>
      <c r="I524" s="653">
        <v>16.999090909090906</v>
      </c>
      <c r="J524" s="653">
        <v>800</v>
      </c>
      <c r="K524" s="654">
        <v>13614.8</v>
      </c>
    </row>
    <row r="525" spans="1:11" ht="14.4" customHeight="1" x14ac:dyDescent="0.3">
      <c r="A525" s="649" t="s">
        <v>566</v>
      </c>
      <c r="B525" s="650" t="s">
        <v>2234</v>
      </c>
      <c r="C525" s="651" t="s">
        <v>582</v>
      </c>
      <c r="D525" s="652" t="s">
        <v>2238</v>
      </c>
      <c r="E525" s="651" t="s">
        <v>4611</v>
      </c>
      <c r="F525" s="652" t="s">
        <v>4612</v>
      </c>
      <c r="G525" s="651" t="s">
        <v>4549</v>
      </c>
      <c r="H525" s="651" t="s">
        <v>4550</v>
      </c>
      <c r="I525" s="653">
        <v>114.39</v>
      </c>
      <c r="J525" s="653">
        <v>5</v>
      </c>
      <c r="K525" s="654">
        <v>571.92999999999995</v>
      </c>
    </row>
    <row r="526" spans="1:11" ht="14.4" customHeight="1" x14ac:dyDescent="0.3">
      <c r="A526" s="649" t="s">
        <v>566</v>
      </c>
      <c r="B526" s="650" t="s">
        <v>2234</v>
      </c>
      <c r="C526" s="651" t="s">
        <v>582</v>
      </c>
      <c r="D526" s="652" t="s">
        <v>2238</v>
      </c>
      <c r="E526" s="651" t="s">
        <v>4611</v>
      </c>
      <c r="F526" s="652" t="s">
        <v>4612</v>
      </c>
      <c r="G526" s="651" t="s">
        <v>4348</v>
      </c>
      <c r="H526" s="651" t="s">
        <v>4349</v>
      </c>
      <c r="I526" s="653">
        <v>1500.3999999999999</v>
      </c>
      <c r="J526" s="653">
        <v>38</v>
      </c>
      <c r="K526" s="654">
        <v>57015.200000000004</v>
      </c>
    </row>
    <row r="527" spans="1:11" ht="14.4" customHeight="1" x14ac:dyDescent="0.3">
      <c r="A527" s="649" t="s">
        <v>566</v>
      </c>
      <c r="B527" s="650" t="s">
        <v>2234</v>
      </c>
      <c r="C527" s="651" t="s">
        <v>582</v>
      </c>
      <c r="D527" s="652" t="s">
        <v>2238</v>
      </c>
      <c r="E527" s="651" t="s">
        <v>4611</v>
      </c>
      <c r="F527" s="652" t="s">
        <v>4612</v>
      </c>
      <c r="G527" s="651" t="s">
        <v>4551</v>
      </c>
      <c r="H527" s="651" t="s">
        <v>4552</v>
      </c>
      <c r="I527" s="653">
        <v>1500.3999999999999</v>
      </c>
      <c r="J527" s="653">
        <v>55</v>
      </c>
      <c r="K527" s="654">
        <v>82522</v>
      </c>
    </row>
    <row r="528" spans="1:11" ht="14.4" customHeight="1" x14ac:dyDescent="0.3">
      <c r="A528" s="649" t="s">
        <v>566</v>
      </c>
      <c r="B528" s="650" t="s">
        <v>2234</v>
      </c>
      <c r="C528" s="651" t="s">
        <v>582</v>
      </c>
      <c r="D528" s="652" t="s">
        <v>2238</v>
      </c>
      <c r="E528" s="651" t="s">
        <v>4611</v>
      </c>
      <c r="F528" s="652" t="s">
        <v>4612</v>
      </c>
      <c r="G528" s="651" t="s">
        <v>4352</v>
      </c>
      <c r="H528" s="651" t="s">
        <v>4353</v>
      </c>
      <c r="I528" s="653">
        <v>14.451999999999998</v>
      </c>
      <c r="J528" s="653">
        <v>250</v>
      </c>
      <c r="K528" s="654">
        <v>3613.42</v>
      </c>
    </row>
    <row r="529" spans="1:11" ht="14.4" customHeight="1" x14ac:dyDescent="0.3">
      <c r="A529" s="649" t="s">
        <v>566</v>
      </c>
      <c r="B529" s="650" t="s">
        <v>2234</v>
      </c>
      <c r="C529" s="651" t="s">
        <v>582</v>
      </c>
      <c r="D529" s="652" t="s">
        <v>2238</v>
      </c>
      <c r="E529" s="651" t="s">
        <v>4611</v>
      </c>
      <c r="F529" s="652" t="s">
        <v>4612</v>
      </c>
      <c r="G529" s="651" t="s">
        <v>4354</v>
      </c>
      <c r="H529" s="651" t="s">
        <v>4355</v>
      </c>
      <c r="I529" s="653">
        <v>403.04</v>
      </c>
      <c r="J529" s="653">
        <v>330</v>
      </c>
      <c r="K529" s="654">
        <v>133002.82</v>
      </c>
    </row>
    <row r="530" spans="1:11" ht="14.4" customHeight="1" x14ac:dyDescent="0.3">
      <c r="A530" s="649" t="s">
        <v>566</v>
      </c>
      <c r="B530" s="650" t="s">
        <v>2234</v>
      </c>
      <c r="C530" s="651" t="s">
        <v>582</v>
      </c>
      <c r="D530" s="652" t="s">
        <v>2238</v>
      </c>
      <c r="E530" s="651" t="s">
        <v>4611</v>
      </c>
      <c r="F530" s="652" t="s">
        <v>4612</v>
      </c>
      <c r="G530" s="651" t="s">
        <v>4356</v>
      </c>
      <c r="H530" s="651" t="s">
        <v>4357</v>
      </c>
      <c r="I530" s="653">
        <v>33.884</v>
      </c>
      <c r="J530" s="653">
        <v>7</v>
      </c>
      <c r="K530" s="654">
        <v>237.20000000000002</v>
      </c>
    </row>
    <row r="531" spans="1:11" ht="14.4" customHeight="1" x14ac:dyDescent="0.3">
      <c r="A531" s="649" t="s">
        <v>566</v>
      </c>
      <c r="B531" s="650" t="s">
        <v>2234</v>
      </c>
      <c r="C531" s="651" t="s">
        <v>582</v>
      </c>
      <c r="D531" s="652" t="s">
        <v>2238</v>
      </c>
      <c r="E531" s="651" t="s">
        <v>4611</v>
      </c>
      <c r="F531" s="652" t="s">
        <v>4612</v>
      </c>
      <c r="G531" s="651" t="s">
        <v>3978</v>
      </c>
      <c r="H531" s="651" t="s">
        <v>3979</v>
      </c>
      <c r="I531" s="653">
        <v>235.54666666666665</v>
      </c>
      <c r="J531" s="653">
        <v>60</v>
      </c>
      <c r="K531" s="654">
        <v>14132.8</v>
      </c>
    </row>
    <row r="532" spans="1:11" ht="14.4" customHeight="1" x14ac:dyDescent="0.3">
      <c r="A532" s="649" t="s">
        <v>566</v>
      </c>
      <c r="B532" s="650" t="s">
        <v>2234</v>
      </c>
      <c r="C532" s="651" t="s">
        <v>582</v>
      </c>
      <c r="D532" s="652" t="s">
        <v>2238</v>
      </c>
      <c r="E532" s="651" t="s">
        <v>4611</v>
      </c>
      <c r="F532" s="652" t="s">
        <v>4612</v>
      </c>
      <c r="G532" s="651" t="s">
        <v>3978</v>
      </c>
      <c r="H532" s="651" t="s">
        <v>3980</v>
      </c>
      <c r="I532" s="653">
        <v>220.22</v>
      </c>
      <c r="J532" s="653">
        <v>60</v>
      </c>
      <c r="K532" s="654">
        <v>13213.199999999999</v>
      </c>
    </row>
    <row r="533" spans="1:11" ht="14.4" customHeight="1" x14ac:dyDescent="0.3">
      <c r="A533" s="649" t="s">
        <v>566</v>
      </c>
      <c r="B533" s="650" t="s">
        <v>2234</v>
      </c>
      <c r="C533" s="651" t="s">
        <v>582</v>
      </c>
      <c r="D533" s="652" t="s">
        <v>2238</v>
      </c>
      <c r="E533" s="651" t="s">
        <v>4611</v>
      </c>
      <c r="F533" s="652" t="s">
        <v>4612</v>
      </c>
      <c r="G533" s="651" t="s">
        <v>3757</v>
      </c>
      <c r="H533" s="651" t="s">
        <v>3758</v>
      </c>
      <c r="I533" s="653">
        <v>1.6107692307692305</v>
      </c>
      <c r="J533" s="653">
        <v>13200</v>
      </c>
      <c r="K533" s="654">
        <v>21231</v>
      </c>
    </row>
    <row r="534" spans="1:11" ht="14.4" customHeight="1" x14ac:dyDescent="0.3">
      <c r="A534" s="649" t="s">
        <v>566</v>
      </c>
      <c r="B534" s="650" t="s">
        <v>2234</v>
      </c>
      <c r="C534" s="651" t="s">
        <v>582</v>
      </c>
      <c r="D534" s="652" t="s">
        <v>2238</v>
      </c>
      <c r="E534" s="651" t="s">
        <v>4611</v>
      </c>
      <c r="F534" s="652" t="s">
        <v>4612</v>
      </c>
      <c r="G534" s="651" t="s">
        <v>3759</v>
      </c>
      <c r="H534" s="651" t="s">
        <v>3760</v>
      </c>
      <c r="I534" s="653">
        <v>5.1307142857142853</v>
      </c>
      <c r="J534" s="653">
        <v>10040</v>
      </c>
      <c r="K534" s="654">
        <v>51515.200000000004</v>
      </c>
    </row>
    <row r="535" spans="1:11" ht="14.4" customHeight="1" x14ac:dyDescent="0.3">
      <c r="A535" s="649" t="s">
        <v>566</v>
      </c>
      <c r="B535" s="650" t="s">
        <v>2234</v>
      </c>
      <c r="C535" s="651" t="s">
        <v>582</v>
      </c>
      <c r="D535" s="652" t="s">
        <v>2238</v>
      </c>
      <c r="E535" s="651" t="s">
        <v>4611</v>
      </c>
      <c r="F535" s="652" t="s">
        <v>4612</v>
      </c>
      <c r="G535" s="651" t="s">
        <v>4360</v>
      </c>
      <c r="H535" s="651" t="s">
        <v>4361</v>
      </c>
      <c r="I535" s="653">
        <v>20.405000000000001</v>
      </c>
      <c r="J535" s="653">
        <v>90</v>
      </c>
      <c r="K535" s="654">
        <v>1837.8999999999999</v>
      </c>
    </row>
    <row r="536" spans="1:11" ht="14.4" customHeight="1" x14ac:dyDescent="0.3">
      <c r="A536" s="649" t="s">
        <v>566</v>
      </c>
      <c r="B536" s="650" t="s">
        <v>2234</v>
      </c>
      <c r="C536" s="651" t="s">
        <v>582</v>
      </c>
      <c r="D536" s="652" t="s">
        <v>2238</v>
      </c>
      <c r="E536" s="651" t="s">
        <v>4611</v>
      </c>
      <c r="F536" s="652" t="s">
        <v>4612</v>
      </c>
      <c r="G536" s="651" t="s">
        <v>3995</v>
      </c>
      <c r="H536" s="651" t="s">
        <v>3996</v>
      </c>
      <c r="I536" s="653">
        <v>7.950000000000002</v>
      </c>
      <c r="J536" s="653">
        <v>1040</v>
      </c>
      <c r="K536" s="654">
        <v>8268</v>
      </c>
    </row>
    <row r="537" spans="1:11" ht="14.4" customHeight="1" x14ac:dyDescent="0.3">
      <c r="A537" s="649" t="s">
        <v>566</v>
      </c>
      <c r="B537" s="650" t="s">
        <v>2234</v>
      </c>
      <c r="C537" s="651" t="s">
        <v>582</v>
      </c>
      <c r="D537" s="652" t="s">
        <v>2238</v>
      </c>
      <c r="E537" s="651" t="s">
        <v>4611</v>
      </c>
      <c r="F537" s="652" t="s">
        <v>4612</v>
      </c>
      <c r="G537" s="651" t="s">
        <v>3761</v>
      </c>
      <c r="H537" s="651" t="s">
        <v>3762</v>
      </c>
      <c r="I537" s="653">
        <v>17.98</v>
      </c>
      <c r="J537" s="653">
        <v>100</v>
      </c>
      <c r="K537" s="654">
        <v>1798</v>
      </c>
    </row>
    <row r="538" spans="1:11" ht="14.4" customHeight="1" x14ac:dyDescent="0.3">
      <c r="A538" s="649" t="s">
        <v>566</v>
      </c>
      <c r="B538" s="650" t="s">
        <v>2234</v>
      </c>
      <c r="C538" s="651" t="s">
        <v>582</v>
      </c>
      <c r="D538" s="652" t="s">
        <v>2238</v>
      </c>
      <c r="E538" s="651" t="s">
        <v>4611</v>
      </c>
      <c r="F538" s="652" t="s">
        <v>4612</v>
      </c>
      <c r="G538" s="651" t="s">
        <v>3763</v>
      </c>
      <c r="H538" s="651" t="s">
        <v>3764</v>
      </c>
      <c r="I538" s="653">
        <v>17.98</v>
      </c>
      <c r="J538" s="653">
        <v>500</v>
      </c>
      <c r="K538" s="654">
        <v>8990</v>
      </c>
    </row>
    <row r="539" spans="1:11" ht="14.4" customHeight="1" x14ac:dyDescent="0.3">
      <c r="A539" s="649" t="s">
        <v>566</v>
      </c>
      <c r="B539" s="650" t="s">
        <v>2234</v>
      </c>
      <c r="C539" s="651" t="s">
        <v>582</v>
      </c>
      <c r="D539" s="652" t="s">
        <v>2238</v>
      </c>
      <c r="E539" s="651" t="s">
        <v>4611</v>
      </c>
      <c r="F539" s="652" t="s">
        <v>4612</v>
      </c>
      <c r="G539" s="651" t="s">
        <v>4362</v>
      </c>
      <c r="H539" s="651" t="s">
        <v>4363</v>
      </c>
      <c r="I539" s="653">
        <v>12.074545454545454</v>
      </c>
      <c r="J539" s="653">
        <v>3800</v>
      </c>
      <c r="K539" s="654">
        <v>45888</v>
      </c>
    </row>
    <row r="540" spans="1:11" ht="14.4" customHeight="1" x14ac:dyDescent="0.3">
      <c r="A540" s="649" t="s">
        <v>566</v>
      </c>
      <c r="B540" s="650" t="s">
        <v>2234</v>
      </c>
      <c r="C540" s="651" t="s">
        <v>582</v>
      </c>
      <c r="D540" s="652" t="s">
        <v>2238</v>
      </c>
      <c r="E540" s="651" t="s">
        <v>4611</v>
      </c>
      <c r="F540" s="652" t="s">
        <v>4612</v>
      </c>
      <c r="G540" s="651" t="s">
        <v>4364</v>
      </c>
      <c r="H540" s="651" t="s">
        <v>4365</v>
      </c>
      <c r="I540" s="653">
        <v>17.98</v>
      </c>
      <c r="J540" s="653">
        <v>450</v>
      </c>
      <c r="K540" s="654">
        <v>8091.27</v>
      </c>
    </row>
    <row r="541" spans="1:11" ht="14.4" customHeight="1" x14ac:dyDescent="0.3">
      <c r="A541" s="649" t="s">
        <v>566</v>
      </c>
      <c r="B541" s="650" t="s">
        <v>2234</v>
      </c>
      <c r="C541" s="651" t="s">
        <v>582</v>
      </c>
      <c r="D541" s="652" t="s">
        <v>2238</v>
      </c>
      <c r="E541" s="651" t="s">
        <v>4611</v>
      </c>
      <c r="F541" s="652" t="s">
        <v>4612</v>
      </c>
      <c r="G541" s="651" t="s">
        <v>4021</v>
      </c>
      <c r="H541" s="651" t="s">
        <v>4022</v>
      </c>
      <c r="I541" s="653">
        <v>17.98</v>
      </c>
      <c r="J541" s="653">
        <v>900</v>
      </c>
      <c r="K541" s="654">
        <v>16182</v>
      </c>
    </row>
    <row r="542" spans="1:11" ht="14.4" customHeight="1" x14ac:dyDescent="0.3">
      <c r="A542" s="649" t="s">
        <v>566</v>
      </c>
      <c r="B542" s="650" t="s">
        <v>2234</v>
      </c>
      <c r="C542" s="651" t="s">
        <v>582</v>
      </c>
      <c r="D542" s="652" t="s">
        <v>2238</v>
      </c>
      <c r="E542" s="651" t="s">
        <v>4611</v>
      </c>
      <c r="F542" s="652" t="s">
        <v>4612</v>
      </c>
      <c r="G542" s="651" t="s">
        <v>4366</v>
      </c>
      <c r="H542" s="651" t="s">
        <v>4367</v>
      </c>
      <c r="I542" s="653">
        <v>38.5</v>
      </c>
      <c r="J542" s="653">
        <v>200</v>
      </c>
      <c r="K542" s="654">
        <v>7700.33</v>
      </c>
    </row>
    <row r="543" spans="1:11" ht="14.4" customHeight="1" x14ac:dyDescent="0.3">
      <c r="A543" s="649" t="s">
        <v>566</v>
      </c>
      <c r="B543" s="650" t="s">
        <v>2234</v>
      </c>
      <c r="C543" s="651" t="s">
        <v>582</v>
      </c>
      <c r="D543" s="652" t="s">
        <v>2238</v>
      </c>
      <c r="E543" s="651" t="s">
        <v>4611</v>
      </c>
      <c r="F543" s="652" t="s">
        <v>4612</v>
      </c>
      <c r="G543" s="651" t="s">
        <v>4368</v>
      </c>
      <c r="H543" s="651" t="s">
        <v>4369</v>
      </c>
      <c r="I543" s="653">
        <v>2.4</v>
      </c>
      <c r="J543" s="653">
        <v>120</v>
      </c>
      <c r="K543" s="654">
        <v>288</v>
      </c>
    </row>
    <row r="544" spans="1:11" ht="14.4" customHeight="1" x14ac:dyDescent="0.3">
      <c r="A544" s="649" t="s">
        <v>566</v>
      </c>
      <c r="B544" s="650" t="s">
        <v>2234</v>
      </c>
      <c r="C544" s="651" t="s">
        <v>582</v>
      </c>
      <c r="D544" s="652" t="s">
        <v>2238</v>
      </c>
      <c r="E544" s="651" t="s">
        <v>4611</v>
      </c>
      <c r="F544" s="652" t="s">
        <v>4612</v>
      </c>
      <c r="G544" s="651" t="s">
        <v>4370</v>
      </c>
      <c r="H544" s="651" t="s">
        <v>4371</v>
      </c>
      <c r="I544" s="653">
        <v>17.98</v>
      </c>
      <c r="J544" s="653">
        <v>100</v>
      </c>
      <c r="K544" s="654">
        <v>1798.12</v>
      </c>
    </row>
    <row r="545" spans="1:11" ht="14.4" customHeight="1" x14ac:dyDescent="0.3">
      <c r="A545" s="649" t="s">
        <v>566</v>
      </c>
      <c r="B545" s="650" t="s">
        <v>2234</v>
      </c>
      <c r="C545" s="651" t="s">
        <v>582</v>
      </c>
      <c r="D545" s="652" t="s">
        <v>2238</v>
      </c>
      <c r="E545" s="651" t="s">
        <v>4611</v>
      </c>
      <c r="F545" s="652" t="s">
        <v>4612</v>
      </c>
      <c r="G545" s="651" t="s">
        <v>3765</v>
      </c>
      <c r="H545" s="651" t="s">
        <v>3766</v>
      </c>
      <c r="I545" s="653">
        <v>12.102999999999998</v>
      </c>
      <c r="J545" s="653">
        <v>310</v>
      </c>
      <c r="K545" s="654">
        <v>3751.8</v>
      </c>
    </row>
    <row r="546" spans="1:11" ht="14.4" customHeight="1" x14ac:dyDescent="0.3">
      <c r="A546" s="649" t="s">
        <v>566</v>
      </c>
      <c r="B546" s="650" t="s">
        <v>2234</v>
      </c>
      <c r="C546" s="651" t="s">
        <v>582</v>
      </c>
      <c r="D546" s="652" t="s">
        <v>2238</v>
      </c>
      <c r="E546" s="651" t="s">
        <v>4611</v>
      </c>
      <c r="F546" s="652" t="s">
        <v>4612</v>
      </c>
      <c r="G546" s="651" t="s">
        <v>4372</v>
      </c>
      <c r="H546" s="651" t="s">
        <v>4373</v>
      </c>
      <c r="I546" s="653">
        <v>121</v>
      </c>
      <c r="J546" s="653">
        <v>410</v>
      </c>
      <c r="K546" s="654">
        <v>49610</v>
      </c>
    </row>
    <row r="547" spans="1:11" ht="14.4" customHeight="1" x14ac:dyDescent="0.3">
      <c r="A547" s="649" t="s">
        <v>566</v>
      </c>
      <c r="B547" s="650" t="s">
        <v>2234</v>
      </c>
      <c r="C547" s="651" t="s">
        <v>582</v>
      </c>
      <c r="D547" s="652" t="s">
        <v>2238</v>
      </c>
      <c r="E547" s="651" t="s">
        <v>4611</v>
      </c>
      <c r="F547" s="652" t="s">
        <v>4612</v>
      </c>
      <c r="G547" s="651" t="s">
        <v>4374</v>
      </c>
      <c r="H547" s="651" t="s">
        <v>4375</v>
      </c>
      <c r="I547" s="653">
        <v>121</v>
      </c>
      <c r="J547" s="653">
        <v>520</v>
      </c>
      <c r="K547" s="654">
        <v>62920</v>
      </c>
    </row>
    <row r="548" spans="1:11" ht="14.4" customHeight="1" x14ac:dyDescent="0.3">
      <c r="A548" s="649" t="s">
        <v>566</v>
      </c>
      <c r="B548" s="650" t="s">
        <v>2234</v>
      </c>
      <c r="C548" s="651" t="s">
        <v>582</v>
      </c>
      <c r="D548" s="652" t="s">
        <v>2238</v>
      </c>
      <c r="E548" s="651" t="s">
        <v>4611</v>
      </c>
      <c r="F548" s="652" t="s">
        <v>4612</v>
      </c>
      <c r="G548" s="651" t="s">
        <v>4553</v>
      </c>
      <c r="H548" s="651" t="s">
        <v>4554</v>
      </c>
      <c r="I548" s="653">
        <v>104.06</v>
      </c>
      <c r="J548" s="653">
        <v>30</v>
      </c>
      <c r="K548" s="654">
        <v>3121.7999999999997</v>
      </c>
    </row>
    <row r="549" spans="1:11" ht="14.4" customHeight="1" x14ac:dyDescent="0.3">
      <c r="A549" s="649" t="s">
        <v>566</v>
      </c>
      <c r="B549" s="650" t="s">
        <v>2234</v>
      </c>
      <c r="C549" s="651" t="s">
        <v>582</v>
      </c>
      <c r="D549" s="652" t="s">
        <v>2238</v>
      </c>
      <c r="E549" s="651" t="s">
        <v>4611</v>
      </c>
      <c r="F549" s="652" t="s">
        <v>4612</v>
      </c>
      <c r="G549" s="651" t="s">
        <v>4035</v>
      </c>
      <c r="H549" s="651" t="s">
        <v>4036</v>
      </c>
      <c r="I549" s="653">
        <v>5.2</v>
      </c>
      <c r="J549" s="653">
        <v>510</v>
      </c>
      <c r="K549" s="654">
        <v>2652</v>
      </c>
    </row>
    <row r="550" spans="1:11" ht="14.4" customHeight="1" x14ac:dyDescent="0.3">
      <c r="A550" s="649" t="s">
        <v>566</v>
      </c>
      <c r="B550" s="650" t="s">
        <v>2234</v>
      </c>
      <c r="C550" s="651" t="s">
        <v>582</v>
      </c>
      <c r="D550" s="652" t="s">
        <v>2238</v>
      </c>
      <c r="E550" s="651" t="s">
        <v>4611</v>
      </c>
      <c r="F550" s="652" t="s">
        <v>4612</v>
      </c>
      <c r="G550" s="651" t="s">
        <v>4376</v>
      </c>
      <c r="H550" s="651" t="s">
        <v>4377</v>
      </c>
      <c r="I550" s="653">
        <v>120.0025</v>
      </c>
      <c r="J550" s="653">
        <v>320</v>
      </c>
      <c r="K550" s="654">
        <v>38400.629999999997</v>
      </c>
    </row>
    <row r="551" spans="1:11" ht="14.4" customHeight="1" x14ac:dyDescent="0.3">
      <c r="A551" s="649" t="s">
        <v>566</v>
      </c>
      <c r="B551" s="650" t="s">
        <v>2234</v>
      </c>
      <c r="C551" s="651" t="s">
        <v>582</v>
      </c>
      <c r="D551" s="652" t="s">
        <v>2238</v>
      </c>
      <c r="E551" s="651" t="s">
        <v>4611</v>
      </c>
      <c r="F551" s="652" t="s">
        <v>4612</v>
      </c>
      <c r="G551" s="651" t="s">
        <v>3767</v>
      </c>
      <c r="H551" s="651" t="s">
        <v>3768</v>
      </c>
      <c r="I551" s="653">
        <v>0.47249999999999992</v>
      </c>
      <c r="J551" s="653">
        <v>1700</v>
      </c>
      <c r="K551" s="654">
        <v>804.02</v>
      </c>
    </row>
    <row r="552" spans="1:11" ht="14.4" customHeight="1" x14ac:dyDescent="0.3">
      <c r="A552" s="649" t="s">
        <v>566</v>
      </c>
      <c r="B552" s="650" t="s">
        <v>2234</v>
      </c>
      <c r="C552" s="651" t="s">
        <v>582</v>
      </c>
      <c r="D552" s="652" t="s">
        <v>2238</v>
      </c>
      <c r="E552" s="651" t="s">
        <v>4611</v>
      </c>
      <c r="F552" s="652" t="s">
        <v>4612</v>
      </c>
      <c r="G552" s="651" t="s">
        <v>4059</v>
      </c>
      <c r="H552" s="651" t="s">
        <v>4060</v>
      </c>
      <c r="I552" s="653">
        <v>4.0292857142857148</v>
      </c>
      <c r="J552" s="653">
        <v>5400</v>
      </c>
      <c r="K552" s="654">
        <v>21760.5</v>
      </c>
    </row>
    <row r="553" spans="1:11" ht="14.4" customHeight="1" x14ac:dyDescent="0.3">
      <c r="A553" s="649" t="s">
        <v>566</v>
      </c>
      <c r="B553" s="650" t="s">
        <v>2234</v>
      </c>
      <c r="C553" s="651" t="s">
        <v>582</v>
      </c>
      <c r="D553" s="652" t="s">
        <v>2238</v>
      </c>
      <c r="E553" s="651" t="s">
        <v>4611</v>
      </c>
      <c r="F553" s="652" t="s">
        <v>4612</v>
      </c>
      <c r="G553" s="651" t="s">
        <v>4063</v>
      </c>
      <c r="H553" s="651" t="s">
        <v>4064</v>
      </c>
      <c r="I553" s="653">
        <v>2.6012500000000003</v>
      </c>
      <c r="J553" s="653">
        <v>400</v>
      </c>
      <c r="K553" s="654">
        <v>1040.5</v>
      </c>
    </row>
    <row r="554" spans="1:11" ht="14.4" customHeight="1" x14ac:dyDescent="0.3">
      <c r="A554" s="649" t="s">
        <v>566</v>
      </c>
      <c r="B554" s="650" t="s">
        <v>2234</v>
      </c>
      <c r="C554" s="651" t="s">
        <v>582</v>
      </c>
      <c r="D554" s="652" t="s">
        <v>2238</v>
      </c>
      <c r="E554" s="651" t="s">
        <v>4611</v>
      </c>
      <c r="F554" s="652" t="s">
        <v>4612</v>
      </c>
      <c r="G554" s="651" t="s">
        <v>4065</v>
      </c>
      <c r="H554" s="651" t="s">
        <v>4066</v>
      </c>
      <c r="I554" s="653">
        <v>2.6033333333333335</v>
      </c>
      <c r="J554" s="653">
        <v>450</v>
      </c>
      <c r="K554" s="654">
        <v>1171.5</v>
      </c>
    </row>
    <row r="555" spans="1:11" ht="14.4" customHeight="1" x14ac:dyDescent="0.3">
      <c r="A555" s="649" t="s">
        <v>566</v>
      </c>
      <c r="B555" s="650" t="s">
        <v>2234</v>
      </c>
      <c r="C555" s="651" t="s">
        <v>582</v>
      </c>
      <c r="D555" s="652" t="s">
        <v>2238</v>
      </c>
      <c r="E555" s="651" t="s">
        <v>4611</v>
      </c>
      <c r="F555" s="652" t="s">
        <v>4612</v>
      </c>
      <c r="G555" s="651" t="s">
        <v>4380</v>
      </c>
      <c r="H555" s="651" t="s">
        <v>4381</v>
      </c>
      <c r="I555" s="653">
        <v>2.6014285714285714</v>
      </c>
      <c r="J555" s="653">
        <v>350</v>
      </c>
      <c r="K555" s="654">
        <v>910.5</v>
      </c>
    </row>
    <row r="556" spans="1:11" ht="14.4" customHeight="1" x14ac:dyDescent="0.3">
      <c r="A556" s="649" t="s">
        <v>566</v>
      </c>
      <c r="B556" s="650" t="s">
        <v>2234</v>
      </c>
      <c r="C556" s="651" t="s">
        <v>582</v>
      </c>
      <c r="D556" s="652" t="s">
        <v>2238</v>
      </c>
      <c r="E556" s="651" t="s">
        <v>4611</v>
      </c>
      <c r="F556" s="652" t="s">
        <v>4612</v>
      </c>
      <c r="G556" s="651" t="s">
        <v>4382</v>
      </c>
      <c r="H556" s="651" t="s">
        <v>4383</v>
      </c>
      <c r="I556" s="653">
        <v>24.08</v>
      </c>
      <c r="J556" s="653">
        <v>20</v>
      </c>
      <c r="K556" s="654">
        <v>481.58000000000004</v>
      </c>
    </row>
    <row r="557" spans="1:11" ht="14.4" customHeight="1" x14ac:dyDescent="0.3">
      <c r="A557" s="649" t="s">
        <v>566</v>
      </c>
      <c r="B557" s="650" t="s">
        <v>2234</v>
      </c>
      <c r="C557" s="651" t="s">
        <v>582</v>
      </c>
      <c r="D557" s="652" t="s">
        <v>2238</v>
      </c>
      <c r="E557" s="651" t="s">
        <v>4611</v>
      </c>
      <c r="F557" s="652" t="s">
        <v>4612</v>
      </c>
      <c r="G557" s="651" t="s">
        <v>4386</v>
      </c>
      <c r="H557" s="651" t="s">
        <v>4387</v>
      </c>
      <c r="I557" s="653">
        <v>40.995000000000005</v>
      </c>
      <c r="J557" s="653">
        <v>40</v>
      </c>
      <c r="K557" s="654">
        <v>1639.9</v>
      </c>
    </row>
    <row r="558" spans="1:11" ht="14.4" customHeight="1" x14ac:dyDescent="0.3">
      <c r="A558" s="649" t="s">
        <v>566</v>
      </c>
      <c r="B558" s="650" t="s">
        <v>2234</v>
      </c>
      <c r="C558" s="651" t="s">
        <v>582</v>
      </c>
      <c r="D558" s="652" t="s">
        <v>2238</v>
      </c>
      <c r="E558" s="651" t="s">
        <v>4611</v>
      </c>
      <c r="F558" s="652" t="s">
        <v>4612</v>
      </c>
      <c r="G558" s="651" t="s">
        <v>4555</v>
      </c>
      <c r="H558" s="651" t="s">
        <v>4556</v>
      </c>
      <c r="I558" s="653">
        <v>1500.4</v>
      </c>
      <c r="J558" s="653">
        <v>19</v>
      </c>
      <c r="K558" s="654">
        <v>28507.599999999999</v>
      </c>
    </row>
    <row r="559" spans="1:11" ht="14.4" customHeight="1" x14ac:dyDescent="0.3">
      <c r="A559" s="649" t="s">
        <v>566</v>
      </c>
      <c r="B559" s="650" t="s">
        <v>2234</v>
      </c>
      <c r="C559" s="651" t="s">
        <v>582</v>
      </c>
      <c r="D559" s="652" t="s">
        <v>2238</v>
      </c>
      <c r="E559" s="651" t="s">
        <v>4611</v>
      </c>
      <c r="F559" s="652" t="s">
        <v>4612</v>
      </c>
      <c r="G559" s="651" t="s">
        <v>4557</v>
      </c>
      <c r="H559" s="651" t="s">
        <v>4558</v>
      </c>
      <c r="I559" s="653">
        <v>123.21</v>
      </c>
      <c r="J559" s="653">
        <v>10</v>
      </c>
      <c r="K559" s="654">
        <v>1232.1400000000001</v>
      </c>
    </row>
    <row r="560" spans="1:11" ht="14.4" customHeight="1" x14ac:dyDescent="0.3">
      <c r="A560" s="649" t="s">
        <v>566</v>
      </c>
      <c r="B560" s="650" t="s">
        <v>2234</v>
      </c>
      <c r="C560" s="651" t="s">
        <v>582</v>
      </c>
      <c r="D560" s="652" t="s">
        <v>2238</v>
      </c>
      <c r="E560" s="651" t="s">
        <v>4611</v>
      </c>
      <c r="F560" s="652" t="s">
        <v>4612</v>
      </c>
      <c r="G560" s="651" t="s">
        <v>4559</v>
      </c>
      <c r="H560" s="651" t="s">
        <v>4560</v>
      </c>
      <c r="I560" s="653">
        <v>2568.5925000000002</v>
      </c>
      <c r="J560" s="653">
        <v>5</v>
      </c>
      <c r="K560" s="654">
        <v>12842.970000000001</v>
      </c>
    </row>
    <row r="561" spans="1:11" ht="14.4" customHeight="1" x14ac:dyDescent="0.3">
      <c r="A561" s="649" t="s">
        <v>566</v>
      </c>
      <c r="B561" s="650" t="s">
        <v>2234</v>
      </c>
      <c r="C561" s="651" t="s">
        <v>582</v>
      </c>
      <c r="D561" s="652" t="s">
        <v>2238</v>
      </c>
      <c r="E561" s="651" t="s">
        <v>4611</v>
      </c>
      <c r="F561" s="652" t="s">
        <v>4612</v>
      </c>
      <c r="G561" s="651" t="s">
        <v>4392</v>
      </c>
      <c r="H561" s="651" t="s">
        <v>4393</v>
      </c>
      <c r="I561" s="653">
        <v>618.08000000000004</v>
      </c>
      <c r="J561" s="653">
        <v>1</v>
      </c>
      <c r="K561" s="654">
        <v>618.08000000000004</v>
      </c>
    </row>
    <row r="562" spans="1:11" ht="14.4" customHeight="1" x14ac:dyDescent="0.3">
      <c r="A562" s="649" t="s">
        <v>566</v>
      </c>
      <c r="B562" s="650" t="s">
        <v>2234</v>
      </c>
      <c r="C562" s="651" t="s">
        <v>582</v>
      </c>
      <c r="D562" s="652" t="s">
        <v>2238</v>
      </c>
      <c r="E562" s="651" t="s">
        <v>4611</v>
      </c>
      <c r="F562" s="652" t="s">
        <v>4612</v>
      </c>
      <c r="G562" s="651" t="s">
        <v>4402</v>
      </c>
      <c r="H562" s="651" t="s">
        <v>4403</v>
      </c>
      <c r="I562" s="653">
        <v>104.05999999999999</v>
      </c>
      <c r="J562" s="653">
        <v>90</v>
      </c>
      <c r="K562" s="654">
        <v>9365.4</v>
      </c>
    </row>
    <row r="563" spans="1:11" ht="14.4" customHeight="1" x14ac:dyDescent="0.3">
      <c r="A563" s="649" t="s">
        <v>566</v>
      </c>
      <c r="B563" s="650" t="s">
        <v>2234</v>
      </c>
      <c r="C563" s="651" t="s">
        <v>582</v>
      </c>
      <c r="D563" s="652" t="s">
        <v>2238</v>
      </c>
      <c r="E563" s="651" t="s">
        <v>4611</v>
      </c>
      <c r="F563" s="652" t="s">
        <v>4612</v>
      </c>
      <c r="G563" s="651" t="s">
        <v>4424</v>
      </c>
      <c r="H563" s="651" t="s">
        <v>4425</v>
      </c>
      <c r="I563" s="653">
        <v>24.199999999999996</v>
      </c>
      <c r="J563" s="653">
        <v>1050</v>
      </c>
      <c r="K563" s="654">
        <v>25410</v>
      </c>
    </row>
    <row r="564" spans="1:11" ht="14.4" customHeight="1" x14ac:dyDescent="0.3">
      <c r="A564" s="649" t="s">
        <v>566</v>
      </c>
      <c r="B564" s="650" t="s">
        <v>2234</v>
      </c>
      <c r="C564" s="651" t="s">
        <v>582</v>
      </c>
      <c r="D564" s="652" t="s">
        <v>2238</v>
      </c>
      <c r="E564" s="651" t="s">
        <v>4611</v>
      </c>
      <c r="F564" s="652" t="s">
        <v>4612</v>
      </c>
      <c r="G564" s="651" t="s">
        <v>4113</v>
      </c>
      <c r="H564" s="651" t="s">
        <v>4114</v>
      </c>
      <c r="I564" s="653">
        <v>24.199999999999996</v>
      </c>
      <c r="J564" s="653">
        <v>1150</v>
      </c>
      <c r="K564" s="654">
        <v>27830</v>
      </c>
    </row>
    <row r="565" spans="1:11" ht="14.4" customHeight="1" x14ac:dyDescent="0.3">
      <c r="A565" s="649" t="s">
        <v>566</v>
      </c>
      <c r="B565" s="650" t="s">
        <v>2234</v>
      </c>
      <c r="C565" s="651" t="s">
        <v>582</v>
      </c>
      <c r="D565" s="652" t="s">
        <v>2238</v>
      </c>
      <c r="E565" s="651" t="s">
        <v>4611</v>
      </c>
      <c r="F565" s="652" t="s">
        <v>4612</v>
      </c>
      <c r="G565" s="651" t="s">
        <v>4561</v>
      </c>
      <c r="H565" s="651" t="s">
        <v>4562</v>
      </c>
      <c r="I565" s="653">
        <v>132</v>
      </c>
      <c r="J565" s="653">
        <v>20</v>
      </c>
      <c r="K565" s="654">
        <v>2639.98</v>
      </c>
    </row>
    <row r="566" spans="1:11" ht="14.4" customHeight="1" x14ac:dyDescent="0.3">
      <c r="A566" s="649" t="s">
        <v>566</v>
      </c>
      <c r="B566" s="650" t="s">
        <v>2234</v>
      </c>
      <c r="C566" s="651" t="s">
        <v>582</v>
      </c>
      <c r="D566" s="652" t="s">
        <v>2238</v>
      </c>
      <c r="E566" s="651" t="s">
        <v>4611</v>
      </c>
      <c r="F566" s="652" t="s">
        <v>4612</v>
      </c>
      <c r="G566" s="651" t="s">
        <v>4563</v>
      </c>
      <c r="H566" s="651" t="s">
        <v>4564</v>
      </c>
      <c r="I566" s="653">
        <v>132</v>
      </c>
      <c r="J566" s="653">
        <v>20</v>
      </c>
      <c r="K566" s="654">
        <v>2639.98</v>
      </c>
    </row>
    <row r="567" spans="1:11" ht="14.4" customHeight="1" x14ac:dyDescent="0.3">
      <c r="A567" s="649" t="s">
        <v>566</v>
      </c>
      <c r="B567" s="650" t="s">
        <v>2234</v>
      </c>
      <c r="C567" s="651" t="s">
        <v>582</v>
      </c>
      <c r="D567" s="652" t="s">
        <v>2238</v>
      </c>
      <c r="E567" s="651" t="s">
        <v>4611</v>
      </c>
      <c r="F567" s="652" t="s">
        <v>4612</v>
      </c>
      <c r="G567" s="651" t="s">
        <v>4119</v>
      </c>
      <c r="H567" s="651" t="s">
        <v>4120</v>
      </c>
      <c r="I567" s="653">
        <v>24.2</v>
      </c>
      <c r="J567" s="653">
        <v>40</v>
      </c>
      <c r="K567" s="654">
        <v>968</v>
      </c>
    </row>
    <row r="568" spans="1:11" ht="14.4" customHeight="1" x14ac:dyDescent="0.3">
      <c r="A568" s="649" t="s">
        <v>566</v>
      </c>
      <c r="B568" s="650" t="s">
        <v>2234</v>
      </c>
      <c r="C568" s="651" t="s">
        <v>582</v>
      </c>
      <c r="D568" s="652" t="s">
        <v>2238</v>
      </c>
      <c r="E568" s="651" t="s">
        <v>4611</v>
      </c>
      <c r="F568" s="652" t="s">
        <v>4612</v>
      </c>
      <c r="G568" s="651" t="s">
        <v>4436</v>
      </c>
      <c r="H568" s="651" t="s">
        <v>4437</v>
      </c>
      <c r="I568" s="653">
        <v>80.87</v>
      </c>
      <c r="J568" s="653">
        <v>20</v>
      </c>
      <c r="K568" s="654">
        <v>1617.4299999999998</v>
      </c>
    </row>
    <row r="569" spans="1:11" ht="14.4" customHeight="1" x14ac:dyDescent="0.3">
      <c r="A569" s="649" t="s">
        <v>566</v>
      </c>
      <c r="B569" s="650" t="s">
        <v>2234</v>
      </c>
      <c r="C569" s="651" t="s">
        <v>582</v>
      </c>
      <c r="D569" s="652" t="s">
        <v>2238</v>
      </c>
      <c r="E569" s="651" t="s">
        <v>4611</v>
      </c>
      <c r="F569" s="652" t="s">
        <v>4612</v>
      </c>
      <c r="G569" s="651" t="s">
        <v>4440</v>
      </c>
      <c r="H569" s="651" t="s">
        <v>4441</v>
      </c>
      <c r="I569" s="653">
        <v>11.49</v>
      </c>
      <c r="J569" s="653">
        <v>300</v>
      </c>
      <c r="K569" s="654">
        <v>3448</v>
      </c>
    </row>
    <row r="570" spans="1:11" ht="14.4" customHeight="1" x14ac:dyDescent="0.3">
      <c r="A570" s="649" t="s">
        <v>566</v>
      </c>
      <c r="B570" s="650" t="s">
        <v>2234</v>
      </c>
      <c r="C570" s="651" t="s">
        <v>582</v>
      </c>
      <c r="D570" s="652" t="s">
        <v>2238</v>
      </c>
      <c r="E570" s="651" t="s">
        <v>4611</v>
      </c>
      <c r="F570" s="652" t="s">
        <v>4612</v>
      </c>
      <c r="G570" s="651" t="s">
        <v>4444</v>
      </c>
      <c r="H570" s="651" t="s">
        <v>4445</v>
      </c>
      <c r="I570" s="653">
        <v>72.150000000000006</v>
      </c>
      <c r="J570" s="653">
        <v>100</v>
      </c>
      <c r="K570" s="654">
        <v>7215.36</v>
      </c>
    </row>
    <row r="571" spans="1:11" ht="14.4" customHeight="1" x14ac:dyDescent="0.3">
      <c r="A571" s="649" t="s">
        <v>566</v>
      </c>
      <c r="B571" s="650" t="s">
        <v>2234</v>
      </c>
      <c r="C571" s="651" t="s">
        <v>582</v>
      </c>
      <c r="D571" s="652" t="s">
        <v>2238</v>
      </c>
      <c r="E571" s="651" t="s">
        <v>4611</v>
      </c>
      <c r="F571" s="652" t="s">
        <v>4612</v>
      </c>
      <c r="G571" s="651" t="s">
        <v>4446</v>
      </c>
      <c r="H571" s="651" t="s">
        <v>4447</v>
      </c>
      <c r="I571" s="653">
        <v>132</v>
      </c>
      <c r="J571" s="653">
        <v>40</v>
      </c>
      <c r="K571" s="654">
        <v>5279.96</v>
      </c>
    </row>
    <row r="572" spans="1:11" ht="14.4" customHeight="1" x14ac:dyDescent="0.3">
      <c r="A572" s="649" t="s">
        <v>566</v>
      </c>
      <c r="B572" s="650" t="s">
        <v>2234</v>
      </c>
      <c r="C572" s="651" t="s">
        <v>582</v>
      </c>
      <c r="D572" s="652" t="s">
        <v>2238</v>
      </c>
      <c r="E572" s="651" t="s">
        <v>4611</v>
      </c>
      <c r="F572" s="652" t="s">
        <v>4612</v>
      </c>
      <c r="G572" s="651" t="s">
        <v>4450</v>
      </c>
      <c r="H572" s="651" t="s">
        <v>4451</v>
      </c>
      <c r="I572" s="653">
        <v>139.33333333333334</v>
      </c>
      <c r="J572" s="653">
        <v>40</v>
      </c>
      <c r="K572" s="654">
        <v>5719.9</v>
      </c>
    </row>
    <row r="573" spans="1:11" ht="14.4" customHeight="1" x14ac:dyDescent="0.3">
      <c r="A573" s="649" t="s">
        <v>566</v>
      </c>
      <c r="B573" s="650" t="s">
        <v>2234</v>
      </c>
      <c r="C573" s="651" t="s">
        <v>582</v>
      </c>
      <c r="D573" s="652" t="s">
        <v>2238</v>
      </c>
      <c r="E573" s="651" t="s">
        <v>4611</v>
      </c>
      <c r="F573" s="652" t="s">
        <v>4612</v>
      </c>
      <c r="G573" s="651" t="s">
        <v>4565</v>
      </c>
      <c r="H573" s="651" t="s">
        <v>4566</v>
      </c>
      <c r="I573" s="653">
        <v>45.62</v>
      </c>
      <c r="J573" s="653">
        <v>25</v>
      </c>
      <c r="K573" s="654">
        <v>1140.43</v>
      </c>
    </row>
    <row r="574" spans="1:11" ht="14.4" customHeight="1" x14ac:dyDescent="0.3">
      <c r="A574" s="649" t="s">
        <v>566</v>
      </c>
      <c r="B574" s="650" t="s">
        <v>2234</v>
      </c>
      <c r="C574" s="651" t="s">
        <v>582</v>
      </c>
      <c r="D574" s="652" t="s">
        <v>2238</v>
      </c>
      <c r="E574" s="651" t="s">
        <v>4611</v>
      </c>
      <c r="F574" s="652" t="s">
        <v>4612</v>
      </c>
      <c r="G574" s="651" t="s">
        <v>4458</v>
      </c>
      <c r="H574" s="651" t="s">
        <v>4459</v>
      </c>
      <c r="I574" s="653">
        <v>17.716666666666665</v>
      </c>
      <c r="J574" s="653">
        <v>27</v>
      </c>
      <c r="K574" s="654">
        <v>479.51</v>
      </c>
    </row>
    <row r="575" spans="1:11" ht="14.4" customHeight="1" x14ac:dyDescent="0.3">
      <c r="A575" s="649" t="s">
        <v>566</v>
      </c>
      <c r="B575" s="650" t="s">
        <v>2234</v>
      </c>
      <c r="C575" s="651" t="s">
        <v>582</v>
      </c>
      <c r="D575" s="652" t="s">
        <v>2238</v>
      </c>
      <c r="E575" s="651" t="s">
        <v>4611</v>
      </c>
      <c r="F575" s="652" t="s">
        <v>4612</v>
      </c>
      <c r="G575" s="651" t="s">
        <v>4567</v>
      </c>
      <c r="H575" s="651" t="s">
        <v>4568</v>
      </c>
      <c r="I575" s="653">
        <v>9.43</v>
      </c>
      <c r="J575" s="653">
        <v>40</v>
      </c>
      <c r="K575" s="654">
        <v>377.2</v>
      </c>
    </row>
    <row r="576" spans="1:11" ht="14.4" customHeight="1" x14ac:dyDescent="0.3">
      <c r="A576" s="649" t="s">
        <v>566</v>
      </c>
      <c r="B576" s="650" t="s">
        <v>2234</v>
      </c>
      <c r="C576" s="651" t="s">
        <v>582</v>
      </c>
      <c r="D576" s="652" t="s">
        <v>2238</v>
      </c>
      <c r="E576" s="651" t="s">
        <v>4611</v>
      </c>
      <c r="F576" s="652" t="s">
        <v>4612</v>
      </c>
      <c r="G576" s="651" t="s">
        <v>4140</v>
      </c>
      <c r="H576" s="651" t="s">
        <v>4142</v>
      </c>
      <c r="I576" s="653">
        <v>8.4700000000000006</v>
      </c>
      <c r="J576" s="653">
        <v>150</v>
      </c>
      <c r="K576" s="654">
        <v>1270.5</v>
      </c>
    </row>
    <row r="577" spans="1:11" ht="14.4" customHeight="1" x14ac:dyDescent="0.3">
      <c r="A577" s="649" t="s">
        <v>566</v>
      </c>
      <c r="B577" s="650" t="s">
        <v>2234</v>
      </c>
      <c r="C577" s="651" t="s">
        <v>582</v>
      </c>
      <c r="D577" s="652" t="s">
        <v>2238</v>
      </c>
      <c r="E577" s="651" t="s">
        <v>4611</v>
      </c>
      <c r="F577" s="652" t="s">
        <v>4612</v>
      </c>
      <c r="G577" s="651" t="s">
        <v>4462</v>
      </c>
      <c r="H577" s="651" t="s">
        <v>4463</v>
      </c>
      <c r="I577" s="653">
        <v>198.98666666666668</v>
      </c>
      <c r="J577" s="653">
        <v>30</v>
      </c>
      <c r="K577" s="654">
        <v>5969.59</v>
      </c>
    </row>
    <row r="578" spans="1:11" ht="14.4" customHeight="1" x14ac:dyDescent="0.3">
      <c r="A578" s="649" t="s">
        <v>566</v>
      </c>
      <c r="B578" s="650" t="s">
        <v>2234</v>
      </c>
      <c r="C578" s="651" t="s">
        <v>582</v>
      </c>
      <c r="D578" s="652" t="s">
        <v>2238</v>
      </c>
      <c r="E578" s="651" t="s">
        <v>4611</v>
      </c>
      <c r="F578" s="652" t="s">
        <v>4612</v>
      </c>
      <c r="G578" s="651" t="s">
        <v>4464</v>
      </c>
      <c r="H578" s="651" t="s">
        <v>4465</v>
      </c>
      <c r="I578" s="653">
        <v>384.04</v>
      </c>
      <c r="J578" s="653">
        <v>3</v>
      </c>
      <c r="K578" s="654">
        <v>1152.1300000000001</v>
      </c>
    </row>
    <row r="579" spans="1:11" ht="14.4" customHeight="1" x14ac:dyDescent="0.3">
      <c r="A579" s="649" t="s">
        <v>566</v>
      </c>
      <c r="B579" s="650" t="s">
        <v>2234</v>
      </c>
      <c r="C579" s="651" t="s">
        <v>582</v>
      </c>
      <c r="D579" s="652" t="s">
        <v>2238</v>
      </c>
      <c r="E579" s="651" t="s">
        <v>4611</v>
      </c>
      <c r="F579" s="652" t="s">
        <v>4612</v>
      </c>
      <c r="G579" s="651" t="s">
        <v>4569</v>
      </c>
      <c r="H579" s="651" t="s">
        <v>4570</v>
      </c>
      <c r="I579" s="653">
        <v>198.98</v>
      </c>
      <c r="J579" s="653">
        <v>10</v>
      </c>
      <c r="K579" s="654">
        <v>1989.85</v>
      </c>
    </row>
    <row r="580" spans="1:11" ht="14.4" customHeight="1" x14ac:dyDescent="0.3">
      <c r="A580" s="649" t="s">
        <v>566</v>
      </c>
      <c r="B580" s="650" t="s">
        <v>2234</v>
      </c>
      <c r="C580" s="651" t="s">
        <v>582</v>
      </c>
      <c r="D580" s="652" t="s">
        <v>2238</v>
      </c>
      <c r="E580" s="651" t="s">
        <v>4611</v>
      </c>
      <c r="F580" s="652" t="s">
        <v>4612</v>
      </c>
      <c r="G580" s="651" t="s">
        <v>4468</v>
      </c>
      <c r="H580" s="651" t="s">
        <v>4469</v>
      </c>
      <c r="I580" s="653">
        <v>350.9</v>
      </c>
      <c r="J580" s="653">
        <v>2</v>
      </c>
      <c r="K580" s="654">
        <v>701.8</v>
      </c>
    </row>
    <row r="581" spans="1:11" ht="14.4" customHeight="1" x14ac:dyDescent="0.3">
      <c r="A581" s="649" t="s">
        <v>566</v>
      </c>
      <c r="B581" s="650" t="s">
        <v>2234</v>
      </c>
      <c r="C581" s="651" t="s">
        <v>582</v>
      </c>
      <c r="D581" s="652" t="s">
        <v>2238</v>
      </c>
      <c r="E581" s="651" t="s">
        <v>4611</v>
      </c>
      <c r="F581" s="652" t="s">
        <v>4612</v>
      </c>
      <c r="G581" s="651" t="s">
        <v>4571</v>
      </c>
      <c r="H581" s="651" t="s">
        <v>4572</v>
      </c>
      <c r="I581" s="653">
        <v>57.61</v>
      </c>
      <c r="J581" s="653">
        <v>3</v>
      </c>
      <c r="K581" s="654">
        <v>172.82</v>
      </c>
    </row>
    <row r="582" spans="1:11" ht="14.4" customHeight="1" x14ac:dyDescent="0.3">
      <c r="A582" s="649" t="s">
        <v>566</v>
      </c>
      <c r="B582" s="650" t="s">
        <v>2234</v>
      </c>
      <c r="C582" s="651" t="s">
        <v>582</v>
      </c>
      <c r="D582" s="652" t="s">
        <v>2238</v>
      </c>
      <c r="E582" s="651" t="s">
        <v>4611</v>
      </c>
      <c r="F582" s="652" t="s">
        <v>4612</v>
      </c>
      <c r="G582" s="651" t="s">
        <v>4474</v>
      </c>
      <c r="H582" s="651" t="s">
        <v>4475</v>
      </c>
      <c r="I582" s="653">
        <v>350.9</v>
      </c>
      <c r="J582" s="653">
        <v>1</v>
      </c>
      <c r="K582" s="654">
        <v>350.9</v>
      </c>
    </row>
    <row r="583" spans="1:11" ht="14.4" customHeight="1" x14ac:dyDescent="0.3">
      <c r="A583" s="649" t="s">
        <v>566</v>
      </c>
      <c r="B583" s="650" t="s">
        <v>2234</v>
      </c>
      <c r="C583" s="651" t="s">
        <v>582</v>
      </c>
      <c r="D583" s="652" t="s">
        <v>2238</v>
      </c>
      <c r="E583" s="651" t="s">
        <v>4611</v>
      </c>
      <c r="F583" s="652" t="s">
        <v>4612</v>
      </c>
      <c r="G583" s="651" t="s">
        <v>4476</v>
      </c>
      <c r="H583" s="651" t="s">
        <v>4477</v>
      </c>
      <c r="I583" s="653">
        <v>24.2</v>
      </c>
      <c r="J583" s="653">
        <v>50</v>
      </c>
      <c r="K583" s="654">
        <v>1210</v>
      </c>
    </row>
    <row r="584" spans="1:11" ht="14.4" customHeight="1" x14ac:dyDescent="0.3">
      <c r="A584" s="649" t="s">
        <v>566</v>
      </c>
      <c r="B584" s="650" t="s">
        <v>2234</v>
      </c>
      <c r="C584" s="651" t="s">
        <v>582</v>
      </c>
      <c r="D584" s="652" t="s">
        <v>2238</v>
      </c>
      <c r="E584" s="651" t="s">
        <v>4611</v>
      </c>
      <c r="F584" s="652" t="s">
        <v>4612</v>
      </c>
      <c r="G584" s="651" t="s">
        <v>4480</v>
      </c>
      <c r="H584" s="651" t="s">
        <v>4481</v>
      </c>
      <c r="I584" s="653">
        <v>101.64</v>
      </c>
      <c r="J584" s="653">
        <v>20</v>
      </c>
      <c r="K584" s="654">
        <v>2032.8</v>
      </c>
    </row>
    <row r="585" spans="1:11" ht="14.4" customHeight="1" x14ac:dyDescent="0.3">
      <c r="A585" s="649" t="s">
        <v>566</v>
      </c>
      <c r="B585" s="650" t="s">
        <v>2234</v>
      </c>
      <c r="C585" s="651" t="s">
        <v>582</v>
      </c>
      <c r="D585" s="652" t="s">
        <v>2238</v>
      </c>
      <c r="E585" s="651" t="s">
        <v>4611</v>
      </c>
      <c r="F585" s="652" t="s">
        <v>4612</v>
      </c>
      <c r="G585" s="651" t="s">
        <v>4573</v>
      </c>
      <c r="H585" s="651" t="s">
        <v>4574</v>
      </c>
      <c r="I585" s="653">
        <v>1500.3950000000002</v>
      </c>
      <c r="J585" s="653">
        <v>9</v>
      </c>
      <c r="K585" s="654">
        <v>13503.5</v>
      </c>
    </row>
    <row r="586" spans="1:11" ht="14.4" customHeight="1" x14ac:dyDescent="0.3">
      <c r="A586" s="649" t="s">
        <v>566</v>
      </c>
      <c r="B586" s="650" t="s">
        <v>2234</v>
      </c>
      <c r="C586" s="651" t="s">
        <v>582</v>
      </c>
      <c r="D586" s="652" t="s">
        <v>2238</v>
      </c>
      <c r="E586" s="651" t="s">
        <v>4611</v>
      </c>
      <c r="F586" s="652" t="s">
        <v>4612</v>
      </c>
      <c r="G586" s="651" t="s">
        <v>4575</v>
      </c>
      <c r="H586" s="651" t="s">
        <v>4576</v>
      </c>
      <c r="I586" s="653">
        <v>33.76</v>
      </c>
      <c r="J586" s="653">
        <v>50</v>
      </c>
      <c r="K586" s="654">
        <v>1688</v>
      </c>
    </row>
    <row r="587" spans="1:11" ht="14.4" customHeight="1" x14ac:dyDescent="0.3">
      <c r="A587" s="649" t="s">
        <v>566</v>
      </c>
      <c r="B587" s="650" t="s">
        <v>2234</v>
      </c>
      <c r="C587" s="651" t="s">
        <v>582</v>
      </c>
      <c r="D587" s="652" t="s">
        <v>2238</v>
      </c>
      <c r="E587" s="651" t="s">
        <v>4611</v>
      </c>
      <c r="F587" s="652" t="s">
        <v>4612</v>
      </c>
      <c r="G587" s="651" t="s">
        <v>4577</v>
      </c>
      <c r="H587" s="651" t="s">
        <v>4578</v>
      </c>
      <c r="I587" s="653">
        <v>96.68</v>
      </c>
      <c r="J587" s="653">
        <v>45</v>
      </c>
      <c r="K587" s="654">
        <v>4350.6000000000004</v>
      </c>
    </row>
    <row r="588" spans="1:11" ht="14.4" customHeight="1" x14ac:dyDescent="0.3">
      <c r="A588" s="649" t="s">
        <v>566</v>
      </c>
      <c r="B588" s="650" t="s">
        <v>2234</v>
      </c>
      <c r="C588" s="651" t="s">
        <v>582</v>
      </c>
      <c r="D588" s="652" t="s">
        <v>2238</v>
      </c>
      <c r="E588" s="651" t="s">
        <v>4611</v>
      </c>
      <c r="F588" s="652" t="s">
        <v>4612</v>
      </c>
      <c r="G588" s="651" t="s">
        <v>4494</v>
      </c>
      <c r="H588" s="651" t="s">
        <v>4495</v>
      </c>
      <c r="I588" s="653">
        <v>104.06</v>
      </c>
      <c r="J588" s="653">
        <v>100</v>
      </c>
      <c r="K588" s="654">
        <v>10406</v>
      </c>
    </row>
    <row r="589" spans="1:11" ht="14.4" customHeight="1" x14ac:dyDescent="0.3">
      <c r="A589" s="649" t="s">
        <v>566</v>
      </c>
      <c r="B589" s="650" t="s">
        <v>2234</v>
      </c>
      <c r="C589" s="651" t="s">
        <v>582</v>
      </c>
      <c r="D589" s="652" t="s">
        <v>2238</v>
      </c>
      <c r="E589" s="651" t="s">
        <v>4611</v>
      </c>
      <c r="F589" s="652" t="s">
        <v>4612</v>
      </c>
      <c r="G589" s="651" t="s">
        <v>4498</v>
      </c>
      <c r="H589" s="651" t="s">
        <v>4499</v>
      </c>
      <c r="I589" s="653">
        <v>104.06</v>
      </c>
      <c r="J589" s="653">
        <v>70</v>
      </c>
      <c r="K589" s="654">
        <v>7284.2</v>
      </c>
    </row>
    <row r="590" spans="1:11" ht="14.4" customHeight="1" x14ac:dyDescent="0.3">
      <c r="A590" s="649" t="s">
        <v>566</v>
      </c>
      <c r="B590" s="650" t="s">
        <v>2234</v>
      </c>
      <c r="C590" s="651" t="s">
        <v>582</v>
      </c>
      <c r="D590" s="652" t="s">
        <v>2238</v>
      </c>
      <c r="E590" s="651" t="s">
        <v>4611</v>
      </c>
      <c r="F590" s="652" t="s">
        <v>4612</v>
      </c>
      <c r="G590" s="651" t="s">
        <v>4579</v>
      </c>
      <c r="H590" s="651" t="s">
        <v>4580</v>
      </c>
      <c r="I590" s="653">
        <v>955.42</v>
      </c>
      <c r="J590" s="653">
        <v>10</v>
      </c>
      <c r="K590" s="654">
        <v>9554.16</v>
      </c>
    </row>
    <row r="591" spans="1:11" ht="14.4" customHeight="1" x14ac:dyDescent="0.3">
      <c r="A591" s="649" t="s">
        <v>566</v>
      </c>
      <c r="B591" s="650" t="s">
        <v>2234</v>
      </c>
      <c r="C591" s="651" t="s">
        <v>582</v>
      </c>
      <c r="D591" s="652" t="s">
        <v>2238</v>
      </c>
      <c r="E591" s="651" t="s">
        <v>4619</v>
      </c>
      <c r="F591" s="652" t="s">
        <v>4620</v>
      </c>
      <c r="G591" s="651" t="s">
        <v>4191</v>
      </c>
      <c r="H591" s="651" t="s">
        <v>4192</v>
      </c>
      <c r="I591" s="653">
        <v>319.91000000000003</v>
      </c>
      <c r="J591" s="653">
        <v>120</v>
      </c>
      <c r="K591" s="654">
        <v>38389.399999999994</v>
      </c>
    </row>
    <row r="592" spans="1:11" ht="14.4" customHeight="1" x14ac:dyDescent="0.3">
      <c r="A592" s="649" t="s">
        <v>566</v>
      </c>
      <c r="B592" s="650" t="s">
        <v>2234</v>
      </c>
      <c r="C592" s="651" t="s">
        <v>582</v>
      </c>
      <c r="D592" s="652" t="s">
        <v>2238</v>
      </c>
      <c r="E592" s="651" t="s">
        <v>4619</v>
      </c>
      <c r="F592" s="652" t="s">
        <v>4620</v>
      </c>
      <c r="G592" s="651" t="s">
        <v>4581</v>
      </c>
      <c r="H592" s="651" t="s">
        <v>4582</v>
      </c>
      <c r="I592" s="653">
        <v>267.79000000000002</v>
      </c>
      <c r="J592" s="653">
        <v>10</v>
      </c>
      <c r="K592" s="654">
        <v>2677.9</v>
      </c>
    </row>
    <row r="593" spans="1:11" ht="14.4" customHeight="1" x14ac:dyDescent="0.3">
      <c r="A593" s="649" t="s">
        <v>566</v>
      </c>
      <c r="B593" s="650" t="s">
        <v>2234</v>
      </c>
      <c r="C593" s="651" t="s">
        <v>582</v>
      </c>
      <c r="D593" s="652" t="s">
        <v>2238</v>
      </c>
      <c r="E593" s="651" t="s">
        <v>4623</v>
      </c>
      <c r="F593" s="652" t="s">
        <v>4624</v>
      </c>
      <c r="G593" s="651" t="s">
        <v>4522</v>
      </c>
      <c r="H593" s="651" t="s">
        <v>4523</v>
      </c>
      <c r="I593" s="653">
        <v>8.1666666666666661</v>
      </c>
      <c r="J593" s="653">
        <v>2100</v>
      </c>
      <c r="K593" s="654">
        <v>17148</v>
      </c>
    </row>
    <row r="594" spans="1:11" ht="14.4" customHeight="1" x14ac:dyDescent="0.3">
      <c r="A594" s="649" t="s">
        <v>566</v>
      </c>
      <c r="B594" s="650" t="s">
        <v>2234</v>
      </c>
      <c r="C594" s="651" t="s">
        <v>582</v>
      </c>
      <c r="D594" s="652" t="s">
        <v>2238</v>
      </c>
      <c r="E594" s="651" t="s">
        <v>4623</v>
      </c>
      <c r="F594" s="652" t="s">
        <v>4624</v>
      </c>
      <c r="G594" s="651" t="s">
        <v>4522</v>
      </c>
      <c r="H594" s="651" t="s">
        <v>4524</v>
      </c>
      <c r="I594" s="653">
        <v>8.1649999999999991</v>
      </c>
      <c r="J594" s="653">
        <v>3100</v>
      </c>
      <c r="K594" s="654">
        <v>25311</v>
      </c>
    </row>
    <row r="595" spans="1:11" ht="14.4" customHeight="1" x14ac:dyDescent="0.3">
      <c r="A595" s="649" t="s">
        <v>566</v>
      </c>
      <c r="B595" s="650" t="s">
        <v>2234</v>
      </c>
      <c r="C595" s="651" t="s">
        <v>582</v>
      </c>
      <c r="D595" s="652" t="s">
        <v>2238</v>
      </c>
      <c r="E595" s="651" t="s">
        <v>4623</v>
      </c>
      <c r="F595" s="652" t="s">
        <v>4624</v>
      </c>
      <c r="G595" s="651" t="s">
        <v>4207</v>
      </c>
      <c r="H595" s="651" t="s">
        <v>4208</v>
      </c>
      <c r="I595" s="653">
        <v>12.702727272727275</v>
      </c>
      <c r="J595" s="653">
        <v>700</v>
      </c>
      <c r="K595" s="654">
        <v>8891.2999999999993</v>
      </c>
    </row>
    <row r="596" spans="1:11" ht="14.4" customHeight="1" x14ac:dyDescent="0.3">
      <c r="A596" s="649" t="s">
        <v>566</v>
      </c>
      <c r="B596" s="650" t="s">
        <v>2234</v>
      </c>
      <c r="C596" s="651" t="s">
        <v>582</v>
      </c>
      <c r="D596" s="652" t="s">
        <v>2238</v>
      </c>
      <c r="E596" s="651" t="s">
        <v>4623</v>
      </c>
      <c r="F596" s="652" t="s">
        <v>4624</v>
      </c>
      <c r="G596" s="651" t="s">
        <v>4583</v>
      </c>
      <c r="H596" s="651" t="s">
        <v>4584</v>
      </c>
      <c r="I596" s="653">
        <v>362.73</v>
      </c>
      <c r="J596" s="653">
        <v>20</v>
      </c>
      <c r="K596" s="654">
        <v>7254.68</v>
      </c>
    </row>
    <row r="597" spans="1:11" ht="14.4" customHeight="1" x14ac:dyDescent="0.3">
      <c r="A597" s="649" t="s">
        <v>566</v>
      </c>
      <c r="B597" s="650" t="s">
        <v>2234</v>
      </c>
      <c r="C597" s="651" t="s">
        <v>582</v>
      </c>
      <c r="D597" s="652" t="s">
        <v>2238</v>
      </c>
      <c r="E597" s="651" t="s">
        <v>4625</v>
      </c>
      <c r="F597" s="652" t="s">
        <v>4626</v>
      </c>
      <c r="G597" s="651" t="s">
        <v>4585</v>
      </c>
      <c r="H597" s="651" t="s">
        <v>4586</v>
      </c>
      <c r="I597" s="653">
        <v>34.880000000000003</v>
      </c>
      <c r="J597" s="653">
        <v>540</v>
      </c>
      <c r="K597" s="654">
        <v>18835.02</v>
      </c>
    </row>
    <row r="598" spans="1:11" ht="14.4" customHeight="1" x14ac:dyDescent="0.3">
      <c r="A598" s="649" t="s">
        <v>566</v>
      </c>
      <c r="B598" s="650" t="s">
        <v>2234</v>
      </c>
      <c r="C598" s="651" t="s">
        <v>582</v>
      </c>
      <c r="D598" s="652" t="s">
        <v>2238</v>
      </c>
      <c r="E598" s="651" t="s">
        <v>4613</v>
      </c>
      <c r="F598" s="652" t="s">
        <v>4614</v>
      </c>
      <c r="G598" s="651" t="s">
        <v>3769</v>
      </c>
      <c r="H598" s="651" t="s">
        <v>3770</v>
      </c>
      <c r="I598" s="653">
        <v>180.43666666666664</v>
      </c>
      <c r="J598" s="653">
        <v>75</v>
      </c>
      <c r="K598" s="654">
        <v>13532.52</v>
      </c>
    </row>
    <row r="599" spans="1:11" ht="14.4" customHeight="1" x14ac:dyDescent="0.3">
      <c r="A599" s="649" t="s">
        <v>566</v>
      </c>
      <c r="B599" s="650" t="s">
        <v>2234</v>
      </c>
      <c r="C599" s="651" t="s">
        <v>582</v>
      </c>
      <c r="D599" s="652" t="s">
        <v>2238</v>
      </c>
      <c r="E599" s="651" t="s">
        <v>4613</v>
      </c>
      <c r="F599" s="652" t="s">
        <v>4614</v>
      </c>
      <c r="G599" s="651" t="s">
        <v>4232</v>
      </c>
      <c r="H599" s="651" t="s">
        <v>4233</v>
      </c>
      <c r="I599" s="653">
        <v>0.30545454545454542</v>
      </c>
      <c r="J599" s="653">
        <v>4300</v>
      </c>
      <c r="K599" s="654">
        <v>1321</v>
      </c>
    </row>
    <row r="600" spans="1:11" ht="14.4" customHeight="1" x14ac:dyDescent="0.3">
      <c r="A600" s="649" t="s">
        <v>566</v>
      </c>
      <c r="B600" s="650" t="s">
        <v>2234</v>
      </c>
      <c r="C600" s="651" t="s">
        <v>582</v>
      </c>
      <c r="D600" s="652" t="s">
        <v>2238</v>
      </c>
      <c r="E600" s="651" t="s">
        <v>4613</v>
      </c>
      <c r="F600" s="652" t="s">
        <v>4614</v>
      </c>
      <c r="G600" s="651" t="s">
        <v>3771</v>
      </c>
      <c r="H600" s="651" t="s">
        <v>3772</v>
      </c>
      <c r="I600" s="653">
        <v>0.30166666666666669</v>
      </c>
      <c r="J600" s="653">
        <v>2500</v>
      </c>
      <c r="K600" s="654">
        <v>755</v>
      </c>
    </row>
    <row r="601" spans="1:11" ht="14.4" customHeight="1" x14ac:dyDescent="0.3">
      <c r="A601" s="649" t="s">
        <v>566</v>
      </c>
      <c r="B601" s="650" t="s">
        <v>2234</v>
      </c>
      <c r="C601" s="651" t="s">
        <v>582</v>
      </c>
      <c r="D601" s="652" t="s">
        <v>2238</v>
      </c>
      <c r="E601" s="651" t="s">
        <v>4613</v>
      </c>
      <c r="F601" s="652" t="s">
        <v>4614</v>
      </c>
      <c r="G601" s="651" t="s">
        <v>4525</v>
      </c>
      <c r="H601" s="651" t="s">
        <v>4526</v>
      </c>
      <c r="I601" s="653">
        <v>48.83</v>
      </c>
      <c r="J601" s="653">
        <v>25</v>
      </c>
      <c r="K601" s="654">
        <v>1220.68</v>
      </c>
    </row>
    <row r="602" spans="1:11" ht="14.4" customHeight="1" x14ac:dyDescent="0.3">
      <c r="A602" s="649" t="s">
        <v>566</v>
      </c>
      <c r="B602" s="650" t="s">
        <v>2234</v>
      </c>
      <c r="C602" s="651" t="s">
        <v>582</v>
      </c>
      <c r="D602" s="652" t="s">
        <v>2238</v>
      </c>
      <c r="E602" s="651" t="s">
        <v>4613</v>
      </c>
      <c r="F602" s="652" t="s">
        <v>4614</v>
      </c>
      <c r="G602" s="651" t="s">
        <v>3773</v>
      </c>
      <c r="H602" s="651" t="s">
        <v>3774</v>
      </c>
      <c r="I602" s="653">
        <v>0.35142857142857142</v>
      </c>
      <c r="J602" s="653">
        <v>11700</v>
      </c>
      <c r="K602" s="654">
        <v>4034</v>
      </c>
    </row>
    <row r="603" spans="1:11" ht="14.4" customHeight="1" x14ac:dyDescent="0.3">
      <c r="A603" s="649" t="s">
        <v>566</v>
      </c>
      <c r="B603" s="650" t="s">
        <v>2234</v>
      </c>
      <c r="C603" s="651" t="s">
        <v>582</v>
      </c>
      <c r="D603" s="652" t="s">
        <v>2238</v>
      </c>
      <c r="E603" s="651" t="s">
        <v>4613</v>
      </c>
      <c r="F603" s="652" t="s">
        <v>4614</v>
      </c>
      <c r="G603" s="651" t="s">
        <v>4527</v>
      </c>
      <c r="H603" s="651" t="s">
        <v>4528</v>
      </c>
      <c r="I603" s="653">
        <v>48.83</v>
      </c>
      <c r="J603" s="653">
        <v>25</v>
      </c>
      <c r="K603" s="654">
        <v>1220.8499999999999</v>
      </c>
    </row>
    <row r="604" spans="1:11" ht="14.4" customHeight="1" x14ac:dyDescent="0.3">
      <c r="A604" s="649" t="s">
        <v>566</v>
      </c>
      <c r="B604" s="650" t="s">
        <v>2234</v>
      </c>
      <c r="C604" s="651" t="s">
        <v>582</v>
      </c>
      <c r="D604" s="652" t="s">
        <v>2238</v>
      </c>
      <c r="E604" s="651" t="s">
        <v>4613</v>
      </c>
      <c r="F604" s="652" t="s">
        <v>4614</v>
      </c>
      <c r="G604" s="651" t="s">
        <v>4527</v>
      </c>
      <c r="H604" s="651" t="s">
        <v>4587</v>
      </c>
      <c r="I604" s="653">
        <v>48.82</v>
      </c>
      <c r="J604" s="653">
        <v>75</v>
      </c>
      <c r="K604" s="654">
        <v>3661.7699999999995</v>
      </c>
    </row>
    <row r="605" spans="1:11" ht="14.4" customHeight="1" x14ac:dyDescent="0.3">
      <c r="A605" s="649" t="s">
        <v>566</v>
      </c>
      <c r="B605" s="650" t="s">
        <v>2234</v>
      </c>
      <c r="C605" s="651" t="s">
        <v>582</v>
      </c>
      <c r="D605" s="652" t="s">
        <v>2238</v>
      </c>
      <c r="E605" s="651" t="s">
        <v>4613</v>
      </c>
      <c r="F605" s="652" t="s">
        <v>4614</v>
      </c>
      <c r="G605" s="651" t="s">
        <v>4531</v>
      </c>
      <c r="H605" s="651" t="s">
        <v>4532</v>
      </c>
      <c r="I605" s="653">
        <v>31.74</v>
      </c>
      <c r="J605" s="653">
        <v>50</v>
      </c>
      <c r="K605" s="654">
        <v>1586.92</v>
      </c>
    </row>
    <row r="606" spans="1:11" ht="14.4" customHeight="1" x14ac:dyDescent="0.3">
      <c r="A606" s="649" t="s">
        <v>566</v>
      </c>
      <c r="B606" s="650" t="s">
        <v>2234</v>
      </c>
      <c r="C606" s="651" t="s">
        <v>582</v>
      </c>
      <c r="D606" s="652" t="s">
        <v>2238</v>
      </c>
      <c r="E606" s="651" t="s">
        <v>4613</v>
      </c>
      <c r="F606" s="652" t="s">
        <v>4614</v>
      </c>
      <c r="G606" s="651" t="s">
        <v>4537</v>
      </c>
      <c r="H606" s="651" t="s">
        <v>4588</v>
      </c>
      <c r="I606" s="653">
        <v>48.82</v>
      </c>
      <c r="J606" s="653">
        <v>25</v>
      </c>
      <c r="K606" s="654">
        <v>1220.5899999999999</v>
      </c>
    </row>
    <row r="607" spans="1:11" ht="14.4" customHeight="1" x14ac:dyDescent="0.3">
      <c r="A607" s="649" t="s">
        <v>566</v>
      </c>
      <c r="B607" s="650" t="s">
        <v>2234</v>
      </c>
      <c r="C607" s="651" t="s">
        <v>582</v>
      </c>
      <c r="D607" s="652" t="s">
        <v>2238</v>
      </c>
      <c r="E607" s="651" t="s">
        <v>4613</v>
      </c>
      <c r="F607" s="652" t="s">
        <v>4614</v>
      </c>
      <c r="G607" s="651" t="s">
        <v>4589</v>
      </c>
      <c r="H607" s="651" t="s">
        <v>4590</v>
      </c>
      <c r="I607" s="653">
        <v>478.79</v>
      </c>
      <c r="J607" s="653">
        <v>10</v>
      </c>
      <c r="K607" s="654">
        <v>4787.95</v>
      </c>
    </row>
    <row r="608" spans="1:11" ht="14.4" customHeight="1" x14ac:dyDescent="0.3">
      <c r="A608" s="649" t="s">
        <v>566</v>
      </c>
      <c r="B608" s="650" t="s">
        <v>2234</v>
      </c>
      <c r="C608" s="651" t="s">
        <v>582</v>
      </c>
      <c r="D608" s="652" t="s">
        <v>2238</v>
      </c>
      <c r="E608" s="651" t="s">
        <v>4615</v>
      </c>
      <c r="F608" s="652" t="s">
        <v>4616</v>
      </c>
      <c r="G608" s="651" t="s">
        <v>4545</v>
      </c>
      <c r="H608" s="651" t="s">
        <v>4546</v>
      </c>
      <c r="I608" s="653">
        <v>1.22</v>
      </c>
      <c r="J608" s="653">
        <v>900</v>
      </c>
      <c r="K608" s="654">
        <v>1097.7</v>
      </c>
    </row>
    <row r="609" spans="1:11" ht="14.4" customHeight="1" x14ac:dyDescent="0.3">
      <c r="A609" s="649" t="s">
        <v>566</v>
      </c>
      <c r="B609" s="650" t="s">
        <v>2234</v>
      </c>
      <c r="C609" s="651" t="s">
        <v>582</v>
      </c>
      <c r="D609" s="652" t="s">
        <v>2238</v>
      </c>
      <c r="E609" s="651" t="s">
        <v>4615</v>
      </c>
      <c r="F609" s="652" t="s">
        <v>4616</v>
      </c>
      <c r="G609" s="651" t="s">
        <v>3781</v>
      </c>
      <c r="H609" s="651" t="s">
        <v>3782</v>
      </c>
      <c r="I609" s="653">
        <v>0.77375000000000005</v>
      </c>
      <c r="J609" s="653">
        <v>8400</v>
      </c>
      <c r="K609" s="654">
        <v>6493</v>
      </c>
    </row>
    <row r="610" spans="1:11" ht="14.4" customHeight="1" x14ac:dyDescent="0.3">
      <c r="A610" s="649" t="s">
        <v>566</v>
      </c>
      <c r="B610" s="650" t="s">
        <v>2234</v>
      </c>
      <c r="C610" s="651" t="s">
        <v>582</v>
      </c>
      <c r="D610" s="652" t="s">
        <v>2238</v>
      </c>
      <c r="E610" s="651" t="s">
        <v>4615</v>
      </c>
      <c r="F610" s="652" t="s">
        <v>4616</v>
      </c>
      <c r="G610" s="651" t="s">
        <v>3783</v>
      </c>
      <c r="H610" s="651" t="s">
        <v>3784</v>
      </c>
      <c r="I610" s="653">
        <v>0.77500000000000013</v>
      </c>
      <c r="J610" s="653">
        <v>10400</v>
      </c>
      <c r="K610" s="654">
        <v>8060</v>
      </c>
    </row>
    <row r="611" spans="1:11" ht="14.4" customHeight="1" x14ac:dyDescent="0.3">
      <c r="A611" s="649" t="s">
        <v>566</v>
      </c>
      <c r="B611" s="650" t="s">
        <v>2234</v>
      </c>
      <c r="C611" s="651" t="s">
        <v>582</v>
      </c>
      <c r="D611" s="652" t="s">
        <v>2238</v>
      </c>
      <c r="E611" s="651" t="s">
        <v>4615</v>
      </c>
      <c r="F611" s="652" t="s">
        <v>4616</v>
      </c>
      <c r="G611" s="651" t="s">
        <v>3785</v>
      </c>
      <c r="H611" s="651" t="s">
        <v>3786</v>
      </c>
      <c r="I611" s="653">
        <v>0.71</v>
      </c>
      <c r="J611" s="653">
        <v>9200</v>
      </c>
      <c r="K611" s="654">
        <v>6532</v>
      </c>
    </row>
    <row r="612" spans="1:11" ht="14.4" customHeight="1" x14ac:dyDescent="0.3">
      <c r="A612" s="649" t="s">
        <v>566</v>
      </c>
      <c r="B612" s="650" t="s">
        <v>2234</v>
      </c>
      <c r="C612" s="651" t="s">
        <v>582</v>
      </c>
      <c r="D612" s="652" t="s">
        <v>2238</v>
      </c>
      <c r="E612" s="651" t="s">
        <v>4615</v>
      </c>
      <c r="F612" s="652" t="s">
        <v>4616</v>
      </c>
      <c r="G612" s="651" t="s">
        <v>3787</v>
      </c>
      <c r="H612" s="651" t="s">
        <v>3788</v>
      </c>
      <c r="I612" s="653">
        <v>0.71</v>
      </c>
      <c r="J612" s="653">
        <v>8800</v>
      </c>
      <c r="K612" s="654">
        <v>6248</v>
      </c>
    </row>
    <row r="613" spans="1:11" ht="14.4" customHeight="1" x14ac:dyDescent="0.3">
      <c r="A613" s="649" t="s">
        <v>566</v>
      </c>
      <c r="B613" s="650" t="s">
        <v>2234</v>
      </c>
      <c r="C613" s="651" t="s">
        <v>582</v>
      </c>
      <c r="D613" s="652" t="s">
        <v>2238</v>
      </c>
      <c r="E613" s="651" t="s">
        <v>4627</v>
      </c>
      <c r="F613" s="652" t="s">
        <v>4628</v>
      </c>
      <c r="G613" s="651" t="s">
        <v>4264</v>
      </c>
      <c r="H613" s="651" t="s">
        <v>4265</v>
      </c>
      <c r="I613" s="653">
        <v>152.46</v>
      </c>
      <c r="J613" s="653">
        <v>16</v>
      </c>
      <c r="K613" s="654">
        <v>2439.36</v>
      </c>
    </row>
    <row r="614" spans="1:11" ht="14.4" customHeight="1" x14ac:dyDescent="0.3">
      <c r="A614" s="649" t="s">
        <v>566</v>
      </c>
      <c r="B614" s="650" t="s">
        <v>2234</v>
      </c>
      <c r="C614" s="651" t="s">
        <v>585</v>
      </c>
      <c r="D614" s="652" t="s">
        <v>2239</v>
      </c>
      <c r="E614" s="651" t="s">
        <v>4609</v>
      </c>
      <c r="F614" s="652" t="s">
        <v>4610</v>
      </c>
      <c r="G614" s="651" t="s">
        <v>3801</v>
      </c>
      <c r="H614" s="651" t="s">
        <v>3802</v>
      </c>
      <c r="I614" s="653">
        <v>2.96</v>
      </c>
      <c r="J614" s="653">
        <v>20</v>
      </c>
      <c r="K614" s="654">
        <v>59.2</v>
      </c>
    </row>
    <row r="615" spans="1:11" ht="14.4" customHeight="1" x14ac:dyDescent="0.3">
      <c r="A615" s="649" t="s">
        <v>566</v>
      </c>
      <c r="B615" s="650" t="s">
        <v>2234</v>
      </c>
      <c r="C615" s="651" t="s">
        <v>585</v>
      </c>
      <c r="D615" s="652" t="s">
        <v>2239</v>
      </c>
      <c r="E615" s="651" t="s">
        <v>4609</v>
      </c>
      <c r="F615" s="652" t="s">
        <v>4610</v>
      </c>
      <c r="G615" s="651" t="s">
        <v>3805</v>
      </c>
      <c r="H615" s="651" t="s">
        <v>3806</v>
      </c>
      <c r="I615" s="653">
        <v>27.414999999999999</v>
      </c>
      <c r="J615" s="653">
        <v>8</v>
      </c>
      <c r="K615" s="654">
        <v>219.32</v>
      </c>
    </row>
    <row r="616" spans="1:11" ht="14.4" customHeight="1" x14ac:dyDescent="0.3">
      <c r="A616" s="649" t="s">
        <v>566</v>
      </c>
      <c r="B616" s="650" t="s">
        <v>2234</v>
      </c>
      <c r="C616" s="651" t="s">
        <v>585</v>
      </c>
      <c r="D616" s="652" t="s">
        <v>2239</v>
      </c>
      <c r="E616" s="651" t="s">
        <v>4609</v>
      </c>
      <c r="F616" s="652" t="s">
        <v>4610</v>
      </c>
      <c r="G616" s="651" t="s">
        <v>3739</v>
      </c>
      <c r="H616" s="651" t="s">
        <v>3740</v>
      </c>
      <c r="I616" s="653">
        <v>0.6</v>
      </c>
      <c r="J616" s="653">
        <v>750</v>
      </c>
      <c r="K616" s="654">
        <v>450</v>
      </c>
    </row>
    <row r="617" spans="1:11" ht="14.4" customHeight="1" x14ac:dyDescent="0.3">
      <c r="A617" s="649" t="s">
        <v>566</v>
      </c>
      <c r="B617" s="650" t="s">
        <v>2234</v>
      </c>
      <c r="C617" s="651" t="s">
        <v>585</v>
      </c>
      <c r="D617" s="652" t="s">
        <v>2239</v>
      </c>
      <c r="E617" s="651" t="s">
        <v>4609</v>
      </c>
      <c r="F617" s="652" t="s">
        <v>4610</v>
      </c>
      <c r="G617" s="651" t="s">
        <v>3841</v>
      </c>
      <c r="H617" s="651" t="s">
        <v>3842</v>
      </c>
      <c r="I617" s="653">
        <v>8.58</v>
      </c>
      <c r="J617" s="653">
        <v>4</v>
      </c>
      <c r="K617" s="654">
        <v>34.32</v>
      </c>
    </row>
    <row r="618" spans="1:11" ht="14.4" customHeight="1" x14ac:dyDescent="0.3">
      <c r="A618" s="649" t="s">
        <v>566</v>
      </c>
      <c r="B618" s="650" t="s">
        <v>2234</v>
      </c>
      <c r="C618" s="651" t="s">
        <v>585</v>
      </c>
      <c r="D618" s="652" t="s">
        <v>2239</v>
      </c>
      <c r="E618" s="651" t="s">
        <v>4611</v>
      </c>
      <c r="F618" s="652" t="s">
        <v>4612</v>
      </c>
      <c r="G618" s="651" t="s">
        <v>3749</v>
      </c>
      <c r="H618" s="651" t="s">
        <v>3750</v>
      </c>
      <c r="I618" s="653">
        <v>0.97250000000000014</v>
      </c>
      <c r="J618" s="653">
        <v>400</v>
      </c>
      <c r="K618" s="654">
        <v>389</v>
      </c>
    </row>
    <row r="619" spans="1:11" ht="14.4" customHeight="1" x14ac:dyDescent="0.3">
      <c r="A619" s="649" t="s">
        <v>566</v>
      </c>
      <c r="B619" s="650" t="s">
        <v>2234</v>
      </c>
      <c r="C619" s="651" t="s">
        <v>585</v>
      </c>
      <c r="D619" s="652" t="s">
        <v>2239</v>
      </c>
      <c r="E619" s="651" t="s">
        <v>4611</v>
      </c>
      <c r="F619" s="652" t="s">
        <v>4612</v>
      </c>
      <c r="G619" s="651" t="s">
        <v>3751</v>
      </c>
      <c r="H619" s="651" t="s">
        <v>3752</v>
      </c>
      <c r="I619" s="653">
        <v>1.5071428571428569</v>
      </c>
      <c r="J619" s="653">
        <v>2000</v>
      </c>
      <c r="K619" s="654">
        <v>3021</v>
      </c>
    </row>
    <row r="620" spans="1:11" ht="14.4" customHeight="1" x14ac:dyDescent="0.3">
      <c r="A620" s="649" t="s">
        <v>566</v>
      </c>
      <c r="B620" s="650" t="s">
        <v>2234</v>
      </c>
      <c r="C620" s="651" t="s">
        <v>585</v>
      </c>
      <c r="D620" s="652" t="s">
        <v>2239</v>
      </c>
      <c r="E620" s="651" t="s">
        <v>4611</v>
      </c>
      <c r="F620" s="652" t="s">
        <v>4612</v>
      </c>
      <c r="G620" s="651" t="s">
        <v>3753</v>
      </c>
      <c r="H620" s="651" t="s">
        <v>3754</v>
      </c>
      <c r="I620" s="653">
        <v>0.44249999999999995</v>
      </c>
      <c r="J620" s="653">
        <v>400</v>
      </c>
      <c r="K620" s="654">
        <v>177</v>
      </c>
    </row>
    <row r="621" spans="1:11" ht="14.4" customHeight="1" x14ac:dyDescent="0.3">
      <c r="A621" s="649" t="s">
        <v>566</v>
      </c>
      <c r="B621" s="650" t="s">
        <v>2234</v>
      </c>
      <c r="C621" s="651" t="s">
        <v>585</v>
      </c>
      <c r="D621" s="652" t="s">
        <v>2239</v>
      </c>
      <c r="E621" s="651" t="s">
        <v>4611</v>
      </c>
      <c r="F621" s="652" t="s">
        <v>4612</v>
      </c>
      <c r="G621" s="651" t="s">
        <v>3755</v>
      </c>
      <c r="H621" s="651" t="s">
        <v>3756</v>
      </c>
      <c r="I621" s="653">
        <v>0.60833333333333339</v>
      </c>
      <c r="J621" s="653">
        <v>600</v>
      </c>
      <c r="K621" s="654">
        <v>365</v>
      </c>
    </row>
    <row r="622" spans="1:11" ht="14.4" customHeight="1" x14ac:dyDescent="0.3">
      <c r="A622" s="649" t="s">
        <v>566</v>
      </c>
      <c r="B622" s="650" t="s">
        <v>2234</v>
      </c>
      <c r="C622" s="651" t="s">
        <v>585</v>
      </c>
      <c r="D622" s="652" t="s">
        <v>2239</v>
      </c>
      <c r="E622" s="651" t="s">
        <v>4611</v>
      </c>
      <c r="F622" s="652" t="s">
        <v>4612</v>
      </c>
      <c r="G622" s="651" t="s">
        <v>4329</v>
      </c>
      <c r="H622" s="651" t="s">
        <v>4330</v>
      </c>
      <c r="I622" s="653">
        <v>17.36</v>
      </c>
      <c r="J622" s="653">
        <v>150</v>
      </c>
      <c r="K622" s="654">
        <v>2604</v>
      </c>
    </row>
    <row r="623" spans="1:11" ht="14.4" customHeight="1" x14ac:dyDescent="0.3">
      <c r="A623" s="649" t="s">
        <v>566</v>
      </c>
      <c r="B623" s="650" t="s">
        <v>2234</v>
      </c>
      <c r="C623" s="651" t="s">
        <v>585</v>
      </c>
      <c r="D623" s="652" t="s">
        <v>2239</v>
      </c>
      <c r="E623" s="651" t="s">
        <v>4611</v>
      </c>
      <c r="F623" s="652" t="s">
        <v>4612</v>
      </c>
      <c r="G623" s="651" t="s">
        <v>4329</v>
      </c>
      <c r="H623" s="651" t="s">
        <v>4331</v>
      </c>
      <c r="I623" s="653">
        <v>14.118</v>
      </c>
      <c r="J623" s="653">
        <v>260</v>
      </c>
      <c r="K623" s="654">
        <v>3657.3</v>
      </c>
    </row>
    <row r="624" spans="1:11" ht="14.4" customHeight="1" x14ac:dyDescent="0.3">
      <c r="A624" s="649" t="s">
        <v>566</v>
      </c>
      <c r="B624" s="650" t="s">
        <v>2234</v>
      </c>
      <c r="C624" s="651" t="s">
        <v>585</v>
      </c>
      <c r="D624" s="652" t="s">
        <v>2239</v>
      </c>
      <c r="E624" s="651" t="s">
        <v>4611</v>
      </c>
      <c r="F624" s="652" t="s">
        <v>4612</v>
      </c>
      <c r="G624" s="651" t="s">
        <v>3757</v>
      </c>
      <c r="H624" s="651" t="s">
        <v>3758</v>
      </c>
      <c r="I624" s="653">
        <v>1.61</v>
      </c>
      <c r="J624" s="653">
        <v>750</v>
      </c>
      <c r="K624" s="654">
        <v>1208.5</v>
      </c>
    </row>
    <row r="625" spans="1:11" ht="14.4" customHeight="1" x14ac:dyDescent="0.3">
      <c r="A625" s="649" t="s">
        <v>566</v>
      </c>
      <c r="B625" s="650" t="s">
        <v>2234</v>
      </c>
      <c r="C625" s="651" t="s">
        <v>585</v>
      </c>
      <c r="D625" s="652" t="s">
        <v>2239</v>
      </c>
      <c r="E625" s="651" t="s">
        <v>4611</v>
      </c>
      <c r="F625" s="652" t="s">
        <v>4612</v>
      </c>
      <c r="G625" s="651" t="s">
        <v>4591</v>
      </c>
      <c r="H625" s="651" t="s">
        <v>4592</v>
      </c>
      <c r="I625" s="653">
        <v>149.6</v>
      </c>
      <c r="J625" s="653">
        <v>1</v>
      </c>
      <c r="K625" s="654">
        <v>149.6</v>
      </c>
    </row>
    <row r="626" spans="1:11" ht="14.4" customHeight="1" x14ac:dyDescent="0.3">
      <c r="A626" s="649" t="s">
        <v>566</v>
      </c>
      <c r="B626" s="650" t="s">
        <v>2234</v>
      </c>
      <c r="C626" s="651" t="s">
        <v>585</v>
      </c>
      <c r="D626" s="652" t="s">
        <v>2239</v>
      </c>
      <c r="E626" s="651" t="s">
        <v>4611</v>
      </c>
      <c r="F626" s="652" t="s">
        <v>4612</v>
      </c>
      <c r="G626" s="651" t="s">
        <v>3759</v>
      </c>
      <c r="H626" s="651" t="s">
        <v>3760</v>
      </c>
      <c r="I626" s="653">
        <v>5.13</v>
      </c>
      <c r="J626" s="653">
        <v>860</v>
      </c>
      <c r="K626" s="654">
        <v>4411.8</v>
      </c>
    </row>
    <row r="627" spans="1:11" ht="14.4" customHeight="1" x14ac:dyDescent="0.3">
      <c r="A627" s="649" t="s">
        <v>566</v>
      </c>
      <c r="B627" s="650" t="s">
        <v>2234</v>
      </c>
      <c r="C627" s="651" t="s">
        <v>585</v>
      </c>
      <c r="D627" s="652" t="s">
        <v>2239</v>
      </c>
      <c r="E627" s="651" t="s">
        <v>4611</v>
      </c>
      <c r="F627" s="652" t="s">
        <v>4612</v>
      </c>
      <c r="G627" s="651" t="s">
        <v>3995</v>
      </c>
      <c r="H627" s="651" t="s">
        <v>3996</v>
      </c>
      <c r="I627" s="653">
        <v>7.95</v>
      </c>
      <c r="J627" s="653">
        <v>640</v>
      </c>
      <c r="K627" s="654">
        <v>5088</v>
      </c>
    </row>
    <row r="628" spans="1:11" ht="14.4" customHeight="1" x14ac:dyDescent="0.3">
      <c r="A628" s="649" t="s">
        <v>566</v>
      </c>
      <c r="B628" s="650" t="s">
        <v>2234</v>
      </c>
      <c r="C628" s="651" t="s">
        <v>585</v>
      </c>
      <c r="D628" s="652" t="s">
        <v>2239</v>
      </c>
      <c r="E628" s="651" t="s">
        <v>4611</v>
      </c>
      <c r="F628" s="652" t="s">
        <v>4612</v>
      </c>
      <c r="G628" s="651" t="s">
        <v>3765</v>
      </c>
      <c r="H628" s="651" t="s">
        <v>3766</v>
      </c>
      <c r="I628" s="653">
        <v>12.106666666666667</v>
      </c>
      <c r="J628" s="653">
        <v>17</v>
      </c>
      <c r="K628" s="654">
        <v>205.82</v>
      </c>
    </row>
    <row r="629" spans="1:11" ht="14.4" customHeight="1" x14ac:dyDescent="0.3">
      <c r="A629" s="649" t="s">
        <v>566</v>
      </c>
      <c r="B629" s="650" t="s">
        <v>2234</v>
      </c>
      <c r="C629" s="651" t="s">
        <v>585</v>
      </c>
      <c r="D629" s="652" t="s">
        <v>2239</v>
      </c>
      <c r="E629" s="651" t="s">
        <v>4611</v>
      </c>
      <c r="F629" s="652" t="s">
        <v>4612</v>
      </c>
      <c r="G629" s="651" t="s">
        <v>4041</v>
      </c>
      <c r="H629" s="651" t="s">
        <v>4042</v>
      </c>
      <c r="I629" s="653">
        <v>1.5542857142857145</v>
      </c>
      <c r="J629" s="653">
        <v>975</v>
      </c>
      <c r="K629" s="654">
        <v>1515.75</v>
      </c>
    </row>
    <row r="630" spans="1:11" ht="14.4" customHeight="1" x14ac:dyDescent="0.3">
      <c r="A630" s="649" t="s">
        <v>566</v>
      </c>
      <c r="B630" s="650" t="s">
        <v>2234</v>
      </c>
      <c r="C630" s="651" t="s">
        <v>585</v>
      </c>
      <c r="D630" s="652" t="s">
        <v>2239</v>
      </c>
      <c r="E630" s="651" t="s">
        <v>4611</v>
      </c>
      <c r="F630" s="652" t="s">
        <v>4612</v>
      </c>
      <c r="G630" s="651" t="s">
        <v>4057</v>
      </c>
      <c r="H630" s="651" t="s">
        <v>4058</v>
      </c>
      <c r="I630" s="653">
        <v>0.4742857142857142</v>
      </c>
      <c r="J630" s="653">
        <v>700</v>
      </c>
      <c r="K630" s="654">
        <v>332</v>
      </c>
    </row>
    <row r="631" spans="1:11" ht="14.4" customHeight="1" x14ac:dyDescent="0.3">
      <c r="A631" s="649" t="s">
        <v>566</v>
      </c>
      <c r="B631" s="650" t="s">
        <v>2234</v>
      </c>
      <c r="C631" s="651" t="s">
        <v>585</v>
      </c>
      <c r="D631" s="652" t="s">
        <v>2239</v>
      </c>
      <c r="E631" s="651" t="s">
        <v>4611</v>
      </c>
      <c r="F631" s="652" t="s">
        <v>4612</v>
      </c>
      <c r="G631" s="651" t="s">
        <v>4593</v>
      </c>
      <c r="H631" s="651" t="s">
        <v>4594</v>
      </c>
      <c r="I631" s="653">
        <v>9.1999999999999993</v>
      </c>
      <c r="J631" s="653">
        <v>250</v>
      </c>
      <c r="K631" s="654">
        <v>2300</v>
      </c>
    </row>
    <row r="632" spans="1:11" ht="14.4" customHeight="1" x14ac:dyDescent="0.3">
      <c r="A632" s="649" t="s">
        <v>566</v>
      </c>
      <c r="B632" s="650" t="s">
        <v>2234</v>
      </c>
      <c r="C632" s="651" t="s">
        <v>585</v>
      </c>
      <c r="D632" s="652" t="s">
        <v>2239</v>
      </c>
      <c r="E632" s="651" t="s">
        <v>4611</v>
      </c>
      <c r="F632" s="652" t="s">
        <v>4612</v>
      </c>
      <c r="G632" s="651" t="s">
        <v>4595</v>
      </c>
      <c r="H632" s="651" t="s">
        <v>4596</v>
      </c>
      <c r="I632" s="653">
        <v>172.5</v>
      </c>
      <c r="J632" s="653">
        <v>3</v>
      </c>
      <c r="K632" s="654">
        <v>517.5</v>
      </c>
    </row>
    <row r="633" spans="1:11" ht="14.4" customHeight="1" x14ac:dyDescent="0.3">
      <c r="A633" s="649" t="s">
        <v>566</v>
      </c>
      <c r="B633" s="650" t="s">
        <v>2234</v>
      </c>
      <c r="C633" s="651" t="s">
        <v>585</v>
      </c>
      <c r="D633" s="652" t="s">
        <v>2239</v>
      </c>
      <c r="E633" s="651" t="s">
        <v>4611</v>
      </c>
      <c r="F633" s="652" t="s">
        <v>4612</v>
      </c>
      <c r="G633" s="651" t="s">
        <v>4140</v>
      </c>
      <c r="H633" s="651" t="s">
        <v>4141</v>
      </c>
      <c r="I633" s="653">
        <v>8.4700000000000006</v>
      </c>
      <c r="J633" s="653">
        <v>50</v>
      </c>
      <c r="K633" s="654">
        <v>423.5</v>
      </c>
    </row>
    <row r="634" spans="1:11" ht="14.4" customHeight="1" x14ac:dyDescent="0.3">
      <c r="A634" s="649" t="s">
        <v>566</v>
      </c>
      <c r="B634" s="650" t="s">
        <v>2234</v>
      </c>
      <c r="C634" s="651" t="s">
        <v>585</v>
      </c>
      <c r="D634" s="652" t="s">
        <v>2239</v>
      </c>
      <c r="E634" s="651" t="s">
        <v>4611</v>
      </c>
      <c r="F634" s="652" t="s">
        <v>4612</v>
      </c>
      <c r="G634" s="651" t="s">
        <v>4140</v>
      </c>
      <c r="H634" s="651" t="s">
        <v>4142</v>
      </c>
      <c r="I634" s="653">
        <v>8.4700000000000006</v>
      </c>
      <c r="J634" s="653">
        <v>100</v>
      </c>
      <c r="K634" s="654">
        <v>847</v>
      </c>
    </row>
    <row r="635" spans="1:11" ht="14.4" customHeight="1" x14ac:dyDescent="0.3">
      <c r="A635" s="649" t="s">
        <v>566</v>
      </c>
      <c r="B635" s="650" t="s">
        <v>2234</v>
      </c>
      <c r="C635" s="651" t="s">
        <v>585</v>
      </c>
      <c r="D635" s="652" t="s">
        <v>2239</v>
      </c>
      <c r="E635" s="651" t="s">
        <v>4611</v>
      </c>
      <c r="F635" s="652" t="s">
        <v>4612</v>
      </c>
      <c r="G635" s="651" t="s">
        <v>4597</v>
      </c>
      <c r="H635" s="651" t="s">
        <v>4598</v>
      </c>
      <c r="I635" s="653">
        <v>1.45</v>
      </c>
      <c r="J635" s="653">
        <v>2112</v>
      </c>
      <c r="K635" s="654">
        <v>3066.62</v>
      </c>
    </row>
    <row r="636" spans="1:11" ht="14.4" customHeight="1" x14ac:dyDescent="0.3">
      <c r="A636" s="649" t="s">
        <v>566</v>
      </c>
      <c r="B636" s="650" t="s">
        <v>2234</v>
      </c>
      <c r="C636" s="651" t="s">
        <v>585</v>
      </c>
      <c r="D636" s="652" t="s">
        <v>2239</v>
      </c>
      <c r="E636" s="651" t="s">
        <v>4613</v>
      </c>
      <c r="F636" s="652" t="s">
        <v>4614</v>
      </c>
      <c r="G636" s="651" t="s">
        <v>4232</v>
      </c>
      <c r="H636" s="651" t="s">
        <v>4233</v>
      </c>
      <c r="I636" s="653">
        <v>0.30499999999999999</v>
      </c>
      <c r="J636" s="653">
        <v>200</v>
      </c>
      <c r="K636" s="654">
        <v>61</v>
      </c>
    </row>
    <row r="637" spans="1:11" ht="14.4" customHeight="1" x14ac:dyDescent="0.3">
      <c r="A637" s="649" t="s">
        <v>566</v>
      </c>
      <c r="B637" s="650" t="s">
        <v>2234</v>
      </c>
      <c r="C637" s="651" t="s">
        <v>585</v>
      </c>
      <c r="D637" s="652" t="s">
        <v>2239</v>
      </c>
      <c r="E637" s="651" t="s">
        <v>4613</v>
      </c>
      <c r="F637" s="652" t="s">
        <v>4614</v>
      </c>
      <c r="G637" s="651" t="s">
        <v>3773</v>
      </c>
      <c r="H637" s="651" t="s">
        <v>3774</v>
      </c>
      <c r="I637" s="653">
        <v>0.37</v>
      </c>
      <c r="J637" s="653">
        <v>1000</v>
      </c>
      <c r="K637" s="654">
        <v>370</v>
      </c>
    </row>
    <row r="638" spans="1:11" ht="14.4" customHeight="1" x14ac:dyDescent="0.3">
      <c r="A638" s="649" t="s">
        <v>566</v>
      </c>
      <c r="B638" s="650" t="s">
        <v>2234</v>
      </c>
      <c r="C638" s="651" t="s">
        <v>585</v>
      </c>
      <c r="D638" s="652" t="s">
        <v>2239</v>
      </c>
      <c r="E638" s="651" t="s">
        <v>4615</v>
      </c>
      <c r="F638" s="652" t="s">
        <v>4616</v>
      </c>
      <c r="G638" s="651" t="s">
        <v>3781</v>
      </c>
      <c r="H638" s="651" t="s">
        <v>3782</v>
      </c>
      <c r="I638" s="653">
        <v>0.77750000000000008</v>
      </c>
      <c r="J638" s="653">
        <v>3300</v>
      </c>
      <c r="K638" s="654">
        <v>2565</v>
      </c>
    </row>
    <row r="639" spans="1:11" ht="14.4" customHeight="1" x14ac:dyDescent="0.3">
      <c r="A639" s="649" t="s">
        <v>566</v>
      </c>
      <c r="B639" s="650" t="s">
        <v>2234</v>
      </c>
      <c r="C639" s="651" t="s">
        <v>585</v>
      </c>
      <c r="D639" s="652" t="s">
        <v>2239</v>
      </c>
      <c r="E639" s="651" t="s">
        <v>4615</v>
      </c>
      <c r="F639" s="652" t="s">
        <v>4616</v>
      </c>
      <c r="G639" s="651" t="s">
        <v>3783</v>
      </c>
      <c r="H639" s="651" t="s">
        <v>3784</v>
      </c>
      <c r="I639" s="653">
        <v>0.77500000000000013</v>
      </c>
      <c r="J639" s="653">
        <v>2000</v>
      </c>
      <c r="K639" s="654">
        <v>1550</v>
      </c>
    </row>
    <row r="640" spans="1:11" ht="14.4" customHeight="1" x14ac:dyDescent="0.3">
      <c r="A640" s="649" t="s">
        <v>566</v>
      </c>
      <c r="B640" s="650" t="s">
        <v>2234</v>
      </c>
      <c r="C640" s="651" t="s">
        <v>585</v>
      </c>
      <c r="D640" s="652" t="s">
        <v>2239</v>
      </c>
      <c r="E640" s="651" t="s">
        <v>4615</v>
      </c>
      <c r="F640" s="652" t="s">
        <v>4616</v>
      </c>
      <c r="G640" s="651" t="s">
        <v>3785</v>
      </c>
      <c r="H640" s="651" t="s">
        <v>3786</v>
      </c>
      <c r="I640" s="653">
        <v>0.71</v>
      </c>
      <c r="J640" s="653">
        <v>2400</v>
      </c>
      <c r="K640" s="654">
        <v>1704</v>
      </c>
    </row>
    <row r="641" spans="1:11" ht="14.4" customHeight="1" x14ac:dyDescent="0.3">
      <c r="A641" s="649" t="s">
        <v>566</v>
      </c>
      <c r="B641" s="650" t="s">
        <v>2234</v>
      </c>
      <c r="C641" s="651" t="s">
        <v>585</v>
      </c>
      <c r="D641" s="652" t="s">
        <v>2239</v>
      </c>
      <c r="E641" s="651" t="s">
        <v>4615</v>
      </c>
      <c r="F641" s="652" t="s">
        <v>4616</v>
      </c>
      <c r="G641" s="651" t="s">
        <v>3787</v>
      </c>
      <c r="H641" s="651" t="s">
        <v>3788</v>
      </c>
      <c r="I641" s="653">
        <v>0.71</v>
      </c>
      <c r="J641" s="653">
        <v>3000</v>
      </c>
      <c r="K641" s="654">
        <v>2130</v>
      </c>
    </row>
    <row r="642" spans="1:11" ht="14.4" customHeight="1" x14ac:dyDescent="0.3">
      <c r="A642" s="649" t="s">
        <v>566</v>
      </c>
      <c r="B642" s="650" t="s">
        <v>2234</v>
      </c>
      <c r="C642" s="651" t="s">
        <v>588</v>
      </c>
      <c r="D642" s="652" t="s">
        <v>2240</v>
      </c>
      <c r="E642" s="651" t="s">
        <v>4609</v>
      </c>
      <c r="F642" s="652" t="s">
        <v>4610</v>
      </c>
      <c r="G642" s="651" t="s">
        <v>3823</v>
      </c>
      <c r="H642" s="651" t="s">
        <v>3824</v>
      </c>
      <c r="I642" s="653">
        <v>1.38</v>
      </c>
      <c r="J642" s="653">
        <v>250</v>
      </c>
      <c r="K642" s="654">
        <v>345</v>
      </c>
    </row>
    <row r="643" spans="1:11" ht="14.4" customHeight="1" x14ac:dyDescent="0.3">
      <c r="A643" s="649" t="s">
        <v>566</v>
      </c>
      <c r="B643" s="650" t="s">
        <v>2234</v>
      </c>
      <c r="C643" s="651" t="s">
        <v>588</v>
      </c>
      <c r="D643" s="652" t="s">
        <v>2240</v>
      </c>
      <c r="E643" s="651" t="s">
        <v>4609</v>
      </c>
      <c r="F643" s="652" t="s">
        <v>4610</v>
      </c>
      <c r="G643" s="651" t="s">
        <v>3737</v>
      </c>
      <c r="H643" s="651" t="s">
        <v>3738</v>
      </c>
      <c r="I643" s="653">
        <v>41.52</v>
      </c>
      <c r="J643" s="653">
        <v>65</v>
      </c>
      <c r="K643" s="654">
        <v>2699.1400000000003</v>
      </c>
    </row>
    <row r="644" spans="1:11" ht="14.4" customHeight="1" x14ac:dyDescent="0.3">
      <c r="A644" s="649" t="s">
        <v>566</v>
      </c>
      <c r="B644" s="650" t="s">
        <v>2234</v>
      </c>
      <c r="C644" s="651" t="s">
        <v>588</v>
      </c>
      <c r="D644" s="652" t="s">
        <v>2240</v>
      </c>
      <c r="E644" s="651" t="s">
        <v>4609</v>
      </c>
      <c r="F644" s="652" t="s">
        <v>4610</v>
      </c>
      <c r="G644" s="651" t="s">
        <v>3739</v>
      </c>
      <c r="H644" s="651" t="s">
        <v>3740</v>
      </c>
      <c r="I644" s="653">
        <v>0.59666666666666668</v>
      </c>
      <c r="J644" s="653">
        <v>600</v>
      </c>
      <c r="K644" s="654">
        <v>359.5</v>
      </c>
    </row>
    <row r="645" spans="1:11" ht="14.4" customHeight="1" x14ac:dyDescent="0.3">
      <c r="A645" s="649" t="s">
        <v>566</v>
      </c>
      <c r="B645" s="650" t="s">
        <v>2234</v>
      </c>
      <c r="C645" s="651" t="s">
        <v>588</v>
      </c>
      <c r="D645" s="652" t="s">
        <v>2240</v>
      </c>
      <c r="E645" s="651" t="s">
        <v>4609</v>
      </c>
      <c r="F645" s="652" t="s">
        <v>4610</v>
      </c>
      <c r="G645" s="651" t="s">
        <v>3741</v>
      </c>
      <c r="H645" s="651" t="s">
        <v>3742</v>
      </c>
      <c r="I645" s="653">
        <v>26.16</v>
      </c>
      <c r="J645" s="653">
        <v>1</v>
      </c>
      <c r="K645" s="654">
        <v>26.16</v>
      </c>
    </row>
    <row r="646" spans="1:11" ht="14.4" customHeight="1" x14ac:dyDescent="0.3">
      <c r="A646" s="649" t="s">
        <v>566</v>
      </c>
      <c r="B646" s="650" t="s">
        <v>2234</v>
      </c>
      <c r="C646" s="651" t="s">
        <v>588</v>
      </c>
      <c r="D646" s="652" t="s">
        <v>2240</v>
      </c>
      <c r="E646" s="651" t="s">
        <v>4609</v>
      </c>
      <c r="F646" s="652" t="s">
        <v>4610</v>
      </c>
      <c r="G646" s="651" t="s">
        <v>4599</v>
      </c>
      <c r="H646" s="651" t="s">
        <v>4600</v>
      </c>
      <c r="I646" s="653">
        <v>8.02</v>
      </c>
      <c r="J646" s="653">
        <v>50</v>
      </c>
      <c r="K646" s="654">
        <v>401</v>
      </c>
    </row>
    <row r="647" spans="1:11" ht="14.4" customHeight="1" x14ac:dyDescent="0.3">
      <c r="A647" s="649" t="s">
        <v>566</v>
      </c>
      <c r="B647" s="650" t="s">
        <v>2234</v>
      </c>
      <c r="C647" s="651" t="s">
        <v>588</v>
      </c>
      <c r="D647" s="652" t="s">
        <v>2240</v>
      </c>
      <c r="E647" s="651" t="s">
        <v>4609</v>
      </c>
      <c r="F647" s="652" t="s">
        <v>4610</v>
      </c>
      <c r="G647" s="651" t="s">
        <v>4304</v>
      </c>
      <c r="H647" s="651" t="s">
        <v>4305</v>
      </c>
      <c r="I647" s="653">
        <v>26.37</v>
      </c>
      <c r="J647" s="653">
        <v>12</v>
      </c>
      <c r="K647" s="654">
        <v>316.44</v>
      </c>
    </row>
    <row r="648" spans="1:11" ht="14.4" customHeight="1" x14ac:dyDescent="0.3">
      <c r="A648" s="649" t="s">
        <v>566</v>
      </c>
      <c r="B648" s="650" t="s">
        <v>2234</v>
      </c>
      <c r="C648" s="651" t="s">
        <v>588</v>
      </c>
      <c r="D648" s="652" t="s">
        <v>2240</v>
      </c>
      <c r="E648" s="651" t="s">
        <v>4609</v>
      </c>
      <c r="F648" s="652" t="s">
        <v>4610</v>
      </c>
      <c r="G648" s="651" t="s">
        <v>3867</v>
      </c>
      <c r="H648" s="651" t="s">
        <v>3868</v>
      </c>
      <c r="I648" s="653">
        <v>7.49</v>
      </c>
      <c r="J648" s="653">
        <v>5</v>
      </c>
      <c r="K648" s="654">
        <v>37.450000000000003</v>
      </c>
    </row>
    <row r="649" spans="1:11" ht="14.4" customHeight="1" x14ac:dyDescent="0.3">
      <c r="A649" s="649" t="s">
        <v>566</v>
      </c>
      <c r="B649" s="650" t="s">
        <v>2234</v>
      </c>
      <c r="C649" s="651" t="s">
        <v>588</v>
      </c>
      <c r="D649" s="652" t="s">
        <v>2240</v>
      </c>
      <c r="E649" s="651" t="s">
        <v>4609</v>
      </c>
      <c r="F649" s="652" t="s">
        <v>4610</v>
      </c>
      <c r="G649" s="651" t="s">
        <v>3869</v>
      </c>
      <c r="H649" s="651" t="s">
        <v>3870</v>
      </c>
      <c r="I649" s="653">
        <v>0.86</v>
      </c>
      <c r="J649" s="653">
        <v>300</v>
      </c>
      <c r="K649" s="654">
        <v>258</v>
      </c>
    </row>
    <row r="650" spans="1:11" ht="14.4" customHeight="1" x14ac:dyDescent="0.3">
      <c r="A650" s="649" t="s">
        <v>566</v>
      </c>
      <c r="B650" s="650" t="s">
        <v>2234</v>
      </c>
      <c r="C650" s="651" t="s">
        <v>588</v>
      </c>
      <c r="D650" s="652" t="s">
        <v>2240</v>
      </c>
      <c r="E650" s="651" t="s">
        <v>4609</v>
      </c>
      <c r="F650" s="652" t="s">
        <v>4610</v>
      </c>
      <c r="G650" s="651" t="s">
        <v>3745</v>
      </c>
      <c r="H650" s="651" t="s">
        <v>3746</v>
      </c>
      <c r="I650" s="653">
        <v>1.52</v>
      </c>
      <c r="J650" s="653">
        <v>50</v>
      </c>
      <c r="K650" s="654">
        <v>76</v>
      </c>
    </row>
    <row r="651" spans="1:11" ht="14.4" customHeight="1" x14ac:dyDescent="0.3">
      <c r="A651" s="649" t="s">
        <v>566</v>
      </c>
      <c r="B651" s="650" t="s">
        <v>2234</v>
      </c>
      <c r="C651" s="651" t="s">
        <v>588</v>
      </c>
      <c r="D651" s="652" t="s">
        <v>2240</v>
      </c>
      <c r="E651" s="651" t="s">
        <v>4611</v>
      </c>
      <c r="F651" s="652" t="s">
        <v>4612</v>
      </c>
      <c r="G651" s="651" t="s">
        <v>3907</v>
      </c>
      <c r="H651" s="651" t="s">
        <v>3908</v>
      </c>
      <c r="I651" s="653">
        <v>11.145</v>
      </c>
      <c r="J651" s="653">
        <v>90</v>
      </c>
      <c r="K651" s="654">
        <v>1003</v>
      </c>
    </row>
    <row r="652" spans="1:11" ht="14.4" customHeight="1" x14ac:dyDescent="0.3">
      <c r="A652" s="649" t="s">
        <v>566</v>
      </c>
      <c r="B652" s="650" t="s">
        <v>2234</v>
      </c>
      <c r="C652" s="651" t="s">
        <v>588</v>
      </c>
      <c r="D652" s="652" t="s">
        <v>2240</v>
      </c>
      <c r="E652" s="651" t="s">
        <v>4611</v>
      </c>
      <c r="F652" s="652" t="s">
        <v>4612</v>
      </c>
      <c r="G652" s="651" t="s">
        <v>4601</v>
      </c>
      <c r="H652" s="651" t="s">
        <v>4602</v>
      </c>
      <c r="I652" s="653">
        <v>30.17</v>
      </c>
      <c r="J652" s="653">
        <v>50</v>
      </c>
      <c r="K652" s="654">
        <v>1508.1</v>
      </c>
    </row>
    <row r="653" spans="1:11" ht="14.4" customHeight="1" x14ac:dyDescent="0.3">
      <c r="A653" s="649" t="s">
        <v>566</v>
      </c>
      <c r="B653" s="650" t="s">
        <v>2234</v>
      </c>
      <c r="C653" s="651" t="s">
        <v>588</v>
      </c>
      <c r="D653" s="652" t="s">
        <v>2240</v>
      </c>
      <c r="E653" s="651" t="s">
        <v>4611</v>
      </c>
      <c r="F653" s="652" t="s">
        <v>4612</v>
      </c>
      <c r="G653" s="651" t="s">
        <v>4603</v>
      </c>
      <c r="H653" s="651" t="s">
        <v>4604</v>
      </c>
      <c r="I653" s="653">
        <v>2.75</v>
      </c>
      <c r="J653" s="653">
        <v>50</v>
      </c>
      <c r="K653" s="654">
        <v>137.5</v>
      </c>
    </row>
    <row r="654" spans="1:11" ht="14.4" customHeight="1" x14ac:dyDescent="0.3">
      <c r="A654" s="649" t="s">
        <v>566</v>
      </c>
      <c r="B654" s="650" t="s">
        <v>2234</v>
      </c>
      <c r="C654" s="651" t="s">
        <v>588</v>
      </c>
      <c r="D654" s="652" t="s">
        <v>2240</v>
      </c>
      <c r="E654" s="651" t="s">
        <v>4611</v>
      </c>
      <c r="F654" s="652" t="s">
        <v>4612</v>
      </c>
      <c r="G654" s="651" t="s">
        <v>3749</v>
      </c>
      <c r="H654" s="651" t="s">
        <v>3750</v>
      </c>
      <c r="I654" s="653">
        <v>0.98499999999999999</v>
      </c>
      <c r="J654" s="653">
        <v>1200</v>
      </c>
      <c r="K654" s="654">
        <v>1181</v>
      </c>
    </row>
    <row r="655" spans="1:11" ht="14.4" customHeight="1" x14ac:dyDescent="0.3">
      <c r="A655" s="649" t="s">
        <v>566</v>
      </c>
      <c r="B655" s="650" t="s">
        <v>2234</v>
      </c>
      <c r="C655" s="651" t="s">
        <v>588</v>
      </c>
      <c r="D655" s="652" t="s">
        <v>2240</v>
      </c>
      <c r="E655" s="651" t="s">
        <v>4611</v>
      </c>
      <c r="F655" s="652" t="s">
        <v>4612</v>
      </c>
      <c r="G655" s="651" t="s">
        <v>3751</v>
      </c>
      <c r="H655" s="651" t="s">
        <v>3752</v>
      </c>
      <c r="I655" s="653">
        <v>1.5116666666666665</v>
      </c>
      <c r="J655" s="653">
        <v>1000</v>
      </c>
      <c r="K655" s="654">
        <v>1504</v>
      </c>
    </row>
    <row r="656" spans="1:11" ht="14.4" customHeight="1" x14ac:dyDescent="0.3">
      <c r="A656" s="649" t="s">
        <v>566</v>
      </c>
      <c r="B656" s="650" t="s">
        <v>2234</v>
      </c>
      <c r="C656" s="651" t="s">
        <v>588</v>
      </c>
      <c r="D656" s="652" t="s">
        <v>2240</v>
      </c>
      <c r="E656" s="651" t="s">
        <v>4611</v>
      </c>
      <c r="F656" s="652" t="s">
        <v>4612</v>
      </c>
      <c r="G656" s="651" t="s">
        <v>3753</v>
      </c>
      <c r="H656" s="651" t="s">
        <v>3754</v>
      </c>
      <c r="I656" s="653">
        <v>0.44749999999999995</v>
      </c>
      <c r="J656" s="653">
        <v>700</v>
      </c>
      <c r="K656" s="654">
        <v>310</v>
      </c>
    </row>
    <row r="657" spans="1:11" ht="14.4" customHeight="1" x14ac:dyDescent="0.3">
      <c r="A657" s="649" t="s">
        <v>566</v>
      </c>
      <c r="B657" s="650" t="s">
        <v>2234</v>
      </c>
      <c r="C657" s="651" t="s">
        <v>588</v>
      </c>
      <c r="D657" s="652" t="s">
        <v>2240</v>
      </c>
      <c r="E657" s="651" t="s">
        <v>4611</v>
      </c>
      <c r="F657" s="652" t="s">
        <v>4612</v>
      </c>
      <c r="G657" s="651" t="s">
        <v>3755</v>
      </c>
      <c r="H657" s="651" t="s">
        <v>3756</v>
      </c>
      <c r="I657" s="653">
        <v>0.60666666666666658</v>
      </c>
      <c r="J657" s="653">
        <v>1000</v>
      </c>
      <c r="K657" s="654">
        <v>603</v>
      </c>
    </row>
    <row r="658" spans="1:11" ht="14.4" customHeight="1" x14ac:dyDescent="0.3">
      <c r="A658" s="649" t="s">
        <v>566</v>
      </c>
      <c r="B658" s="650" t="s">
        <v>2234</v>
      </c>
      <c r="C658" s="651" t="s">
        <v>588</v>
      </c>
      <c r="D658" s="652" t="s">
        <v>2240</v>
      </c>
      <c r="E658" s="651" t="s">
        <v>4611</v>
      </c>
      <c r="F658" s="652" t="s">
        <v>4612</v>
      </c>
      <c r="G658" s="651" t="s">
        <v>4316</v>
      </c>
      <c r="H658" s="651" t="s">
        <v>4317</v>
      </c>
      <c r="I658" s="653">
        <v>70.180000000000007</v>
      </c>
      <c r="J658" s="653">
        <v>10</v>
      </c>
      <c r="K658" s="654">
        <v>701.8</v>
      </c>
    </row>
    <row r="659" spans="1:11" ht="14.4" customHeight="1" x14ac:dyDescent="0.3">
      <c r="A659" s="649" t="s">
        <v>566</v>
      </c>
      <c r="B659" s="650" t="s">
        <v>2234</v>
      </c>
      <c r="C659" s="651" t="s">
        <v>588</v>
      </c>
      <c r="D659" s="652" t="s">
        <v>2240</v>
      </c>
      <c r="E659" s="651" t="s">
        <v>4611</v>
      </c>
      <c r="F659" s="652" t="s">
        <v>4612</v>
      </c>
      <c r="G659" s="651" t="s">
        <v>4316</v>
      </c>
      <c r="H659" s="651" t="s">
        <v>4318</v>
      </c>
      <c r="I659" s="653">
        <v>70.180000000000007</v>
      </c>
      <c r="J659" s="653">
        <v>30</v>
      </c>
      <c r="K659" s="654">
        <v>2105.3999999999996</v>
      </c>
    </row>
    <row r="660" spans="1:11" ht="14.4" customHeight="1" x14ac:dyDescent="0.3">
      <c r="A660" s="649" t="s">
        <v>566</v>
      </c>
      <c r="B660" s="650" t="s">
        <v>2234</v>
      </c>
      <c r="C660" s="651" t="s">
        <v>588</v>
      </c>
      <c r="D660" s="652" t="s">
        <v>2240</v>
      </c>
      <c r="E660" s="651" t="s">
        <v>4611</v>
      </c>
      <c r="F660" s="652" t="s">
        <v>4612</v>
      </c>
      <c r="G660" s="651" t="s">
        <v>4325</v>
      </c>
      <c r="H660" s="651" t="s">
        <v>4326</v>
      </c>
      <c r="I660" s="653">
        <v>139.99</v>
      </c>
      <c r="J660" s="653">
        <v>30</v>
      </c>
      <c r="K660" s="654">
        <v>4199.68</v>
      </c>
    </row>
    <row r="661" spans="1:11" ht="14.4" customHeight="1" x14ac:dyDescent="0.3">
      <c r="A661" s="649" t="s">
        <v>566</v>
      </c>
      <c r="B661" s="650" t="s">
        <v>2234</v>
      </c>
      <c r="C661" s="651" t="s">
        <v>588</v>
      </c>
      <c r="D661" s="652" t="s">
        <v>2240</v>
      </c>
      <c r="E661" s="651" t="s">
        <v>4611</v>
      </c>
      <c r="F661" s="652" t="s">
        <v>4612</v>
      </c>
      <c r="G661" s="651" t="s">
        <v>4327</v>
      </c>
      <c r="H661" s="651" t="s">
        <v>4328</v>
      </c>
      <c r="I661" s="653">
        <v>149.99</v>
      </c>
      <c r="J661" s="653">
        <v>10</v>
      </c>
      <c r="K661" s="654">
        <v>1499.94</v>
      </c>
    </row>
    <row r="662" spans="1:11" ht="14.4" customHeight="1" x14ac:dyDescent="0.3">
      <c r="A662" s="649" t="s">
        <v>566</v>
      </c>
      <c r="B662" s="650" t="s">
        <v>2234</v>
      </c>
      <c r="C662" s="651" t="s">
        <v>588</v>
      </c>
      <c r="D662" s="652" t="s">
        <v>2240</v>
      </c>
      <c r="E662" s="651" t="s">
        <v>4611</v>
      </c>
      <c r="F662" s="652" t="s">
        <v>4612</v>
      </c>
      <c r="G662" s="651" t="s">
        <v>4332</v>
      </c>
      <c r="H662" s="651" t="s">
        <v>4333</v>
      </c>
      <c r="I662" s="653">
        <v>29.15</v>
      </c>
      <c r="J662" s="653">
        <v>80</v>
      </c>
      <c r="K662" s="654">
        <v>2315.4</v>
      </c>
    </row>
    <row r="663" spans="1:11" ht="14.4" customHeight="1" x14ac:dyDescent="0.3">
      <c r="A663" s="649" t="s">
        <v>566</v>
      </c>
      <c r="B663" s="650" t="s">
        <v>2234</v>
      </c>
      <c r="C663" s="651" t="s">
        <v>588</v>
      </c>
      <c r="D663" s="652" t="s">
        <v>2240</v>
      </c>
      <c r="E663" s="651" t="s">
        <v>4611</v>
      </c>
      <c r="F663" s="652" t="s">
        <v>4612</v>
      </c>
      <c r="G663" s="651" t="s">
        <v>4336</v>
      </c>
      <c r="H663" s="651" t="s">
        <v>4337</v>
      </c>
      <c r="I663" s="653">
        <v>43.39</v>
      </c>
      <c r="J663" s="653">
        <v>10</v>
      </c>
      <c r="K663" s="654">
        <v>433.9</v>
      </c>
    </row>
    <row r="664" spans="1:11" ht="14.4" customHeight="1" x14ac:dyDescent="0.3">
      <c r="A664" s="649" t="s">
        <v>566</v>
      </c>
      <c r="B664" s="650" t="s">
        <v>2234</v>
      </c>
      <c r="C664" s="651" t="s">
        <v>588</v>
      </c>
      <c r="D664" s="652" t="s">
        <v>2240</v>
      </c>
      <c r="E664" s="651" t="s">
        <v>4611</v>
      </c>
      <c r="F664" s="652" t="s">
        <v>4612</v>
      </c>
      <c r="G664" s="651" t="s">
        <v>4338</v>
      </c>
      <c r="H664" s="651" t="s">
        <v>4339</v>
      </c>
      <c r="I664" s="653">
        <v>16.97</v>
      </c>
      <c r="J664" s="653">
        <v>10</v>
      </c>
      <c r="K664" s="654">
        <v>169.7</v>
      </c>
    </row>
    <row r="665" spans="1:11" ht="14.4" customHeight="1" x14ac:dyDescent="0.3">
      <c r="A665" s="649" t="s">
        <v>566</v>
      </c>
      <c r="B665" s="650" t="s">
        <v>2234</v>
      </c>
      <c r="C665" s="651" t="s">
        <v>588</v>
      </c>
      <c r="D665" s="652" t="s">
        <v>2240</v>
      </c>
      <c r="E665" s="651" t="s">
        <v>4611</v>
      </c>
      <c r="F665" s="652" t="s">
        <v>4612</v>
      </c>
      <c r="G665" s="651" t="s">
        <v>3938</v>
      </c>
      <c r="H665" s="651" t="s">
        <v>3939</v>
      </c>
      <c r="I665" s="653">
        <v>16.940000000000001</v>
      </c>
      <c r="J665" s="653">
        <v>20</v>
      </c>
      <c r="K665" s="654">
        <v>338.8</v>
      </c>
    </row>
    <row r="666" spans="1:11" ht="14.4" customHeight="1" x14ac:dyDescent="0.3">
      <c r="A666" s="649" t="s">
        <v>566</v>
      </c>
      <c r="B666" s="650" t="s">
        <v>2234</v>
      </c>
      <c r="C666" s="651" t="s">
        <v>588</v>
      </c>
      <c r="D666" s="652" t="s">
        <v>2240</v>
      </c>
      <c r="E666" s="651" t="s">
        <v>4611</v>
      </c>
      <c r="F666" s="652" t="s">
        <v>4612</v>
      </c>
      <c r="G666" s="651" t="s">
        <v>4346</v>
      </c>
      <c r="H666" s="651" t="s">
        <v>4347</v>
      </c>
      <c r="I666" s="653">
        <v>17.503333333333334</v>
      </c>
      <c r="J666" s="653">
        <v>60</v>
      </c>
      <c r="K666" s="654">
        <v>1042.2</v>
      </c>
    </row>
    <row r="667" spans="1:11" ht="14.4" customHeight="1" x14ac:dyDescent="0.3">
      <c r="A667" s="649" t="s">
        <v>566</v>
      </c>
      <c r="B667" s="650" t="s">
        <v>2234</v>
      </c>
      <c r="C667" s="651" t="s">
        <v>588</v>
      </c>
      <c r="D667" s="652" t="s">
        <v>2240</v>
      </c>
      <c r="E667" s="651" t="s">
        <v>4611</v>
      </c>
      <c r="F667" s="652" t="s">
        <v>4612</v>
      </c>
      <c r="G667" s="651" t="s">
        <v>3942</v>
      </c>
      <c r="H667" s="651" t="s">
        <v>3943</v>
      </c>
      <c r="I667" s="653">
        <v>16.945</v>
      </c>
      <c r="J667" s="653">
        <v>40</v>
      </c>
      <c r="K667" s="654">
        <v>677.7</v>
      </c>
    </row>
    <row r="668" spans="1:11" ht="14.4" customHeight="1" x14ac:dyDescent="0.3">
      <c r="A668" s="649" t="s">
        <v>566</v>
      </c>
      <c r="B668" s="650" t="s">
        <v>2234</v>
      </c>
      <c r="C668" s="651" t="s">
        <v>588</v>
      </c>
      <c r="D668" s="652" t="s">
        <v>2240</v>
      </c>
      <c r="E668" s="651" t="s">
        <v>4611</v>
      </c>
      <c r="F668" s="652" t="s">
        <v>4612</v>
      </c>
      <c r="G668" s="651" t="s">
        <v>3757</v>
      </c>
      <c r="H668" s="651" t="s">
        <v>3758</v>
      </c>
      <c r="I668" s="653">
        <v>1.6</v>
      </c>
      <c r="J668" s="653">
        <v>600</v>
      </c>
      <c r="K668" s="654">
        <v>960</v>
      </c>
    </row>
    <row r="669" spans="1:11" ht="14.4" customHeight="1" x14ac:dyDescent="0.3">
      <c r="A669" s="649" t="s">
        <v>566</v>
      </c>
      <c r="B669" s="650" t="s">
        <v>2234</v>
      </c>
      <c r="C669" s="651" t="s">
        <v>588</v>
      </c>
      <c r="D669" s="652" t="s">
        <v>2240</v>
      </c>
      <c r="E669" s="651" t="s">
        <v>4611</v>
      </c>
      <c r="F669" s="652" t="s">
        <v>4612</v>
      </c>
      <c r="G669" s="651" t="s">
        <v>3759</v>
      </c>
      <c r="H669" s="651" t="s">
        <v>3760</v>
      </c>
      <c r="I669" s="653">
        <v>5.1316666666666668</v>
      </c>
      <c r="J669" s="653">
        <v>1120</v>
      </c>
      <c r="K669" s="654">
        <v>5747.2</v>
      </c>
    </row>
    <row r="670" spans="1:11" ht="14.4" customHeight="1" x14ac:dyDescent="0.3">
      <c r="A670" s="649" t="s">
        <v>566</v>
      </c>
      <c r="B670" s="650" t="s">
        <v>2234</v>
      </c>
      <c r="C670" s="651" t="s">
        <v>588</v>
      </c>
      <c r="D670" s="652" t="s">
        <v>2240</v>
      </c>
      <c r="E670" s="651" t="s">
        <v>4611</v>
      </c>
      <c r="F670" s="652" t="s">
        <v>4612</v>
      </c>
      <c r="G670" s="651" t="s">
        <v>3995</v>
      </c>
      <c r="H670" s="651" t="s">
        <v>3996</v>
      </c>
      <c r="I670" s="653">
        <v>7.95</v>
      </c>
      <c r="J670" s="653">
        <v>20</v>
      </c>
      <c r="K670" s="654">
        <v>159</v>
      </c>
    </row>
    <row r="671" spans="1:11" ht="14.4" customHeight="1" x14ac:dyDescent="0.3">
      <c r="A671" s="649" t="s">
        <v>566</v>
      </c>
      <c r="B671" s="650" t="s">
        <v>2234</v>
      </c>
      <c r="C671" s="651" t="s">
        <v>588</v>
      </c>
      <c r="D671" s="652" t="s">
        <v>2240</v>
      </c>
      <c r="E671" s="651" t="s">
        <v>4611</v>
      </c>
      <c r="F671" s="652" t="s">
        <v>4612</v>
      </c>
      <c r="G671" s="651" t="s">
        <v>3761</v>
      </c>
      <c r="H671" s="651" t="s">
        <v>3762</v>
      </c>
      <c r="I671" s="653">
        <v>17.98</v>
      </c>
      <c r="J671" s="653">
        <v>150</v>
      </c>
      <c r="K671" s="654">
        <v>2697</v>
      </c>
    </row>
    <row r="672" spans="1:11" ht="14.4" customHeight="1" x14ac:dyDescent="0.3">
      <c r="A672" s="649" t="s">
        <v>566</v>
      </c>
      <c r="B672" s="650" t="s">
        <v>2234</v>
      </c>
      <c r="C672" s="651" t="s">
        <v>588</v>
      </c>
      <c r="D672" s="652" t="s">
        <v>2240</v>
      </c>
      <c r="E672" s="651" t="s">
        <v>4611</v>
      </c>
      <c r="F672" s="652" t="s">
        <v>4612</v>
      </c>
      <c r="G672" s="651" t="s">
        <v>4362</v>
      </c>
      <c r="H672" s="651" t="s">
        <v>4363</v>
      </c>
      <c r="I672" s="653">
        <v>12.0725</v>
      </c>
      <c r="J672" s="653">
        <v>250</v>
      </c>
      <c r="K672" s="654">
        <v>3018.5</v>
      </c>
    </row>
    <row r="673" spans="1:11" ht="14.4" customHeight="1" x14ac:dyDescent="0.3">
      <c r="A673" s="649" t="s">
        <v>566</v>
      </c>
      <c r="B673" s="650" t="s">
        <v>2234</v>
      </c>
      <c r="C673" s="651" t="s">
        <v>588</v>
      </c>
      <c r="D673" s="652" t="s">
        <v>2240</v>
      </c>
      <c r="E673" s="651" t="s">
        <v>4611</v>
      </c>
      <c r="F673" s="652" t="s">
        <v>4612</v>
      </c>
      <c r="G673" s="651" t="s">
        <v>4366</v>
      </c>
      <c r="H673" s="651" t="s">
        <v>4367</v>
      </c>
      <c r="I673" s="653">
        <v>38.501999999999995</v>
      </c>
      <c r="J673" s="653">
        <v>250</v>
      </c>
      <c r="K673" s="654">
        <v>9626.1</v>
      </c>
    </row>
    <row r="674" spans="1:11" ht="14.4" customHeight="1" x14ac:dyDescent="0.3">
      <c r="A674" s="649" t="s">
        <v>566</v>
      </c>
      <c r="B674" s="650" t="s">
        <v>2234</v>
      </c>
      <c r="C674" s="651" t="s">
        <v>588</v>
      </c>
      <c r="D674" s="652" t="s">
        <v>2240</v>
      </c>
      <c r="E674" s="651" t="s">
        <v>4611</v>
      </c>
      <c r="F674" s="652" t="s">
        <v>4612</v>
      </c>
      <c r="G674" s="651" t="s">
        <v>4368</v>
      </c>
      <c r="H674" s="651" t="s">
        <v>4369</v>
      </c>
      <c r="I674" s="653">
        <v>2.3975</v>
      </c>
      <c r="J674" s="653">
        <v>900</v>
      </c>
      <c r="K674" s="654">
        <v>2157</v>
      </c>
    </row>
    <row r="675" spans="1:11" ht="14.4" customHeight="1" x14ac:dyDescent="0.3">
      <c r="A675" s="649" t="s">
        <v>566</v>
      </c>
      <c r="B675" s="650" t="s">
        <v>2234</v>
      </c>
      <c r="C675" s="651" t="s">
        <v>588</v>
      </c>
      <c r="D675" s="652" t="s">
        <v>2240</v>
      </c>
      <c r="E675" s="651" t="s">
        <v>4611</v>
      </c>
      <c r="F675" s="652" t="s">
        <v>4612</v>
      </c>
      <c r="G675" s="651" t="s">
        <v>3765</v>
      </c>
      <c r="H675" s="651" t="s">
        <v>3766</v>
      </c>
      <c r="I675" s="653">
        <v>12.103333333333333</v>
      </c>
      <c r="J675" s="653">
        <v>70</v>
      </c>
      <c r="K675" s="654">
        <v>847.3</v>
      </c>
    </row>
    <row r="676" spans="1:11" ht="14.4" customHeight="1" x14ac:dyDescent="0.3">
      <c r="A676" s="649" t="s">
        <v>566</v>
      </c>
      <c r="B676" s="650" t="s">
        <v>2234</v>
      </c>
      <c r="C676" s="651" t="s">
        <v>588</v>
      </c>
      <c r="D676" s="652" t="s">
        <v>2240</v>
      </c>
      <c r="E676" s="651" t="s">
        <v>4611</v>
      </c>
      <c r="F676" s="652" t="s">
        <v>4612</v>
      </c>
      <c r="G676" s="651" t="s">
        <v>4553</v>
      </c>
      <c r="H676" s="651" t="s">
        <v>4554</v>
      </c>
      <c r="I676" s="653">
        <v>104.06</v>
      </c>
      <c r="J676" s="653">
        <v>10</v>
      </c>
      <c r="K676" s="654">
        <v>1040.5999999999999</v>
      </c>
    </row>
    <row r="677" spans="1:11" ht="14.4" customHeight="1" x14ac:dyDescent="0.3">
      <c r="A677" s="649" t="s">
        <v>566</v>
      </c>
      <c r="B677" s="650" t="s">
        <v>2234</v>
      </c>
      <c r="C677" s="651" t="s">
        <v>588</v>
      </c>
      <c r="D677" s="652" t="s">
        <v>2240</v>
      </c>
      <c r="E677" s="651" t="s">
        <v>4611</v>
      </c>
      <c r="F677" s="652" t="s">
        <v>4612</v>
      </c>
      <c r="G677" s="651" t="s">
        <v>4376</v>
      </c>
      <c r="H677" s="651" t="s">
        <v>4377</v>
      </c>
      <c r="I677" s="653">
        <v>120</v>
      </c>
      <c r="J677" s="653">
        <v>30</v>
      </c>
      <c r="K677" s="654">
        <v>3600.05</v>
      </c>
    </row>
    <row r="678" spans="1:11" ht="14.4" customHeight="1" x14ac:dyDescent="0.3">
      <c r="A678" s="649" t="s">
        <v>566</v>
      </c>
      <c r="B678" s="650" t="s">
        <v>2234</v>
      </c>
      <c r="C678" s="651" t="s">
        <v>588</v>
      </c>
      <c r="D678" s="652" t="s">
        <v>2240</v>
      </c>
      <c r="E678" s="651" t="s">
        <v>4611</v>
      </c>
      <c r="F678" s="652" t="s">
        <v>4612</v>
      </c>
      <c r="G678" s="651" t="s">
        <v>3767</v>
      </c>
      <c r="H678" s="651" t="s">
        <v>3768</v>
      </c>
      <c r="I678" s="653">
        <v>0.47499999999999998</v>
      </c>
      <c r="J678" s="653">
        <v>500</v>
      </c>
      <c r="K678" s="654">
        <v>238</v>
      </c>
    </row>
    <row r="679" spans="1:11" ht="14.4" customHeight="1" x14ac:dyDescent="0.3">
      <c r="A679" s="649" t="s">
        <v>566</v>
      </c>
      <c r="B679" s="650" t="s">
        <v>2234</v>
      </c>
      <c r="C679" s="651" t="s">
        <v>588</v>
      </c>
      <c r="D679" s="652" t="s">
        <v>2240</v>
      </c>
      <c r="E679" s="651" t="s">
        <v>4611</v>
      </c>
      <c r="F679" s="652" t="s">
        <v>4612</v>
      </c>
      <c r="G679" s="651" t="s">
        <v>4059</v>
      </c>
      <c r="H679" s="651" t="s">
        <v>4060</v>
      </c>
      <c r="I679" s="653">
        <v>4.03</v>
      </c>
      <c r="J679" s="653">
        <v>150</v>
      </c>
      <c r="K679" s="654">
        <v>604.5</v>
      </c>
    </row>
    <row r="680" spans="1:11" ht="14.4" customHeight="1" x14ac:dyDescent="0.3">
      <c r="A680" s="649" t="s">
        <v>566</v>
      </c>
      <c r="B680" s="650" t="s">
        <v>2234</v>
      </c>
      <c r="C680" s="651" t="s">
        <v>588</v>
      </c>
      <c r="D680" s="652" t="s">
        <v>2240</v>
      </c>
      <c r="E680" s="651" t="s">
        <v>4611</v>
      </c>
      <c r="F680" s="652" t="s">
        <v>4612</v>
      </c>
      <c r="G680" s="651" t="s">
        <v>4605</v>
      </c>
      <c r="H680" s="651" t="s">
        <v>4606</v>
      </c>
      <c r="I680" s="653">
        <v>2.6</v>
      </c>
      <c r="J680" s="653">
        <v>100</v>
      </c>
      <c r="K680" s="654">
        <v>260</v>
      </c>
    </row>
    <row r="681" spans="1:11" ht="14.4" customHeight="1" x14ac:dyDescent="0.3">
      <c r="A681" s="649" t="s">
        <v>566</v>
      </c>
      <c r="B681" s="650" t="s">
        <v>2234</v>
      </c>
      <c r="C681" s="651" t="s">
        <v>588</v>
      </c>
      <c r="D681" s="652" t="s">
        <v>2240</v>
      </c>
      <c r="E681" s="651" t="s">
        <v>4611</v>
      </c>
      <c r="F681" s="652" t="s">
        <v>4612</v>
      </c>
      <c r="G681" s="651" t="s">
        <v>4061</v>
      </c>
      <c r="H681" s="651" t="s">
        <v>4062</v>
      </c>
      <c r="I681" s="653">
        <v>2.6</v>
      </c>
      <c r="J681" s="653">
        <v>50</v>
      </c>
      <c r="K681" s="654">
        <v>130</v>
      </c>
    </row>
    <row r="682" spans="1:11" ht="14.4" customHeight="1" x14ac:dyDescent="0.3">
      <c r="A682" s="649" t="s">
        <v>566</v>
      </c>
      <c r="B682" s="650" t="s">
        <v>2234</v>
      </c>
      <c r="C682" s="651" t="s">
        <v>588</v>
      </c>
      <c r="D682" s="652" t="s">
        <v>2240</v>
      </c>
      <c r="E682" s="651" t="s">
        <v>4611</v>
      </c>
      <c r="F682" s="652" t="s">
        <v>4612</v>
      </c>
      <c r="G682" s="651" t="s">
        <v>4065</v>
      </c>
      <c r="H682" s="651" t="s">
        <v>4066</v>
      </c>
      <c r="I682" s="653">
        <v>2.61</v>
      </c>
      <c r="J682" s="653">
        <v>50</v>
      </c>
      <c r="K682" s="654">
        <v>130.5</v>
      </c>
    </row>
    <row r="683" spans="1:11" ht="14.4" customHeight="1" x14ac:dyDescent="0.3">
      <c r="A683" s="649" t="s">
        <v>566</v>
      </c>
      <c r="B683" s="650" t="s">
        <v>2234</v>
      </c>
      <c r="C683" s="651" t="s">
        <v>588</v>
      </c>
      <c r="D683" s="652" t="s">
        <v>2240</v>
      </c>
      <c r="E683" s="651" t="s">
        <v>4611</v>
      </c>
      <c r="F683" s="652" t="s">
        <v>4612</v>
      </c>
      <c r="G683" s="651" t="s">
        <v>4386</v>
      </c>
      <c r="H683" s="651" t="s">
        <v>4387</v>
      </c>
      <c r="I683" s="653">
        <v>40.995000000000005</v>
      </c>
      <c r="J683" s="653">
        <v>40</v>
      </c>
      <c r="K683" s="654">
        <v>1639.9</v>
      </c>
    </row>
    <row r="684" spans="1:11" ht="14.4" customHeight="1" x14ac:dyDescent="0.3">
      <c r="A684" s="649" t="s">
        <v>566</v>
      </c>
      <c r="B684" s="650" t="s">
        <v>2234</v>
      </c>
      <c r="C684" s="651" t="s">
        <v>588</v>
      </c>
      <c r="D684" s="652" t="s">
        <v>2240</v>
      </c>
      <c r="E684" s="651" t="s">
        <v>4611</v>
      </c>
      <c r="F684" s="652" t="s">
        <v>4612</v>
      </c>
      <c r="G684" s="651" t="s">
        <v>4557</v>
      </c>
      <c r="H684" s="651" t="s">
        <v>4558</v>
      </c>
      <c r="I684" s="653">
        <v>123.21</v>
      </c>
      <c r="J684" s="653">
        <v>10</v>
      </c>
      <c r="K684" s="654">
        <v>1232.1400000000001</v>
      </c>
    </row>
    <row r="685" spans="1:11" ht="14.4" customHeight="1" x14ac:dyDescent="0.3">
      <c r="A685" s="649" t="s">
        <v>566</v>
      </c>
      <c r="B685" s="650" t="s">
        <v>2234</v>
      </c>
      <c r="C685" s="651" t="s">
        <v>588</v>
      </c>
      <c r="D685" s="652" t="s">
        <v>2240</v>
      </c>
      <c r="E685" s="651" t="s">
        <v>4611</v>
      </c>
      <c r="F685" s="652" t="s">
        <v>4612</v>
      </c>
      <c r="G685" s="651" t="s">
        <v>4424</v>
      </c>
      <c r="H685" s="651" t="s">
        <v>4425</v>
      </c>
      <c r="I685" s="653">
        <v>24.2</v>
      </c>
      <c r="J685" s="653">
        <v>100</v>
      </c>
      <c r="K685" s="654">
        <v>2420</v>
      </c>
    </row>
    <row r="686" spans="1:11" ht="14.4" customHeight="1" x14ac:dyDescent="0.3">
      <c r="A686" s="649" t="s">
        <v>566</v>
      </c>
      <c r="B686" s="650" t="s">
        <v>2234</v>
      </c>
      <c r="C686" s="651" t="s">
        <v>588</v>
      </c>
      <c r="D686" s="652" t="s">
        <v>2240</v>
      </c>
      <c r="E686" s="651" t="s">
        <v>4611</v>
      </c>
      <c r="F686" s="652" t="s">
        <v>4612</v>
      </c>
      <c r="G686" s="651" t="s">
        <v>4446</v>
      </c>
      <c r="H686" s="651" t="s">
        <v>4447</v>
      </c>
      <c r="I686" s="653">
        <v>132</v>
      </c>
      <c r="J686" s="653">
        <v>40</v>
      </c>
      <c r="K686" s="654">
        <v>5279.96</v>
      </c>
    </row>
    <row r="687" spans="1:11" ht="14.4" customHeight="1" x14ac:dyDescent="0.3">
      <c r="A687" s="649" t="s">
        <v>566</v>
      </c>
      <c r="B687" s="650" t="s">
        <v>2234</v>
      </c>
      <c r="C687" s="651" t="s">
        <v>588</v>
      </c>
      <c r="D687" s="652" t="s">
        <v>2240</v>
      </c>
      <c r="E687" s="651" t="s">
        <v>4611</v>
      </c>
      <c r="F687" s="652" t="s">
        <v>4612</v>
      </c>
      <c r="G687" s="651" t="s">
        <v>4450</v>
      </c>
      <c r="H687" s="651" t="s">
        <v>4451</v>
      </c>
      <c r="I687" s="653">
        <v>132</v>
      </c>
      <c r="J687" s="653">
        <v>40</v>
      </c>
      <c r="K687" s="654">
        <v>5279.9699999999993</v>
      </c>
    </row>
    <row r="688" spans="1:11" ht="14.4" customHeight="1" x14ac:dyDescent="0.3">
      <c r="A688" s="649" t="s">
        <v>566</v>
      </c>
      <c r="B688" s="650" t="s">
        <v>2234</v>
      </c>
      <c r="C688" s="651" t="s">
        <v>588</v>
      </c>
      <c r="D688" s="652" t="s">
        <v>2240</v>
      </c>
      <c r="E688" s="651" t="s">
        <v>4611</v>
      </c>
      <c r="F688" s="652" t="s">
        <v>4612</v>
      </c>
      <c r="G688" s="651" t="s">
        <v>4456</v>
      </c>
      <c r="H688" s="651" t="s">
        <v>4457</v>
      </c>
      <c r="I688" s="653">
        <v>2.61</v>
      </c>
      <c r="J688" s="653">
        <v>50</v>
      </c>
      <c r="K688" s="654">
        <v>130.5</v>
      </c>
    </row>
    <row r="689" spans="1:11" ht="14.4" customHeight="1" x14ac:dyDescent="0.3">
      <c r="A689" s="649" t="s">
        <v>566</v>
      </c>
      <c r="B689" s="650" t="s">
        <v>2234</v>
      </c>
      <c r="C689" s="651" t="s">
        <v>588</v>
      </c>
      <c r="D689" s="652" t="s">
        <v>2240</v>
      </c>
      <c r="E689" s="651" t="s">
        <v>4611</v>
      </c>
      <c r="F689" s="652" t="s">
        <v>4612</v>
      </c>
      <c r="G689" s="651" t="s">
        <v>4458</v>
      </c>
      <c r="H689" s="651" t="s">
        <v>4459</v>
      </c>
      <c r="I689" s="653">
        <v>17.91</v>
      </c>
      <c r="J689" s="653">
        <v>10</v>
      </c>
      <c r="K689" s="654">
        <v>179.1</v>
      </c>
    </row>
    <row r="690" spans="1:11" ht="14.4" customHeight="1" x14ac:dyDescent="0.3">
      <c r="A690" s="649" t="s">
        <v>566</v>
      </c>
      <c r="B690" s="650" t="s">
        <v>2234</v>
      </c>
      <c r="C690" s="651" t="s">
        <v>588</v>
      </c>
      <c r="D690" s="652" t="s">
        <v>2240</v>
      </c>
      <c r="E690" s="651" t="s">
        <v>4611</v>
      </c>
      <c r="F690" s="652" t="s">
        <v>4612</v>
      </c>
      <c r="G690" s="651" t="s">
        <v>4476</v>
      </c>
      <c r="H690" s="651" t="s">
        <v>4477</v>
      </c>
      <c r="I690" s="653">
        <v>24.2</v>
      </c>
      <c r="J690" s="653">
        <v>100</v>
      </c>
      <c r="K690" s="654">
        <v>2420</v>
      </c>
    </row>
    <row r="691" spans="1:11" ht="14.4" customHeight="1" x14ac:dyDescent="0.3">
      <c r="A691" s="649" t="s">
        <v>566</v>
      </c>
      <c r="B691" s="650" t="s">
        <v>2234</v>
      </c>
      <c r="C691" s="651" t="s">
        <v>588</v>
      </c>
      <c r="D691" s="652" t="s">
        <v>2240</v>
      </c>
      <c r="E691" s="651" t="s">
        <v>4623</v>
      </c>
      <c r="F691" s="652" t="s">
        <v>4624</v>
      </c>
      <c r="G691" s="651" t="s">
        <v>4522</v>
      </c>
      <c r="H691" s="651" t="s">
        <v>4523</v>
      </c>
      <c r="I691" s="653">
        <v>8.16</v>
      </c>
      <c r="J691" s="653">
        <v>100</v>
      </c>
      <c r="K691" s="654">
        <v>816</v>
      </c>
    </row>
    <row r="692" spans="1:11" ht="14.4" customHeight="1" x14ac:dyDescent="0.3">
      <c r="A692" s="649" t="s">
        <v>566</v>
      </c>
      <c r="B692" s="650" t="s">
        <v>2234</v>
      </c>
      <c r="C692" s="651" t="s">
        <v>588</v>
      </c>
      <c r="D692" s="652" t="s">
        <v>2240</v>
      </c>
      <c r="E692" s="651" t="s">
        <v>4623</v>
      </c>
      <c r="F692" s="652" t="s">
        <v>4624</v>
      </c>
      <c r="G692" s="651" t="s">
        <v>4522</v>
      </c>
      <c r="H692" s="651" t="s">
        <v>4524</v>
      </c>
      <c r="I692" s="653">
        <v>8.1649999999999991</v>
      </c>
      <c r="J692" s="653">
        <v>80</v>
      </c>
      <c r="K692" s="654">
        <v>653.1</v>
      </c>
    </row>
    <row r="693" spans="1:11" ht="14.4" customHeight="1" x14ac:dyDescent="0.3">
      <c r="A693" s="649" t="s">
        <v>566</v>
      </c>
      <c r="B693" s="650" t="s">
        <v>2234</v>
      </c>
      <c r="C693" s="651" t="s">
        <v>588</v>
      </c>
      <c r="D693" s="652" t="s">
        <v>2240</v>
      </c>
      <c r="E693" s="651" t="s">
        <v>4613</v>
      </c>
      <c r="F693" s="652" t="s">
        <v>4614</v>
      </c>
      <c r="G693" s="651" t="s">
        <v>4232</v>
      </c>
      <c r="H693" s="651" t="s">
        <v>4233</v>
      </c>
      <c r="I693" s="653">
        <v>0.30499999999999999</v>
      </c>
      <c r="J693" s="653">
        <v>700</v>
      </c>
      <c r="K693" s="654">
        <v>213</v>
      </c>
    </row>
    <row r="694" spans="1:11" ht="14.4" customHeight="1" x14ac:dyDescent="0.3">
      <c r="A694" s="649" t="s">
        <v>566</v>
      </c>
      <c r="B694" s="650" t="s">
        <v>2234</v>
      </c>
      <c r="C694" s="651" t="s">
        <v>588</v>
      </c>
      <c r="D694" s="652" t="s">
        <v>2240</v>
      </c>
      <c r="E694" s="651" t="s">
        <v>4613</v>
      </c>
      <c r="F694" s="652" t="s">
        <v>4614</v>
      </c>
      <c r="G694" s="651" t="s">
        <v>3771</v>
      </c>
      <c r="H694" s="651" t="s">
        <v>3772</v>
      </c>
      <c r="I694" s="653">
        <v>0.30333333333333329</v>
      </c>
      <c r="J694" s="653">
        <v>600</v>
      </c>
      <c r="K694" s="654">
        <v>182</v>
      </c>
    </row>
    <row r="695" spans="1:11" ht="14.4" customHeight="1" x14ac:dyDescent="0.3">
      <c r="A695" s="649" t="s">
        <v>566</v>
      </c>
      <c r="B695" s="650" t="s">
        <v>2234</v>
      </c>
      <c r="C695" s="651" t="s">
        <v>588</v>
      </c>
      <c r="D695" s="652" t="s">
        <v>2240</v>
      </c>
      <c r="E695" s="651" t="s">
        <v>4613</v>
      </c>
      <c r="F695" s="652" t="s">
        <v>4614</v>
      </c>
      <c r="G695" s="651" t="s">
        <v>3773</v>
      </c>
      <c r="H695" s="651" t="s">
        <v>3774</v>
      </c>
      <c r="I695" s="653">
        <v>0.36799999999999999</v>
      </c>
      <c r="J695" s="653">
        <v>900</v>
      </c>
      <c r="K695" s="654">
        <v>321</v>
      </c>
    </row>
    <row r="696" spans="1:11" ht="14.4" customHeight="1" x14ac:dyDescent="0.3">
      <c r="A696" s="649" t="s">
        <v>566</v>
      </c>
      <c r="B696" s="650" t="s">
        <v>2234</v>
      </c>
      <c r="C696" s="651" t="s">
        <v>588</v>
      </c>
      <c r="D696" s="652" t="s">
        <v>2240</v>
      </c>
      <c r="E696" s="651" t="s">
        <v>4613</v>
      </c>
      <c r="F696" s="652" t="s">
        <v>4614</v>
      </c>
      <c r="G696" s="651" t="s">
        <v>4531</v>
      </c>
      <c r="H696" s="651" t="s">
        <v>4532</v>
      </c>
      <c r="I696" s="653">
        <v>30.57</v>
      </c>
      <c r="J696" s="653">
        <v>50</v>
      </c>
      <c r="K696" s="654">
        <v>1528.54</v>
      </c>
    </row>
    <row r="697" spans="1:11" ht="14.4" customHeight="1" x14ac:dyDescent="0.3">
      <c r="A697" s="649" t="s">
        <v>566</v>
      </c>
      <c r="B697" s="650" t="s">
        <v>2234</v>
      </c>
      <c r="C697" s="651" t="s">
        <v>588</v>
      </c>
      <c r="D697" s="652" t="s">
        <v>2240</v>
      </c>
      <c r="E697" s="651" t="s">
        <v>4613</v>
      </c>
      <c r="F697" s="652" t="s">
        <v>4614</v>
      </c>
      <c r="G697" s="651" t="s">
        <v>4607</v>
      </c>
      <c r="H697" s="651" t="s">
        <v>4608</v>
      </c>
      <c r="I697" s="653">
        <v>31.74</v>
      </c>
      <c r="J697" s="653">
        <v>50</v>
      </c>
      <c r="K697" s="654">
        <v>1586.92</v>
      </c>
    </row>
    <row r="698" spans="1:11" ht="14.4" customHeight="1" x14ac:dyDescent="0.3">
      <c r="A698" s="649" t="s">
        <v>566</v>
      </c>
      <c r="B698" s="650" t="s">
        <v>2234</v>
      </c>
      <c r="C698" s="651" t="s">
        <v>588</v>
      </c>
      <c r="D698" s="652" t="s">
        <v>2240</v>
      </c>
      <c r="E698" s="651" t="s">
        <v>4615</v>
      </c>
      <c r="F698" s="652" t="s">
        <v>4616</v>
      </c>
      <c r="G698" s="651" t="s">
        <v>3781</v>
      </c>
      <c r="H698" s="651" t="s">
        <v>3782</v>
      </c>
      <c r="I698" s="653">
        <v>0.77500000000000013</v>
      </c>
      <c r="J698" s="653">
        <v>900</v>
      </c>
      <c r="K698" s="654">
        <v>698</v>
      </c>
    </row>
    <row r="699" spans="1:11" ht="14.4" customHeight="1" x14ac:dyDescent="0.3">
      <c r="A699" s="649" t="s">
        <v>566</v>
      </c>
      <c r="B699" s="650" t="s">
        <v>2234</v>
      </c>
      <c r="C699" s="651" t="s">
        <v>588</v>
      </c>
      <c r="D699" s="652" t="s">
        <v>2240</v>
      </c>
      <c r="E699" s="651" t="s">
        <v>4615</v>
      </c>
      <c r="F699" s="652" t="s">
        <v>4616</v>
      </c>
      <c r="G699" s="651" t="s">
        <v>3783</v>
      </c>
      <c r="H699" s="651" t="s">
        <v>3784</v>
      </c>
      <c r="I699" s="653">
        <v>0.77250000000000008</v>
      </c>
      <c r="J699" s="653">
        <v>900</v>
      </c>
      <c r="K699" s="654">
        <v>695</v>
      </c>
    </row>
    <row r="700" spans="1:11" ht="14.4" customHeight="1" x14ac:dyDescent="0.3">
      <c r="A700" s="649" t="s">
        <v>566</v>
      </c>
      <c r="B700" s="650" t="s">
        <v>2234</v>
      </c>
      <c r="C700" s="651" t="s">
        <v>588</v>
      </c>
      <c r="D700" s="652" t="s">
        <v>2240</v>
      </c>
      <c r="E700" s="651" t="s">
        <v>4615</v>
      </c>
      <c r="F700" s="652" t="s">
        <v>4616</v>
      </c>
      <c r="G700" s="651" t="s">
        <v>3785</v>
      </c>
      <c r="H700" s="651" t="s">
        <v>3786</v>
      </c>
      <c r="I700" s="653">
        <v>0.71</v>
      </c>
      <c r="J700" s="653">
        <v>200</v>
      </c>
      <c r="K700" s="654">
        <v>142</v>
      </c>
    </row>
    <row r="701" spans="1:11" ht="14.4" customHeight="1" x14ac:dyDescent="0.3">
      <c r="A701" s="649" t="s">
        <v>566</v>
      </c>
      <c r="B701" s="650" t="s">
        <v>2234</v>
      </c>
      <c r="C701" s="651" t="s">
        <v>588</v>
      </c>
      <c r="D701" s="652" t="s">
        <v>2240</v>
      </c>
      <c r="E701" s="651" t="s">
        <v>4615</v>
      </c>
      <c r="F701" s="652" t="s">
        <v>4616</v>
      </c>
      <c r="G701" s="651" t="s">
        <v>4252</v>
      </c>
      <c r="H701" s="651" t="s">
        <v>4253</v>
      </c>
      <c r="I701" s="653">
        <v>0.71</v>
      </c>
      <c r="J701" s="653">
        <v>200</v>
      </c>
      <c r="K701" s="654">
        <v>142</v>
      </c>
    </row>
    <row r="702" spans="1:11" ht="14.4" customHeight="1" thickBot="1" x14ac:dyDescent="0.35">
      <c r="A702" s="655" t="s">
        <v>566</v>
      </c>
      <c r="B702" s="656" t="s">
        <v>2234</v>
      </c>
      <c r="C702" s="657" t="s">
        <v>588</v>
      </c>
      <c r="D702" s="658" t="s">
        <v>2240</v>
      </c>
      <c r="E702" s="657" t="s">
        <v>4615</v>
      </c>
      <c r="F702" s="658" t="s">
        <v>4616</v>
      </c>
      <c r="G702" s="657" t="s">
        <v>3787</v>
      </c>
      <c r="H702" s="657" t="s">
        <v>3788</v>
      </c>
      <c r="I702" s="659">
        <v>0.71</v>
      </c>
      <c r="J702" s="659">
        <v>200</v>
      </c>
      <c r="K702" s="660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152.1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47.7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2.1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152220.55999999997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51093.200000000004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87870.14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11021.25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2236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1002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100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902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13781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9122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4079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580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686</v>
      </c>
      <c r="C14" s="414">
        <f xml:space="preserve">
IF($A$4&lt;=12,SUMIFS('ON Data'!G:G,'ON Data'!$D:$D,$A$4,'ON Data'!$E:$E,5),SUMIFS('ON Data'!G:G,'ON Data'!$E:$E,5))</f>
        <v>686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2924998</v>
      </c>
      <c r="C18" s="411">
        <f t="shared" ref="C18" si="0" xml:space="preserve">
C19-C16-C17</f>
        <v>0</v>
      </c>
      <c r="D18" s="412">
        <f t="shared" ref="D18:AG18" si="1" xml:space="preserve">
D19-D16-D17</f>
        <v>1677564</v>
      </c>
      <c r="E18" s="412">
        <f t="shared" si="1"/>
        <v>0</v>
      </c>
      <c r="F18" s="412">
        <f t="shared" si="1"/>
        <v>1160423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67126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19885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2924998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1677564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1160423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67126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19885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45423996</v>
      </c>
      <c r="C20" s="423">
        <f xml:space="preserve">
IF($A$4&lt;=12,SUMIFS('ON Data'!G:G,'ON Data'!$D:$D,$A$4,'ON Data'!$E:$E,6),SUMIFS('ON Data'!G:G,'ON Data'!$E:$E,6))</f>
        <v>213550</v>
      </c>
      <c r="D20" s="424">
        <f xml:space="preserve">
IF($A$4&lt;=12,SUMIFS('ON Data'!H:H,'ON Data'!$D:$D,$A$4,'ON Data'!$E:$E,6),SUMIFS('ON Data'!H:H,'ON Data'!$E:$E,6))</f>
        <v>25138708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18189736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1554280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327722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78833.02</v>
      </c>
      <c r="C25" s="768">
        <f xml:space="preserve">
IF($A$4&lt;=12,SUMIFS('ON Data'!H:H,'ON Data'!$D:$D,$A$4,'ON Data'!$E:$E,10),SUMIFS('ON Data'!H:H,'ON Data'!$E:$E,10))</f>
        <v>50080.020000000004</v>
      </c>
      <c r="D25" s="744"/>
      <c r="E25" s="745"/>
      <c r="F25" s="745">
        <f xml:space="preserve">
IF($A$4&lt;=12,SUMIFS('ON Data'!K:K,'ON Data'!$D:$D,$A$4,'ON Data'!$E:$E,10),SUMIFS('ON Data'!K:K,'ON Data'!$E:$E,10))</f>
        <v>28753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168059.5</v>
      </c>
      <c r="C26" s="768">
        <f xml:space="preserve">
IF($A$4&lt;=12,SUMIFS('ON Data'!H:H,'ON Data'!$D:$D,$A$4,'ON Data'!$E:$E,11),SUMIFS('ON Data'!H:H,'ON Data'!$E:$E,11))</f>
        <v>103892.83333333333</v>
      </c>
      <c r="D26" s="744"/>
      <c r="E26" s="745"/>
      <c r="F26" s="746">
        <f xml:space="preserve">
IF($A$4&lt;=12,SUMIFS('ON Data'!K:K,'ON Data'!$D:$D,$A$4,'ON Data'!$E:$E,11),SUMIFS('ON Data'!K:K,'ON Data'!$E:$E,11))</f>
        <v>64166.666666666657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0.46907803486265282</v>
      </c>
      <c r="C27" s="769">
        <f xml:space="preserve">
IF(C26=0,0,C25/C26)</f>
        <v>0.48203536657164359</v>
      </c>
      <c r="D27" s="747"/>
      <c r="E27" s="748"/>
      <c r="F27" s="748">
        <f xml:space="preserve">
IF(F26=0,0,F25/F26)</f>
        <v>0.44809870129870139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89226.479999999981</v>
      </c>
      <c r="C28" s="770">
        <f xml:space="preserve">
C26-C25</f>
        <v>53812.813333333324</v>
      </c>
      <c r="D28" s="749"/>
      <c r="E28" s="750"/>
      <c r="F28" s="750">
        <f xml:space="preserve">
F26-F25</f>
        <v>35413.666666666657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4630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48517748.759999998</v>
      </c>
      <c r="G3" s="380">
        <f t="shared" ref="G3:AN3" si="0">SUMIF($E5:$E1048576,"&lt;10",G5:G1048576)</f>
        <v>214236</v>
      </c>
      <c r="H3" s="380">
        <f t="shared" si="0"/>
        <v>26876921.149999995</v>
      </c>
      <c r="I3" s="380">
        <f t="shared" si="0"/>
        <v>0</v>
      </c>
      <c r="J3" s="380">
        <f t="shared" si="0"/>
        <v>0</v>
      </c>
      <c r="K3" s="380">
        <f t="shared" si="0"/>
        <v>19443650.390000001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1633083.25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349858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7</v>
      </c>
      <c r="D5" s="379">
        <v>1</v>
      </c>
      <c r="E5" s="379">
        <v>1</v>
      </c>
      <c r="F5" s="379">
        <v>148.55000000000001</v>
      </c>
      <c r="G5" s="379">
        <v>0</v>
      </c>
      <c r="H5" s="379">
        <v>46.05</v>
      </c>
      <c r="I5" s="379">
        <v>0</v>
      </c>
      <c r="J5" s="379">
        <v>0</v>
      </c>
      <c r="K5" s="379">
        <v>89.5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7</v>
      </c>
      <c r="D6" s="379">
        <v>1</v>
      </c>
      <c r="E6" s="379">
        <v>2</v>
      </c>
      <c r="F6" s="379">
        <v>23189.07</v>
      </c>
      <c r="G6" s="379">
        <v>0</v>
      </c>
      <c r="H6" s="379">
        <v>7913.2</v>
      </c>
      <c r="I6" s="379">
        <v>0</v>
      </c>
      <c r="J6" s="379">
        <v>0</v>
      </c>
      <c r="K6" s="379">
        <v>13522.38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1417.5</v>
      </c>
      <c r="AI6" s="379">
        <v>0</v>
      </c>
      <c r="AJ6" s="379">
        <v>0</v>
      </c>
      <c r="AK6" s="379">
        <v>0</v>
      </c>
      <c r="AL6" s="379">
        <v>0</v>
      </c>
      <c r="AM6" s="379">
        <v>336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7</v>
      </c>
      <c r="D7" s="379">
        <v>1</v>
      </c>
      <c r="E7" s="379">
        <v>3</v>
      </c>
      <c r="F7" s="379">
        <v>129</v>
      </c>
      <c r="G7" s="379">
        <v>0</v>
      </c>
      <c r="H7" s="379">
        <v>25</v>
      </c>
      <c r="I7" s="379">
        <v>0</v>
      </c>
      <c r="J7" s="379">
        <v>0</v>
      </c>
      <c r="K7" s="379">
        <v>104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7</v>
      </c>
      <c r="D8" s="379">
        <v>1</v>
      </c>
      <c r="E8" s="379">
        <v>4</v>
      </c>
      <c r="F8" s="379">
        <v>2011</v>
      </c>
      <c r="G8" s="379">
        <v>0</v>
      </c>
      <c r="H8" s="379">
        <v>1248</v>
      </c>
      <c r="I8" s="379">
        <v>0</v>
      </c>
      <c r="J8" s="379">
        <v>0</v>
      </c>
      <c r="K8" s="379">
        <v>617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146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7</v>
      </c>
      <c r="D9" s="379">
        <v>1</v>
      </c>
      <c r="E9" s="379">
        <v>5</v>
      </c>
      <c r="F9" s="379">
        <v>143</v>
      </c>
      <c r="G9" s="379">
        <v>143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7</v>
      </c>
      <c r="D10" s="379">
        <v>1</v>
      </c>
      <c r="E10" s="379">
        <v>6</v>
      </c>
      <c r="F10" s="379">
        <v>6074813</v>
      </c>
      <c r="G10" s="379">
        <v>45100</v>
      </c>
      <c r="H10" s="379">
        <v>3303522</v>
      </c>
      <c r="I10" s="379">
        <v>0</v>
      </c>
      <c r="J10" s="379">
        <v>0</v>
      </c>
      <c r="K10" s="379">
        <v>2471617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203533</v>
      </c>
      <c r="AI10" s="379">
        <v>0</v>
      </c>
      <c r="AJ10" s="379">
        <v>0</v>
      </c>
      <c r="AK10" s="379">
        <v>0</v>
      </c>
      <c r="AL10" s="379">
        <v>0</v>
      </c>
      <c r="AM10" s="379">
        <v>51041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7</v>
      </c>
      <c r="D11" s="379">
        <v>1</v>
      </c>
      <c r="E11" s="379">
        <v>9</v>
      </c>
      <c r="F11" s="379">
        <v>260986</v>
      </c>
      <c r="G11" s="379">
        <v>0</v>
      </c>
      <c r="H11" s="379">
        <v>220000</v>
      </c>
      <c r="I11" s="379">
        <v>0</v>
      </c>
      <c r="J11" s="379">
        <v>0</v>
      </c>
      <c r="K11" s="379">
        <v>40986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7</v>
      </c>
      <c r="D12" s="379">
        <v>1</v>
      </c>
      <c r="E12" s="379">
        <v>10</v>
      </c>
      <c r="F12" s="379">
        <v>27453</v>
      </c>
      <c r="G12" s="379">
        <v>0</v>
      </c>
      <c r="H12" s="379">
        <v>16100</v>
      </c>
      <c r="I12" s="379">
        <v>0</v>
      </c>
      <c r="J12" s="379">
        <v>0</v>
      </c>
      <c r="K12" s="379">
        <v>11353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7</v>
      </c>
      <c r="D13" s="379">
        <v>1</v>
      </c>
      <c r="E13" s="379">
        <v>11</v>
      </c>
      <c r="F13" s="379">
        <v>24008.5</v>
      </c>
      <c r="G13" s="379">
        <v>0</v>
      </c>
      <c r="H13" s="379">
        <v>14841.833333333334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7</v>
      </c>
      <c r="D14" s="379">
        <v>2</v>
      </c>
      <c r="E14" s="379">
        <v>1</v>
      </c>
      <c r="F14" s="379">
        <v>149.55000000000001</v>
      </c>
      <c r="G14" s="379">
        <v>0</v>
      </c>
      <c r="H14" s="379">
        <v>46.05</v>
      </c>
      <c r="I14" s="379">
        <v>0</v>
      </c>
      <c r="J14" s="379">
        <v>0</v>
      </c>
      <c r="K14" s="379">
        <v>90.5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11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7</v>
      </c>
      <c r="D15" s="379">
        <v>2</v>
      </c>
      <c r="E15" s="379">
        <v>2</v>
      </c>
      <c r="F15" s="379">
        <v>19384.52</v>
      </c>
      <c r="G15" s="379">
        <v>0</v>
      </c>
      <c r="H15" s="379">
        <v>6454.4</v>
      </c>
      <c r="I15" s="379">
        <v>0</v>
      </c>
      <c r="J15" s="379">
        <v>0</v>
      </c>
      <c r="K15" s="379">
        <v>11246.13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1380</v>
      </c>
      <c r="AI15" s="379">
        <v>0</v>
      </c>
      <c r="AJ15" s="379">
        <v>0</v>
      </c>
      <c r="AK15" s="379">
        <v>0</v>
      </c>
      <c r="AL15" s="379">
        <v>0</v>
      </c>
      <c r="AM15" s="379">
        <v>304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7</v>
      </c>
      <c r="D16" s="379">
        <v>2</v>
      </c>
      <c r="E16" s="379">
        <v>3</v>
      </c>
      <c r="F16" s="379">
        <v>102</v>
      </c>
      <c r="G16" s="379">
        <v>0</v>
      </c>
      <c r="H16" s="379">
        <v>33</v>
      </c>
      <c r="I16" s="379">
        <v>0</v>
      </c>
      <c r="J16" s="379">
        <v>0</v>
      </c>
      <c r="K16" s="379">
        <v>69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7</v>
      </c>
      <c r="D17" s="379">
        <v>2</v>
      </c>
      <c r="E17" s="379">
        <v>4</v>
      </c>
      <c r="F17" s="379">
        <v>1832</v>
      </c>
      <c r="G17" s="379">
        <v>0</v>
      </c>
      <c r="H17" s="379">
        <v>1254</v>
      </c>
      <c r="I17" s="379">
        <v>0</v>
      </c>
      <c r="J17" s="379">
        <v>0</v>
      </c>
      <c r="K17" s="379">
        <v>496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82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7</v>
      </c>
      <c r="D18" s="379">
        <v>2</v>
      </c>
      <c r="E18" s="379">
        <v>5</v>
      </c>
      <c r="F18" s="379">
        <v>103</v>
      </c>
      <c r="G18" s="379">
        <v>103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6</v>
      </c>
      <c r="F19" s="379">
        <v>5859168</v>
      </c>
      <c r="G19" s="379">
        <v>30600</v>
      </c>
      <c r="H19" s="379">
        <v>3265234</v>
      </c>
      <c r="I19" s="379">
        <v>0</v>
      </c>
      <c r="J19" s="379">
        <v>0</v>
      </c>
      <c r="K19" s="379">
        <v>2326257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192175</v>
      </c>
      <c r="AI19" s="379">
        <v>0</v>
      </c>
      <c r="AJ19" s="379">
        <v>0</v>
      </c>
      <c r="AK19" s="379">
        <v>0</v>
      </c>
      <c r="AL19" s="379">
        <v>0</v>
      </c>
      <c r="AM19" s="379">
        <v>44902</v>
      </c>
      <c r="AN19" s="379">
        <v>0</v>
      </c>
    </row>
    <row r="20" spans="3:40" x14ac:dyDescent="0.3">
      <c r="C20" s="379">
        <v>7</v>
      </c>
      <c r="D20" s="379">
        <v>2</v>
      </c>
      <c r="E20" s="379">
        <v>9</v>
      </c>
      <c r="F20" s="379">
        <v>239572</v>
      </c>
      <c r="G20" s="379">
        <v>0</v>
      </c>
      <c r="H20" s="379">
        <v>200000</v>
      </c>
      <c r="I20" s="379">
        <v>0</v>
      </c>
      <c r="J20" s="379">
        <v>0</v>
      </c>
      <c r="K20" s="379">
        <v>39572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10</v>
      </c>
      <c r="F21" s="379">
        <v>4700.0200000000004</v>
      </c>
      <c r="G21" s="379">
        <v>0</v>
      </c>
      <c r="H21" s="379">
        <v>4700.0200000000004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7</v>
      </c>
      <c r="D22" s="379">
        <v>2</v>
      </c>
      <c r="E22" s="379">
        <v>11</v>
      </c>
      <c r="F22" s="379">
        <v>24008.5</v>
      </c>
      <c r="G22" s="379">
        <v>0</v>
      </c>
      <c r="H22" s="379">
        <v>14841.833333333334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7</v>
      </c>
      <c r="D23" s="379">
        <v>3</v>
      </c>
      <c r="E23" s="379">
        <v>1</v>
      </c>
      <c r="F23" s="379">
        <v>151.55000000000001</v>
      </c>
      <c r="G23" s="379">
        <v>0</v>
      </c>
      <c r="H23" s="379">
        <v>47.05</v>
      </c>
      <c r="I23" s="379">
        <v>0</v>
      </c>
      <c r="J23" s="379">
        <v>0</v>
      </c>
      <c r="K23" s="379">
        <v>91.5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11</v>
      </c>
      <c r="AI23" s="379">
        <v>0</v>
      </c>
      <c r="AJ23" s="379">
        <v>0</v>
      </c>
      <c r="AK23" s="379">
        <v>0</v>
      </c>
      <c r="AL23" s="379">
        <v>0</v>
      </c>
      <c r="AM23" s="379">
        <v>2</v>
      </c>
      <c r="AN23" s="379">
        <v>0</v>
      </c>
    </row>
    <row r="24" spans="3:40" x14ac:dyDescent="0.3">
      <c r="C24" s="379">
        <v>7</v>
      </c>
      <c r="D24" s="379">
        <v>3</v>
      </c>
      <c r="E24" s="379">
        <v>2</v>
      </c>
      <c r="F24" s="379">
        <v>22015.4</v>
      </c>
      <c r="G24" s="379">
        <v>0</v>
      </c>
      <c r="H24" s="379">
        <v>7464.4</v>
      </c>
      <c r="I24" s="379">
        <v>0</v>
      </c>
      <c r="J24" s="379">
        <v>0</v>
      </c>
      <c r="K24" s="379">
        <v>12569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1650</v>
      </c>
      <c r="AI24" s="379">
        <v>0</v>
      </c>
      <c r="AJ24" s="379">
        <v>0</v>
      </c>
      <c r="AK24" s="379">
        <v>0</v>
      </c>
      <c r="AL24" s="379">
        <v>0</v>
      </c>
      <c r="AM24" s="379">
        <v>332</v>
      </c>
      <c r="AN24" s="379">
        <v>0</v>
      </c>
    </row>
    <row r="25" spans="3:40" x14ac:dyDescent="0.3">
      <c r="C25" s="379">
        <v>7</v>
      </c>
      <c r="D25" s="379">
        <v>3</v>
      </c>
      <c r="E25" s="379">
        <v>3</v>
      </c>
      <c r="F25" s="379">
        <v>190</v>
      </c>
      <c r="G25" s="379">
        <v>0</v>
      </c>
      <c r="H25" s="379">
        <v>34</v>
      </c>
      <c r="I25" s="379">
        <v>0</v>
      </c>
      <c r="J25" s="379">
        <v>0</v>
      </c>
      <c r="K25" s="379">
        <v>156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7</v>
      </c>
      <c r="D26" s="379">
        <v>3</v>
      </c>
      <c r="E26" s="379">
        <v>4</v>
      </c>
      <c r="F26" s="379">
        <v>2086</v>
      </c>
      <c r="G26" s="379">
        <v>0</v>
      </c>
      <c r="H26" s="379">
        <v>1326</v>
      </c>
      <c r="I26" s="379">
        <v>0</v>
      </c>
      <c r="J26" s="379">
        <v>0</v>
      </c>
      <c r="K26" s="379">
        <v>646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114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7</v>
      </c>
      <c r="D27" s="379">
        <v>3</v>
      </c>
      <c r="E27" s="379">
        <v>5</v>
      </c>
      <c r="F27" s="379">
        <v>75</v>
      </c>
      <c r="G27" s="379">
        <v>75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7</v>
      </c>
      <c r="D28" s="379">
        <v>3</v>
      </c>
      <c r="E28" s="379">
        <v>6</v>
      </c>
      <c r="F28" s="379">
        <v>6121972</v>
      </c>
      <c r="G28" s="379">
        <v>24800</v>
      </c>
      <c r="H28" s="379">
        <v>3409681</v>
      </c>
      <c r="I28" s="379">
        <v>0</v>
      </c>
      <c r="J28" s="379">
        <v>0</v>
      </c>
      <c r="K28" s="379">
        <v>2428106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217311</v>
      </c>
      <c r="AI28" s="379">
        <v>0</v>
      </c>
      <c r="AJ28" s="379">
        <v>0</v>
      </c>
      <c r="AK28" s="379">
        <v>0</v>
      </c>
      <c r="AL28" s="379">
        <v>0</v>
      </c>
      <c r="AM28" s="379">
        <v>42074</v>
      </c>
      <c r="AN28" s="379">
        <v>0</v>
      </c>
    </row>
    <row r="29" spans="3:40" x14ac:dyDescent="0.3">
      <c r="C29" s="379">
        <v>7</v>
      </c>
      <c r="D29" s="379">
        <v>3</v>
      </c>
      <c r="E29" s="379">
        <v>9</v>
      </c>
      <c r="F29" s="379">
        <v>279458</v>
      </c>
      <c r="G29" s="379">
        <v>0</v>
      </c>
      <c r="H29" s="379">
        <v>240261</v>
      </c>
      <c r="I29" s="379">
        <v>0</v>
      </c>
      <c r="J29" s="379">
        <v>0</v>
      </c>
      <c r="K29" s="379">
        <v>39197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7</v>
      </c>
      <c r="D30" s="379">
        <v>3</v>
      </c>
      <c r="E30" s="379">
        <v>10</v>
      </c>
      <c r="F30" s="379">
        <v>4800</v>
      </c>
      <c r="G30" s="379">
        <v>0</v>
      </c>
      <c r="H30" s="379">
        <v>4800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7</v>
      </c>
      <c r="D31" s="379">
        <v>3</v>
      </c>
      <c r="E31" s="379">
        <v>11</v>
      </c>
      <c r="F31" s="379">
        <v>24008.5</v>
      </c>
      <c r="G31" s="379">
        <v>0</v>
      </c>
      <c r="H31" s="379">
        <v>14841.833333333334</v>
      </c>
      <c r="I31" s="379">
        <v>0</v>
      </c>
      <c r="J31" s="379">
        <v>0</v>
      </c>
      <c r="K31" s="379">
        <v>9166.6666666666661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7</v>
      </c>
      <c r="D32" s="379">
        <v>4</v>
      </c>
      <c r="E32" s="379">
        <v>1</v>
      </c>
      <c r="F32" s="379">
        <v>155.44999999999999</v>
      </c>
      <c r="G32" s="379">
        <v>0</v>
      </c>
      <c r="H32" s="379">
        <v>48.7</v>
      </c>
      <c r="I32" s="379">
        <v>0</v>
      </c>
      <c r="J32" s="379">
        <v>0</v>
      </c>
      <c r="K32" s="379">
        <v>93.75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11</v>
      </c>
      <c r="AI32" s="379">
        <v>0</v>
      </c>
      <c r="AJ32" s="379">
        <v>0</v>
      </c>
      <c r="AK32" s="379">
        <v>0</v>
      </c>
      <c r="AL32" s="379">
        <v>0</v>
      </c>
      <c r="AM32" s="379">
        <v>2</v>
      </c>
      <c r="AN32" s="379">
        <v>0</v>
      </c>
    </row>
    <row r="33" spans="3:40" x14ac:dyDescent="0.3">
      <c r="C33" s="379">
        <v>7</v>
      </c>
      <c r="D33" s="379">
        <v>4</v>
      </c>
      <c r="E33" s="379">
        <v>2</v>
      </c>
      <c r="F33" s="379">
        <v>23363.5</v>
      </c>
      <c r="G33" s="379">
        <v>0</v>
      </c>
      <c r="H33" s="379">
        <v>7930</v>
      </c>
      <c r="I33" s="379">
        <v>0</v>
      </c>
      <c r="J33" s="379">
        <v>0</v>
      </c>
      <c r="K33" s="379">
        <v>13403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1702.5</v>
      </c>
      <c r="AI33" s="379">
        <v>0</v>
      </c>
      <c r="AJ33" s="379">
        <v>0</v>
      </c>
      <c r="AK33" s="379">
        <v>0</v>
      </c>
      <c r="AL33" s="379">
        <v>0</v>
      </c>
      <c r="AM33" s="379">
        <v>328</v>
      </c>
      <c r="AN33" s="379">
        <v>0</v>
      </c>
    </row>
    <row r="34" spans="3:40" x14ac:dyDescent="0.3">
      <c r="C34" s="379">
        <v>7</v>
      </c>
      <c r="D34" s="379">
        <v>4</v>
      </c>
      <c r="E34" s="379">
        <v>3</v>
      </c>
      <c r="F34" s="379">
        <v>136</v>
      </c>
      <c r="G34" s="379">
        <v>0</v>
      </c>
      <c r="H34" s="379">
        <v>0</v>
      </c>
      <c r="I34" s="379">
        <v>0</v>
      </c>
      <c r="J34" s="379">
        <v>0</v>
      </c>
      <c r="K34" s="379">
        <v>136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7</v>
      </c>
      <c r="D35" s="379">
        <v>4</v>
      </c>
      <c r="E35" s="379">
        <v>4</v>
      </c>
      <c r="F35" s="379">
        <v>2031</v>
      </c>
      <c r="G35" s="379">
        <v>0</v>
      </c>
      <c r="H35" s="379">
        <v>1357</v>
      </c>
      <c r="I35" s="379">
        <v>0</v>
      </c>
      <c r="J35" s="379">
        <v>0</v>
      </c>
      <c r="K35" s="379">
        <v>644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30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7</v>
      </c>
      <c r="D36" s="379">
        <v>4</v>
      </c>
      <c r="E36" s="379">
        <v>5</v>
      </c>
      <c r="F36" s="379">
        <v>95</v>
      </c>
      <c r="G36" s="379">
        <v>95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7</v>
      </c>
      <c r="D37" s="379">
        <v>4</v>
      </c>
      <c r="E37" s="379">
        <v>6</v>
      </c>
      <c r="F37" s="379">
        <v>6392717</v>
      </c>
      <c r="G37" s="379">
        <v>27100</v>
      </c>
      <c r="H37" s="379">
        <v>3618721</v>
      </c>
      <c r="I37" s="379">
        <v>0</v>
      </c>
      <c r="J37" s="379">
        <v>0</v>
      </c>
      <c r="K37" s="379">
        <v>2491348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213215</v>
      </c>
      <c r="AI37" s="379">
        <v>0</v>
      </c>
      <c r="AJ37" s="379">
        <v>0</v>
      </c>
      <c r="AK37" s="379">
        <v>0</v>
      </c>
      <c r="AL37" s="379">
        <v>0</v>
      </c>
      <c r="AM37" s="379">
        <v>42333</v>
      </c>
      <c r="AN37" s="379">
        <v>0</v>
      </c>
    </row>
    <row r="38" spans="3:40" x14ac:dyDescent="0.3">
      <c r="C38" s="379">
        <v>7</v>
      </c>
      <c r="D38" s="379">
        <v>4</v>
      </c>
      <c r="E38" s="379">
        <v>9</v>
      </c>
      <c r="F38" s="379">
        <v>94322</v>
      </c>
      <c r="G38" s="379">
        <v>0</v>
      </c>
      <c r="H38" s="379">
        <v>60000</v>
      </c>
      <c r="I38" s="379">
        <v>0</v>
      </c>
      <c r="J38" s="379">
        <v>0</v>
      </c>
      <c r="K38" s="379">
        <v>34322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7</v>
      </c>
      <c r="D39" s="379">
        <v>4</v>
      </c>
      <c r="E39" s="379">
        <v>10</v>
      </c>
      <c r="F39" s="379">
        <v>8950</v>
      </c>
      <c r="G39" s="379">
        <v>0</v>
      </c>
      <c r="H39" s="379">
        <v>0</v>
      </c>
      <c r="I39" s="379">
        <v>0</v>
      </c>
      <c r="J39" s="379">
        <v>0</v>
      </c>
      <c r="K39" s="379">
        <v>8950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7</v>
      </c>
      <c r="D40" s="379">
        <v>4</v>
      </c>
      <c r="E40" s="379">
        <v>11</v>
      </c>
      <c r="F40" s="379">
        <v>24008.5</v>
      </c>
      <c r="G40" s="379">
        <v>0</v>
      </c>
      <c r="H40" s="379">
        <v>14841.833333333334</v>
      </c>
      <c r="I40" s="379">
        <v>0</v>
      </c>
      <c r="J40" s="379">
        <v>0</v>
      </c>
      <c r="K40" s="379">
        <v>9166.6666666666661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7</v>
      </c>
      <c r="D41" s="379">
        <v>5</v>
      </c>
      <c r="E41" s="379">
        <v>1</v>
      </c>
      <c r="F41" s="379">
        <v>155.44999999999999</v>
      </c>
      <c r="G41" s="379">
        <v>0</v>
      </c>
      <c r="H41" s="379">
        <v>48.7</v>
      </c>
      <c r="I41" s="379">
        <v>0</v>
      </c>
      <c r="J41" s="379">
        <v>0</v>
      </c>
      <c r="K41" s="379">
        <v>93.75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11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7</v>
      </c>
      <c r="D42" s="379">
        <v>5</v>
      </c>
      <c r="E42" s="379">
        <v>2</v>
      </c>
      <c r="F42" s="379">
        <v>22408.25</v>
      </c>
      <c r="G42" s="379">
        <v>0</v>
      </c>
      <c r="H42" s="379">
        <v>7346</v>
      </c>
      <c r="I42" s="379">
        <v>0</v>
      </c>
      <c r="J42" s="379">
        <v>0</v>
      </c>
      <c r="K42" s="379">
        <v>13109.25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1665</v>
      </c>
      <c r="AI42" s="379">
        <v>0</v>
      </c>
      <c r="AJ42" s="379">
        <v>0</v>
      </c>
      <c r="AK42" s="379">
        <v>0</v>
      </c>
      <c r="AL42" s="379">
        <v>0</v>
      </c>
      <c r="AM42" s="379">
        <v>288</v>
      </c>
      <c r="AN42" s="379">
        <v>0</v>
      </c>
    </row>
    <row r="43" spans="3:40" x14ac:dyDescent="0.3">
      <c r="C43" s="379">
        <v>7</v>
      </c>
      <c r="D43" s="379">
        <v>5</v>
      </c>
      <c r="E43" s="379">
        <v>3</v>
      </c>
      <c r="F43" s="379">
        <v>162</v>
      </c>
      <c r="G43" s="379">
        <v>0</v>
      </c>
      <c r="H43" s="379">
        <v>0</v>
      </c>
      <c r="I43" s="379">
        <v>0</v>
      </c>
      <c r="J43" s="379">
        <v>0</v>
      </c>
      <c r="K43" s="379">
        <v>162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7</v>
      </c>
      <c r="D44" s="379">
        <v>5</v>
      </c>
      <c r="E44" s="379">
        <v>4</v>
      </c>
      <c r="F44" s="379">
        <v>1731</v>
      </c>
      <c r="G44" s="379">
        <v>0</v>
      </c>
      <c r="H44" s="379">
        <v>1277</v>
      </c>
      <c r="I44" s="379">
        <v>0</v>
      </c>
      <c r="J44" s="379">
        <v>0</v>
      </c>
      <c r="K44" s="379">
        <v>440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14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7</v>
      </c>
      <c r="D45" s="379">
        <v>5</v>
      </c>
      <c r="E45" s="379">
        <v>5</v>
      </c>
      <c r="F45" s="379">
        <v>104</v>
      </c>
      <c r="G45" s="379">
        <v>104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7</v>
      </c>
      <c r="D46" s="379">
        <v>5</v>
      </c>
      <c r="E46" s="379">
        <v>6</v>
      </c>
      <c r="F46" s="379">
        <v>6345039</v>
      </c>
      <c r="G46" s="379">
        <v>30600</v>
      </c>
      <c r="H46" s="379">
        <v>3500070</v>
      </c>
      <c r="I46" s="379">
        <v>0</v>
      </c>
      <c r="J46" s="379">
        <v>0</v>
      </c>
      <c r="K46" s="379">
        <v>2550359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221251</v>
      </c>
      <c r="AI46" s="379">
        <v>0</v>
      </c>
      <c r="AJ46" s="379">
        <v>0</v>
      </c>
      <c r="AK46" s="379">
        <v>0</v>
      </c>
      <c r="AL46" s="379">
        <v>0</v>
      </c>
      <c r="AM46" s="379">
        <v>42759</v>
      </c>
      <c r="AN46" s="379">
        <v>0</v>
      </c>
    </row>
    <row r="47" spans="3:40" x14ac:dyDescent="0.3">
      <c r="C47" s="379">
        <v>7</v>
      </c>
      <c r="D47" s="379">
        <v>5</v>
      </c>
      <c r="E47" s="379">
        <v>9</v>
      </c>
      <c r="F47" s="379">
        <v>41763</v>
      </c>
      <c r="G47" s="379">
        <v>0</v>
      </c>
      <c r="H47" s="379">
        <v>0</v>
      </c>
      <c r="I47" s="379">
        <v>0</v>
      </c>
      <c r="J47" s="379">
        <v>0</v>
      </c>
      <c r="K47" s="379">
        <v>37763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4000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7</v>
      </c>
      <c r="D48" s="379">
        <v>5</v>
      </c>
      <c r="E48" s="379">
        <v>10</v>
      </c>
      <c r="F48" s="379">
        <v>1900</v>
      </c>
      <c r="G48" s="379">
        <v>0</v>
      </c>
      <c r="H48" s="379">
        <v>1900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7</v>
      </c>
      <c r="D49" s="379">
        <v>5</v>
      </c>
      <c r="E49" s="379">
        <v>11</v>
      </c>
      <c r="F49" s="379">
        <v>24008.5</v>
      </c>
      <c r="G49" s="379">
        <v>0</v>
      </c>
      <c r="H49" s="379">
        <v>14841.833333333334</v>
      </c>
      <c r="I49" s="379">
        <v>0</v>
      </c>
      <c r="J49" s="379">
        <v>0</v>
      </c>
      <c r="K49" s="379">
        <v>9166.6666666666661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7</v>
      </c>
      <c r="D50" s="379">
        <v>6</v>
      </c>
      <c r="E50" s="379">
        <v>1</v>
      </c>
      <c r="F50" s="379">
        <v>153.19999999999999</v>
      </c>
      <c r="G50" s="379">
        <v>0</v>
      </c>
      <c r="H50" s="379">
        <v>48.7</v>
      </c>
      <c r="I50" s="379">
        <v>0</v>
      </c>
      <c r="J50" s="379">
        <v>0</v>
      </c>
      <c r="K50" s="379">
        <v>91.5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11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7</v>
      </c>
      <c r="D51" s="379">
        <v>6</v>
      </c>
      <c r="E51" s="379">
        <v>2</v>
      </c>
      <c r="F51" s="379">
        <v>21289.52</v>
      </c>
      <c r="G51" s="379">
        <v>0</v>
      </c>
      <c r="H51" s="379">
        <v>7212.4</v>
      </c>
      <c r="I51" s="379">
        <v>0</v>
      </c>
      <c r="J51" s="379">
        <v>0</v>
      </c>
      <c r="K51" s="379">
        <v>12177.88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1571.25</v>
      </c>
      <c r="AI51" s="379">
        <v>0</v>
      </c>
      <c r="AJ51" s="379">
        <v>0</v>
      </c>
      <c r="AK51" s="379">
        <v>0</v>
      </c>
      <c r="AL51" s="379">
        <v>0</v>
      </c>
      <c r="AM51" s="379">
        <v>328</v>
      </c>
      <c r="AN51" s="379">
        <v>0</v>
      </c>
    </row>
    <row r="52" spans="3:40" x14ac:dyDescent="0.3">
      <c r="C52" s="379">
        <v>7</v>
      </c>
      <c r="D52" s="379">
        <v>6</v>
      </c>
      <c r="E52" s="379">
        <v>3</v>
      </c>
      <c r="F52" s="379">
        <v>170</v>
      </c>
      <c r="G52" s="379">
        <v>0</v>
      </c>
      <c r="H52" s="379">
        <v>4</v>
      </c>
      <c r="I52" s="379">
        <v>0</v>
      </c>
      <c r="J52" s="379">
        <v>0</v>
      </c>
      <c r="K52" s="379">
        <v>166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7</v>
      </c>
      <c r="D53" s="379">
        <v>6</v>
      </c>
      <c r="E53" s="379">
        <v>4</v>
      </c>
      <c r="F53" s="379">
        <v>2117</v>
      </c>
      <c r="G53" s="379">
        <v>0</v>
      </c>
      <c r="H53" s="379">
        <v>1363</v>
      </c>
      <c r="I53" s="379">
        <v>0</v>
      </c>
      <c r="J53" s="379">
        <v>0</v>
      </c>
      <c r="K53" s="379">
        <v>670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84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7</v>
      </c>
      <c r="D54" s="379">
        <v>6</v>
      </c>
      <c r="E54" s="379">
        <v>5</v>
      </c>
      <c r="F54" s="379">
        <v>98</v>
      </c>
      <c r="G54" s="379">
        <v>98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7</v>
      </c>
      <c r="D55" s="379">
        <v>6</v>
      </c>
      <c r="E55" s="379">
        <v>6</v>
      </c>
      <c r="F55" s="379">
        <v>6255126</v>
      </c>
      <c r="G55" s="379">
        <v>32500</v>
      </c>
      <c r="H55" s="379">
        <v>3518171</v>
      </c>
      <c r="I55" s="379">
        <v>0</v>
      </c>
      <c r="J55" s="379">
        <v>0</v>
      </c>
      <c r="K55" s="379">
        <v>2442374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216963</v>
      </c>
      <c r="AI55" s="379">
        <v>0</v>
      </c>
      <c r="AJ55" s="379">
        <v>0</v>
      </c>
      <c r="AK55" s="379">
        <v>0</v>
      </c>
      <c r="AL55" s="379">
        <v>0</v>
      </c>
      <c r="AM55" s="379">
        <v>45118</v>
      </c>
      <c r="AN55" s="379">
        <v>0</v>
      </c>
    </row>
    <row r="56" spans="3:40" x14ac:dyDescent="0.3">
      <c r="C56" s="379">
        <v>7</v>
      </c>
      <c r="D56" s="379">
        <v>6</v>
      </c>
      <c r="E56" s="379">
        <v>9</v>
      </c>
      <c r="F56" s="379">
        <v>65072</v>
      </c>
      <c r="G56" s="379">
        <v>0</v>
      </c>
      <c r="H56" s="379">
        <v>33876</v>
      </c>
      <c r="I56" s="379">
        <v>0</v>
      </c>
      <c r="J56" s="379">
        <v>0</v>
      </c>
      <c r="K56" s="379">
        <v>28196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3000</v>
      </c>
      <c r="AN56" s="379">
        <v>0</v>
      </c>
    </row>
    <row r="57" spans="3:40" x14ac:dyDescent="0.3">
      <c r="C57" s="379">
        <v>7</v>
      </c>
      <c r="D57" s="379">
        <v>6</v>
      </c>
      <c r="E57" s="379">
        <v>10</v>
      </c>
      <c r="F57" s="379">
        <v>11500</v>
      </c>
      <c r="G57" s="379">
        <v>0</v>
      </c>
      <c r="H57" s="379">
        <v>11000</v>
      </c>
      <c r="I57" s="379">
        <v>0</v>
      </c>
      <c r="J57" s="379">
        <v>0</v>
      </c>
      <c r="K57" s="379">
        <v>500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7</v>
      </c>
      <c r="D58" s="379">
        <v>6</v>
      </c>
      <c r="E58" s="379">
        <v>11</v>
      </c>
      <c r="F58" s="379">
        <v>24008.5</v>
      </c>
      <c r="G58" s="379">
        <v>0</v>
      </c>
      <c r="H58" s="379">
        <v>14841.833333333334</v>
      </c>
      <c r="I58" s="379">
        <v>0</v>
      </c>
      <c r="J58" s="379">
        <v>0</v>
      </c>
      <c r="K58" s="379">
        <v>9166.6666666666661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7</v>
      </c>
      <c r="D59" s="379">
        <v>7</v>
      </c>
      <c r="E59" s="379">
        <v>1</v>
      </c>
      <c r="F59" s="379">
        <v>151.44999999999999</v>
      </c>
      <c r="G59" s="379">
        <v>0</v>
      </c>
      <c r="H59" s="379">
        <v>48.7</v>
      </c>
      <c r="I59" s="379">
        <v>0</v>
      </c>
      <c r="J59" s="379">
        <v>0</v>
      </c>
      <c r="K59" s="379">
        <v>89.75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11</v>
      </c>
      <c r="AI59" s="379">
        <v>0</v>
      </c>
      <c r="AJ59" s="379">
        <v>0</v>
      </c>
      <c r="AK59" s="379">
        <v>0</v>
      </c>
      <c r="AL59" s="379">
        <v>0</v>
      </c>
      <c r="AM59" s="379">
        <v>2</v>
      </c>
      <c r="AN59" s="379">
        <v>0</v>
      </c>
    </row>
    <row r="60" spans="3:40" x14ac:dyDescent="0.3">
      <c r="C60" s="379">
        <v>7</v>
      </c>
      <c r="D60" s="379">
        <v>7</v>
      </c>
      <c r="E60" s="379">
        <v>2</v>
      </c>
      <c r="F60" s="379">
        <v>20570.3</v>
      </c>
      <c r="G60" s="379">
        <v>0</v>
      </c>
      <c r="H60" s="379">
        <v>6772.8</v>
      </c>
      <c r="I60" s="379">
        <v>0</v>
      </c>
      <c r="J60" s="379">
        <v>0</v>
      </c>
      <c r="K60" s="379">
        <v>11842.5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1635</v>
      </c>
      <c r="AI60" s="379">
        <v>0</v>
      </c>
      <c r="AJ60" s="379">
        <v>0</v>
      </c>
      <c r="AK60" s="379">
        <v>0</v>
      </c>
      <c r="AL60" s="379">
        <v>0</v>
      </c>
      <c r="AM60" s="379">
        <v>320</v>
      </c>
      <c r="AN60" s="379">
        <v>0</v>
      </c>
    </row>
    <row r="61" spans="3:40" x14ac:dyDescent="0.3">
      <c r="C61" s="379">
        <v>7</v>
      </c>
      <c r="D61" s="379">
        <v>7</v>
      </c>
      <c r="E61" s="379">
        <v>3</v>
      </c>
      <c r="F61" s="379">
        <v>113</v>
      </c>
      <c r="G61" s="379">
        <v>0</v>
      </c>
      <c r="H61" s="379">
        <v>4</v>
      </c>
      <c r="I61" s="379">
        <v>0</v>
      </c>
      <c r="J61" s="379">
        <v>0</v>
      </c>
      <c r="K61" s="379">
        <v>109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7</v>
      </c>
      <c r="D62" s="379">
        <v>7</v>
      </c>
      <c r="E62" s="379">
        <v>4</v>
      </c>
      <c r="F62" s="379">
        <v>1973</v>
      </c>
      <c r="G62" s="379">
        <v>0</v>
      </c>
      <c r="H62" s="379">
        <v>1297</v>
      </c>
      <c r="I62" s="379">
        <v>0</v>
      </c>
      <c r="J62" s="379">
        <v>0</v>
      </c>
      <c r="K62" s="379">
        <v>566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110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7</v>
      </c>
      <c r="D63" s="379">
        <v>7</v>
      </c>
      <c r="E63" s="379">
        <v>5</v>
      </c>
      <c r="F63" s="379">
        <v>68</v>
      </c>
      <c r="G63" s="379">
        <v>68</v>
      </c>
      <c r="H63" s="379">
        <v>0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7</v>
      </c>
      <c r="D64" s="379">
        <v>7</v>
      </c>
      <c r="E64" s="379">
        <v>6</v>
      </c>
      <c r="F64" s="379">
        <v>8375161</v>
      </c>
      <c r="G64" s="379">
        <v>22850</v>
      </c>
      <c r="H64" s="379">
        <v>4523309</v>
      </c>
      <c r="I64" s="379">
        <v>0</v>
      </c>
      <c r="J64" s="379">
        <v>0</v>
      </c>
      <c r="K64" s="379">
        <v>3479675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289832</v>
      </c>
      <c r="AI64" s="379">
        <v>0</v>
      </c>
      <c r="AJ64" s="379">
        <v>0</v>
      </c>
      <c r="AK64" s="379">
        <v>0</v>
      </c>
      <c r="AL64" s="379">
        <v>0</v>
      </c>
      <c r="AM64" s="379">
        <v>59495</v>
      </c>
      <c r="AN64" s="379">
        <v>0</v>
      </c>
    </row>
    <row r="65" spans="3:40" x14ac:dyDescent="0.3">
      <c r="C65" s="379">
        <v>7</v>
      </c>
      <c r="D65" s="379">
        <v>7</v>
      </c>
      <c r="E65" s="379">
        <v>9</v>
      </c>
      <c r="F65" s="379">
        <v>1943825</v>
      </c>
      <c r="G65" s="379">
        <v>0</v>
      </c>
      <c r="H65" s="379">
        <v>923427</v>
      </c>
      <c r="I65" s="379">
        <v>0</v>
      </c>
      <c r="J65" s="379">
        <v>0</v>
      </c>
      <c r="K65" s="379">
        <v>940387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63126</v>
      </c>
      <c r="AI65" s="379">
        <v>0</v>
      </c>
      <c r="AJ65" s="379">
        <v>0</v>
      </c>
      <c r="AK65" s="379">
        <v>0</v>
      </c>
      <c r="AL65" s="379">
        <v>0</v>
      </c>
      <c r="AM65" s="379">
        <v>16885</v>
      </c>
      <c r="AN65" s="379">
        <v>0</v>
      </c>
    </row>
    <row r="66" spans="3:40" x14ac:dyDescent="0.3">
      <c r="C66" s="379">
        <v>7</v>
      </c>
      <c r="D66" s="379">
        <v>7</v>
      </c>
      <c r="E66" s="379">
        <v>10</v>
      </c>
      <c r="F66" s="379">
        <v>19530</v>
      </c>
      <c r="G66" s="379">
        <v>0</v>
      </c>
      <c r="H66" s="379">
        <v>11580</v>
      </c>
      <c r="I66" s="379">
        <v>0</v>
      </c>
      <c r="J66" s="379">
        <v>0</v>
      </c>
      <c r="K66" s="379">
        <v>7950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7</v>
      </c>
      <c r="D67" s="379">
        <v>7</v>
      </c>
      <c r="E67" s="379">
        <v>11</v>
      </c>
      <c r="F67" s="379">
        <v>24008.5</v>
      </c>
      <c r="G67" s="379">
        <v>0</v>
      </c>
      <c r="H67" s="379">
        <v>14841.833333333334</v>
      </c>
      <c r="I67" s="379">
        <v>0</v>
      </c>
      <c r="J67" s="379">
        <v>0</v>
      </c>
      <c r="K67" s="379">
        <v>9166.6666666666661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4635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643082</v>
      </c>
      <c r="C3" s="352">
        <f t="shared" ref="C3:R3" si="0">SUBTOTAL(9,C6:C1048576)</f>
        <v>1</v>
      </c>
      <c r="D3" s="352">
        <f t="shared" si="0"/>
        <v>1322527</v>
      </c>
      <c r="E3" s="352">
        <f t="shared" si="0"/>
        <v>2.056544888521215</v>
      </c>
      <c r="F3" s="352">
        <f t="shared" si="0"/>
        <v>2292310</v>
      </c>
      <c r="G3" s="353">
        <f>IF(B3&lt;&gt;0,F3/B3,"")</f>
        <v>3.5645687486199273</v>
      </c>
      <c r="H3" s="354">
        <f t="shared" si="0"/>
        <v>18861.52</v>
      </c>
      <c r="I3" s="352">
        <f t="shared" si="0"/>
        <v>1</v>
      </c>
      <c r="J3" s="352">
        <f t="shared" si="0"/>
        <v>38443.119999999995</v>
      </c>
      <c r="K3" s="352">
        <f t="shared" si="0"/>
        <v>2.0381771988683837</v>
      </c>
      <c r="L3" s="352">
        <f t="shared" si="0"/>
        <v>48957.310000000019</v>
      </c>
      <c r="M3" s="355">
        <f>IF(H3&lt;&gt;0,L3/H3,"")</f>
        <v>2.5956184867391396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4631</v>
      </c>
      <c r="B6" s="775">
        <v>643082</v>
      </c>
      <c r="C6" s="776">
        <v>1</v>
      </c>
      <c r="D6" s="775">
        <v>1322527</v>
      </c>
      <c r="E6" s="776">
        <v>2.056544888521215</v>
      </c>
      <c r="F6" s="775">
        <v>2292310</v>
      </c>
      <c r="G6" s="456">
        <v>3.5645687486199273</v>
      </c>
      <c r="H6" s="775">
        <v>18861.52</v>
      </c>
      <c r="I6" s="776">
        <v>1</v>
      </c>
      <c r="J6" s="775">
        <v>38443.119999999995</v>
      </c>
      <c r="K6" s="776">
        <v>2.0381771988683837</v>
      </c>
      <c r="L6" s="775">
        <v>48957.310000000019</v>
      </c>
      <c r="M6" s="456">
        <v>2.5956184867391396</v>
      </c>
      <c r="N6" s="775"/>
      <c r="O6" s="776"/>
      <c r="P6" s="775"/>
      <c r="Q6" s="776"/>
      <c r="R6" s="775"/>
      <c r="S6" s="457"/>
    </row>
    <row r="7" spans="1:19" ht="14.4" customHeight="1" x14ac:dyDescent="0.3">
      <c r="A7" s="778" t="s">
        <v>4632</v>
      </c>
    </row>
    <row r="8" spans="1:19" ht="14.4" customHeight="1" x14ac:dyDescent="0.3">
      <c r="A8" s="779" t="s">
        <v>4633</v>
      </c>
    </row>
    <row r="9" spans="1:19" ht="14.4" customHeight="1" x14ac:dyDescent="0.3">
      <c r="A9" s="778" t="s">
        <v>4634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4758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6124</v>
      </c>
      <c r="F3" s="212">
        <f t="shared" si="0"/>
        <v>661943.52</v>
      </c>
      <c r="G3" s="78"/>
      <c r="H3" s="78"/>
      <c r="I3" s="212">
        <f t="shared" si="0"/>
        <v>9887.6</v>
      </c>
      <c r="J3" s="212">
        <f t="shared" si="0"/>
        <v>1360970.12</v>
      </c>
      <c r="K3" s="78"/>
      <c r="L3" s="78"/>
      <c r="M3" s="212">
        <f t="shared" si="0"/>
        <v>14494.279999999999</v>
      </c>
      <c r="N3" s="212">
        <f t="shared" si="0"/>
        <v>2341267.31</v>
      </c>
      <c r="O3" s="79">
        <f>IF(F3=0,0,N3/F3)</f>
        <v>3.5369593315151722</v>
      </c>
      <c r="P3" s="213">
        <f>IF(M3=0,0,N3/M3)</f>
        <v>161.53043200490126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4636</v>
      </c>
      <c r="B6" s="723" t="s">
        <v>4637</v>
      </c>
      <c r="C6" s="723" t="s">
        <v>4638</v>
      </c>
      <c r="D6" s="723" t="s">
        <v>4639</v>
      </c>
      <c r="E6" s="229"/>
      <c r="F6" s="229"/>
      <c r="G6" s="723"/>
      <c r="H6" s="723"/>
      <c r="I6" s="229"/>
      <c r="J6" s="229"/>
      <c r="K6" s="723"/>
      <c r="L6" s="723"/>
      <c r="M6" s="229">
        <v>2</v>
      </c>
      <c r="N6" s="229">
        <v>113.1</v>
      </c>
      <c r="O6" s="728"/>
      <c r="P6" s="736">
        <v>56.55</v>
      </c>
    </row>
    <row r="7" spans="1:16" ht="14.4" customHeight="1" x14ac:dyDescent="0.3">
      <c r="A7" s="649" t="s">
        <v>4636</v>
      </c>
      <c r="B7" s="650" t="s">
        <v>4637</v>
      </c>
      <c r="C7" s="650" t="s">
        <v>4640</v>
      </c>
      <c r="D7" s="650" t="s">
        <v>4641</v>
      </c>
      <c r="E7" s="653"/>
      <c r="F7" s="653"/>
      <c r="G7" s="650"/>
      <c r="H7" s="650"/>
      <c r="I7" s="653">
        <v>3.2</v>
      </c>
      <c r="J7" s="653">
        <v>505.36000000000007</v>
      </c>
      <c r="K7" s="650"/>
      <c r="L7" s="650">
        <v>157.92500000000001</v>
      </c>
      <c r="M7" s="653">
        <v>4.4000000000000004</v>
      </c>
      <c r="N7" s="653">
        <v>694.8</v>
      </c>
      <c r="O7" s="666"/>
      <c r="P7" s="654">
        <v>157.90909090909088</v>
      </c>
    </row>
    <row r="8" spans="1:16" ht="14.4" customHeight="1" x14ac:dyDescent="0.3">
      <c r="A8" s="649" t="s">
        <v>4636</v>
      </c>
      <c r="B8" s="650" t="s">
        <v>4637</v>
      </c>
      <c r="C8" s="650" t="s">
        <v>4642</v>
      </c>
      <c r="D8" s="650" t="s">
        <v>4643</v>
      </c>
      <c r="E8" s="653"/>
      <c r="F8" s="653"/>
      <c r="G8" s="650"/>
      <c r="H8" s="650"/>
      <c r="I8" s="653">
        <v>16.399999999999999</v>
      </c>
      <c r="J8" s="653">
        <v>4347.6399999999994</v>
      </c>
      <c r="K8" s="650"/>
      <c r="L8" s="650">
        <v>265.09999999999997</v>
      </c>
      <c r="M8" s="653">
        <v>28</v>
      </c>
      <c r="N8" s="653">
        <v>7422.8</v>
      </c>
      <c r="O8" s="666"/>
      <c r="P8" s="654">
        <v>265.10000000000002</v>
      </c>
    </row>
    <row r="9" spans="1:16" ht="14.4" customHeight="1" x14ac:dyDescent="0.3">
      <c r="A9" s="649" t="s">
        <v>4636</v>
      </c>
      <c r="B9" s="650" t="s">
        <v>4637</v>
      </c>
      <c r="C9" s="650" t="s">
        <v>4644</v>
      </c>
      <c r="D9" s="650" t="s">
        <v>4645</v>
      </c>
      <c r="E9" s="653"/>
      <c r="F9" s="653"/>
      <c r="G9" s="650"/>
      <c r="H9" s="650"/>
      <c r="I9" s="653"/>
      <c r="J9" s="653"/>
      <c r="K9" s="650"/>
      <c r="L9" s="650"/>
      <c r="M9" s="653">
        <v>0.30000000000000004</v>
      </c>
      <c r="N9" s="653">
        <v>31.619999999999997</v>
      </c>
      <c r="O9" s="666"/>
      <c r="P9" s="654">
        <v>105.39999999999998</v>
      </c>
    </row>
    <row r="10" spans="1:16" ht="14.4" customHeight="1" x14ac:dyDescent="0.3">
      <c r="A10" s="649" t="s">
        <v>4636</v>
      </c>
      <c r="B10" s="650" t="s">
        <v>4637</v>
      </c>
      <c r="C10" s="650" t="s">
        <v>4646</v>
      </c>
      <c r="D10" s="650" t="s">
        <v>2332</v>
      </c>
      <c r="E10" s="653"/>
      <c r="F10" s="653"/>
      <c r="G10" s="650"/>
      <c r="H10" s="650"/>
      <c r="I10" s="653"/>
      <c r="J10" s="653"/>
      <c r="K10" s="650"/>
      <c r="L10" s="650"/>
      <c r="M10" s="653">
        <v>17</v>
      </c>
      <c r="N10" s="653">
        <v>232.39</v>
      </c>
      <c r="O10" s="666"/>
      <c r="P10" s="654">
        <v>13.67</v>
      </c>
    </row>
    <row r="11" spans="1:16" ht="14.4" customHeight="1" x14ac:dyDescent="0.3">
      <c r="A11" s="649" t="s">
        <v>4636</v>
      </c>
      <c r="B11" s="650" t="s">
        <v>4637</v>
      </c>
      <c r="C11" s="650" t="s">
        <v>4647</v>
      </c>
      <c r="D11" s="650" t="s">
        <v>4648</v>
      </c>
      <c r="E11" s="653"/>
      <c r="F11" s="653"/>
      <c r="G11" s="650"/>
      <c r="H11" s="650"/>
      <c r="I11" s="653"/>
      <c r="J11" s="653"/>
      <c r="K11" s="650"/>
      <c r="L11" s="650"/>
      <c r="M11" s="653">
        <v>0.5</v>
      </c>
      <c r="N11" s="653">
        <v>55.3</v>
      </c>
      <c r="O11" s="666"/>
      <c r="P11" s="654">
        <v>110.6</v>
      </c>
    </row>
    <row r="12" spans="1:16" ht="14.4" customHeight="1" x14ac:dyDescent="0.3">
      <c r="A12" s="649" t="s">
        <v>4636</v>
      </c>
      <c r="B12" s="650" t="s">
        <v>4637</v>
      </c>
      <c r="C12" s="650" t="s">
        <v>4649</v>
      </c>
      <c r="D12" s="650" t="s">
        <v>1199</v>
      </c>
      <c r="E12" s="653"/>
      <c r="F12" s="653"/>
      <c r="G12" s="650"/>
      <c r="H12" s="650"/>
      <c r="I12" s="653"/>
      <c r="J12" s="653"/>
      <c r="K12" s="650"/>
      <c r="L12" s="650"/>
      <c r="M12" s="653">
        <v>1.2999999999999998</v>
      </c>
      <c r="N12" s="653">
        <v>105.61</v>
      </c>
      <c r="O12" s="666"/>
      <c r="P12" s="654">
        <v>81.23846153846155</v>
      </c>
    </row>
    <row r="13" spans="1:16" ht="14.4" customHeight="1" x14ac:dyDescent="0.3">
      <c r="A13" s="649" t="s">
        <v>4636</v>
      </c>
      <c r="B13" s="650" t="s">
        <v>4637</v>
      </c>
      <c r="C13" s="650" t="s">
        <v>4650</v>
      </c>
      <c r="D13" s="650" t="s">
        <v>1416</v>
      </c>
      <c r="E13" s="653"/>
      <c r="F13" s="653"/>
      <c r="G13" s="650"/>
      <c r="H13" s="650"/>
      <c r="I13" s="653"/>
      <c r="J13" s="653"/>
      <c r="K13" s="650"/>
      <c r="L13" s="650"/>
      <c r="M13" s="653">
        <v>1.6</v>
      </c>
      <c r="N13" s="653">
        <v>986.16000000000008</v>
      </c>
      <c r="O13" s="666"/>
      <c r="P13" s="654">
        <v>616.35</v>
      </c>
    </row>
    <row r="14" spans="1:16" ht="14.4" customHeight="1" x14ac:dyDescent="0.3">
      <c r="A14" s="649" t="s">
        <v>4636</v>
      </c>
      <c r="B14" s="650" t="s">
        <v>4637</v>
      </c>
      <c r="C14" s="650" t="s">
        <v>4651</v>
      </c>
      <c r="D14" s="650" t="s">
        <v>4652</v>
      </c>
      <c r="E14" s="653"/>
      <c r="F14" s="653"/>
      <c r="G14" s="650"/>
      <c r="H14" s="650"/>
      <c r="I14" s="653"/>
      <c r="J14" s="653"/>
      <c r="K14" s="650"/>
      <c r="L14" s="650"/>
      <c r="M14" s="653">
        <v>9</v>
      </c>
      <c r="N14" s="653">
        <v>172.10999999999999</v>
      </c>
      <c r="O14" s="666"/>
      <c r="P14" s="654">
        <v>19.123333333333331</v>
      </c>
    </row>
    <row r="15" spans="1:16" ht="14.4" customHeight="1" x14ac:dyDescent="0.3">
      <c r="A15" s="649" t="s">
        <v>4636</v>
      </c>
      <c r="B15" s="650" t="s">
        <v>4637</v>
      </c>
      <c r="C15" s="650" t="s">
        <v>4653</v>
      </c>
      <c r="D15" s="650" t="s">
        <v>4654</v>
      </c>
      <c r="E15" s="653"/>
      <c r="F15" s="653"/>
      <c r="G15" s="650"/>
      <c r="H15" s="650"/>
      <c r="I15" s="653"/>
      <c r="J15" s="653"/>
      <c r="K15" s="650"/>
      <c r="L15" s="650"/>
      <c r="M15" s="653">
        <v>1.5999999999999999</v>
      </c>
      <c r="N15" s="653">
        <v>86</v>
      </c>
      <c r="O15" s="666"/>
      <c r="P15" s="654">
        <v>53.750000000000007</v>
      </c>
    </row>
    <row r="16" spans="1:16" ht="14.4" customHeight="1" x14ac:dyDescent="0.3">
      <c r="A16" s="649" t="s">
        <v>4636</v>
      </c>
      <c r="B16" s="650" t="s">
        <v>4637</v>
      </c>
      <c r="C16" s="650" t="s">
        <v>4655</v>
      </c>
      <c r="D16" s="650" t="s">
        <v>617</v>
      </c>
      <c r="E16" s="653"/>
      <c r="F16" s="653"/>
      <c r="G16" s="650"/>
      <c r="H16" s="650"/>
      <c r="I16" s="653"/>
      <c r="J16" s="653"/>
      <c r="K16" s="650"/>
      <c r="L16" s="650"/>
      <c r="M16" s="653">
        <v>0.18</v>
      </c>
      <c r="N16" s="653">
        <v>34.019999999999996</v>
      </c>
      <c r="O16" s="666"/>
      <c r="P16" s="654">
        <v>188.99999999999997</v>
      </c>
    </row>
    <row r="17" spans="1:16" ht="14.4" customHeight="1" x14ac:dyDescent="0.3">
      <c r="A17" s="649" t="s">
        <v>4636</v>
      </c>
      <c r="B17" s="650" t="s">
        <v>4637</v>
      </c>
      <c r="C17" s="650" t="s">
        <v>4656</v>
      </c>
      <c r="D17" s="650" t="s">
        <v>617</v>
      </c>
      <c r="E17" s="653"/>
      <c r="F17" s="653"/>
      <c r="G17" s="650"/>
      <c r="H17" s="650"/>
      <c r="I17" s="653"/>
      <c r="J17" s="653"/>
      <c r="K17" s="650"/>
      <c r="L17" s="650"/>
      <c r="M17" s="653">
        <v>0.3</v>
      </c>
      <c r="N17" s="653">
        <v>93.5</v>
      </c>
      <c r="O17" s="666"/>
      <c r="P17" s="654">
        <v>311.66666666666669</v>
      </c>
    </row>
    <row r="18" spans="1:16" ht="14.4" customHeight="1" x14ac:dyDescent="0.3">
      <c r="A18" s="649" t="s">
        <v>4636</v>
      </c>
      <c r="B18" s="650" t="s">
        <v>4637</v>
      </c>
      <c r="C18" s="650" t="s">
        <v>4657</v>
      </c>
      <c r="D18" s="650" t="s">
        <v>617</v>
      </c>
      <c r="E18" s="653"/>
      <c r="F18" s="653"/>
      <c r="G18" s="650"/>
      <c r="H18" s="650"/>
      <c r="I18" s="653"/>
      <c r="J18" s="653"/>
      <c r="K18" s="650"/>
      <c r="L18" s="650"/>
      <c r="M18" s="653">
        <v>7.35</v>
      </c>
      <c r="N18" s="653">
        <v>2778.44</v>
      </c>
      <c r="O18" s="666"/>
      <c r="P18" s="654">
        <v>378.01904761904763</v>
      </c>
    </row>
    <row r="19" spans="1:16" ht="14.4" customHeight="1" x14ac:dyDescent="0.3">
      <c r="A19" s="649" t="s">
        <v>4636</v>
      </c>
      <c r="B19" s="650" t="s">
        <v>4637</v>
      </c>
      <c r="C19" s="650" t="s">
        <v>4658</v>
      </c>
      <c r="D19" s="650" t="s">
        <v>2306</v>
      </c>
      <c r="E19" s="653"/>
      <c r="F19" s="653"/>
      <c r="G19" s="650"/>
      <c r="H19" s="650"/>
      <c r="I19" s="653"/>
      <c r="J19" s="653"/>
      <c r="K19" s="650"/>
      <c r="L19" s="650"/>
      <c r="M19" s="653">
        <v>1.2</v>
      </c>
      <c r="N19" s="653">
        <v>47.040000000000006</v>
      </c>
      <c r="O19" s="666"/>
      <c r="P19" s="654">
        <v>39.20000000000001</v>
      </c>
    </row>
    <row r="20" spans="1:16" ht="14.4" customHeight="1" x14ac:dyDescent="0.3">
      <c r="A20" s="649" t="s">
        <v>4636</v>
      </c>
      <c r="B20" s="650" t="s">
        <v>4637</v>
      </c>
      <c r="C20" s="650" t="s">
        <v>4659</v>
      </c>
      <c r="D20" s="650" t="s">
        <v>1409</v>
      </c>
      <c r="E20" s="653"/>
      <c r="F20" s="653"/>
      <c r="G20" s="650"/>
      <c r="H20" s="650"/>
      <c r="I20" s="653"/>
      <c r="J20" s="653"/>
      <c r="K20" s="650"/>
      <c r="L20" s="650"/>
      <c r="M20" s="653">
        <v>0.5</v>
      </c>
      <c r="N20" s="653">
        <v>296.10000000000002</v>
      </c>
      <c r="O20" s="666"/>
      <c r="P20" s="654">
        <v>592.20000000000005</v>
      </c>
    </row>
    <row r="21" spans="1:16" ht="14.4" customHeight="1" x14ac:dyDescent="0.3">
      <c r="A21" s="649" t="s">
        <v>4636</v>
      </c>
      <c r="B21" s="650" t="s">
        <v>4637</v>
      </c>
      <c r="C21" s="650" t="s">
        <v>4660</v>
      </c>
      <c r="D21" s="650" t="s">
        <v>1511</v>
      </c>
      <c r="E21" s="653"/>
      <c r="F21" s="653"/>
      <c r="G21" s="650"/>
      <c r="H21" s="650"/>
      <c r="I21" s="653"/>
      <c r="J21" s="653"/>
      <c r="K21" s="650"/>
      <c r="L21" s="650"/>
      <c r="M21" s="653">
        <v>0.05</v>
      </c>
      <c r="N21" s="653">
        <v>18.52</v>
      </c>
      <c r="O21" s="666"/>
      <c r="P21" s="654">
        <v>370.4</v>
      </c>
    </row>
    <row r="22" spans="1:16" ht="14.4" customHeight="1" x14ac:dyDescent="0.3">
      <c r="A22" s="649" t="s">
        <v>4636</v>
      </c>
      <c r="B22" s="650" t="s">
        <v>4661</v>
      </c>
      <c r="C22" s="650" t="s">
        <v>4662</v>
      </c>
      <c r="D22" s="650" t="s">
        <v>4663</v>
      </c>
      <c r="E22" s="653">
        <v>1</v>
      </c>
      <c r="F22" s="653">
        <v>242.64</v>
      </c>
      <c r="G22" s="650">
        <v>1</v>
      </c>
      <c r="H22" s="650">
        <v>242.64</v>
      </c>
      <c r="I22" s="653"/>
      <c r="J22" s="653"/>
      <c r="K22" s="650"/>
      <c r="L22" s="650"/>
      <c r="M22" s="653">
        <v>9</v>
      </c>
      <c r="N22" s="653">
        <v>2183.7599999999998</v>
      </c>
      <c r="O22" s="666">
        <v>9</v>
      </c>
      <c r="P22" s="654">
        <v>242.64</v>
      </c>
    </row>
    <row r="23" spans="1:16" ht="14.4" customHeight="1" x14ac:dyDescent="0.3">
      <c r="A23" s="649" t="s">
        <v>4636</v>
      </c>
      <c r="B23" s="650" t="s">
        <v>4661</v>
      </c>
      <c r="C23" s="650" t="s">
        <v>4664</v>
      </c>
      <c r="D23" s="650" t="s">
        <v>4665</v>
      </c>
      <c r="E23" s="653">
        <v>17</v>
      </c>
      <c r="F23" s="653">
        <v>4124.88</v>
      </c>
      <c r="G23" s="650">
        <v>1</v>
      </c>
      <c r="H23" s="650">
        <v>242.64000000000001</v>
      </c>
      <c r="I23" s="653">
        <v>8</v>
      </c>
      <c r="J23" s="653">
        <v>1941.12</v>
      </c>
      <c r="K23" s="650">
        <v>0.47058823529411759</v>
      </c>
      <c r="L23" s="650">
        <v>242.64</v>
      </c>
      <c r="M23" s="653">
        <v>10</v>
      </c>
      <c r="N23" s="653">
        <v>2426.3999999999996</v>
      </c>
      <c r="O23" s="666">
        <v>0.58823529411764697</v>
      </c>
      <c r="P23" s="654">
        <v>242.63999999999996</v>
      </c>
    </row>
    <row r="24" spans="1:16" ht="14.4" customHeight="1" x14ac:dyDescent="0.3">
      <c r="A24" s="649" t="s">
        <v>4636</v>
      </c>
      <c r="B24" s="650" t="s">
        <v>4661</v>
      </c>
      <c r="C24" s="650" t="s">
        <v>4666</v>
      </c>
      <c r="D24" s="650" t="s">
        <v>4667</v>
      </c>
      <c r="E24" s="653"/>
      <c r="F24" s="653"/>
      <c r="G24" s="650"/>
      <c r="H24" s="650"/>
      <c r="I24" s="653"/>
      <c r="J24" s="653"/>
      <c r="K24" s="650"/>
      <c r="L24" s="650"/>
      <c r="M24" s="653">
        <v>1</v>
      </c>
      <c r="N24" s="653">
        <v>242.64</v>
      </c>
      <c r="O24" s="666"/>
      <c r="P24" s="654">
        <v>242.64</v>
      </c>
    </row>
    <row r="25" spans="1:16" ht="14.4" customHeight="1" x14ac:dyDescent="0.3">
      <c r="A25" s="649" t="s">
        <v>4636</v>
      </c>
      <c r="B25" s="650" t="s">
        <v>4661</v>
      </c>
      <c r="C25" s="650" t="s">
        <v>4668</v>
      </c>
      <c r="D25" s="650" t="s">
        <v>4669</v>
      </c>
      <c r="E25" s="653">
        <v>3</v>
      </c>
      <c r="F25" s="653">
        <v>1167</v>
      </c>
      <c r="G25" s="650">
        <v>1</v>
      </c>
      <c r="H25" s="650">
        <v>389</v>
      </c>
      <c r="I25" s="653">
        <v>4</v>
      </c>
      <c r="J25" s="653">
        <v>1556</v>
      </c>
      <c r="K25" s="650">
        <v>1.3333333333333333</v>
      </c>
      <c r="L25" s="650">
        <v>389</v>
      </c>
      <c r="M25" s="653">
        <v>6</v>
      </c>
      <c r="N25" s="653">
        <v>2334</v>
      </c>
      <c r="O25" s="666">
        <v>2</v>
      </c>
      <c r="P25" s="654">
        <v>389</v>
      </c>
    </row>
    <row r="26" spans="1:16" ht="14.4" customHeight="1" x14ac:dyDescent="0.3">
      <c r="A26" s="649" t="s">
        <v>4636</v>
      </c>
      <c r="B26" s="650" t="s">
        <v>4661</v>
      </c>
      <c r="C26" s="650" t="s">
        <v>4670</v>
      </c>
      <c r="D26" s="650" t="s">
        <v>4669</v>
      </c>
      <c r="E26" s="653">
        <v>23</v>
      </c>
      <c r="F26" s="653">
        <v>10327</v>
      </c>
      <c r="G26" s="650">
        <v>1</v>
      </c>
      <c r="H26" s="650">
        <v>449</v>
      </c>
      <c r="I26" s="653">
        <v>57</v>
      </c>
      <c r="J26" s="653">
        <v>25593</v>
      </c>
      <c r="K26" s="650">
        <v>2.4782608695652173</v>
      </c>
      <c r="L26" s="650">
        <v>449</v>
      </c>
      <c r="M26" s="653">
        <v>47</v>
      </c>
      <c r="N26" s="653">
        <v>21103</v>
      </c>
      <c r="O26" s="666">
        <v>2.0434782608695654</v>
      </c>
      <c r="P26" s="654">
        <v>449</v>
      </c>
    </row>
    <row r="27" spans="1:16" ht="14.4" customHeight="1" x14ac:dyDescent="0.3">
      <c r="A27" s="649" t="s">
        <v>4636</v>
      </c>
      <c r="B27" s="650" t="s">
        <v>4661</v>
      </c>
      <c r="C27" s="650" t="s">
        <v>4671</v>
      </c>
      <c r="D27" s="650" t="s">
        <v>4669</v>
      </c>
      <c r="E27" s="653">
        <v>6</v>
      </c>
      <c r="F27" s="653">
        <v>3000</v>
      </c>
      <c r="G27" s="650">
        <v>1</v>
      </c>
      <c r="H27" s="650">
        <v>500</v>
      </c>
      <c r="I27" s="653">
        <v>9</v>
      </c>
      <c r="J27" s="653">
        <v>4500</v>
      </c>
      <c r="K27" s="650">
        <v>1.5</v>
      </c>
      <c r="L27" s="650">
        <v>500</v>
      </c>
      <c r="M27" s="653">
        <v>15</v>
      </c>
      <c r="N27" s="653">
        <v>7500</v>
      </c>
      <c r="O27" s="666">
        <v>2.5</v>
      </c>
      <c r="P27" s="654">
        <v>500</v>
      </c>
    </row>
    <row r="28" spans="1:16" ht="14.4" customHeight="1" x14ac:dyDescent="0.3">
      <c r="A28" s="649" t="s">
        <v>4636</v>
      </c>
      <c r="B28" s="650" t="s">
        <v>4672</v>
      </c>
      <c r="C28" s="650" t="s">
        <v>4673</v>
      </c>
      <c r="D28" s="650" t="s">
        <v>4674</v>
      </c>
      <c r="E28" s="653">
        <v>38</v>
      </c>
      <c r="F28" s="653">
        <v>2736</v>
      </c>
      <c r="G28" s="650">
        <v>1</v>
      </c>
      <c r="H28" s="650">
        <v>72</v>
      </c>
      <c r="I28" s="653">
        <v>44</v>
      </c>
      <c r="J28" s="653">
        <v>3212</v>
      </c>
      <c r="K28" s="650">
        <v>1.1739766081871346</v>
      </c>
      <c r="L28" s="650">
        <v>73</v>
      </c>
      <c r="M28" s="653">
        <v>21</v>
      </c>
      <c r="N28" s="653">
        <v>1545</v>
      </c>
      <c r="O28" s="666">
        <v>0.5646929824561403</v>
      </c>
      <c r="P28" s="654">
        <v>73.571428571428569</v>
      </c>
    </row>
    <row r="29" spans="1:16" ht="14.4" customHeight="1" x14ac:dyDescent="0.3">
      <c r="A29" s="649" t="s">
        <v>4636</v>
      </c>
      <c r="B29" s="650" t="s">
        <v>4672</v>
      </c>
      <c r="C29" s="650" t="s">
        <v>4675</v>
      </c>
      <c r="D29" s="650" t="s">
        <v>4676</v>
      </c>
      <c r="E29" s="653"/>
      <c r="F29" s="653"/>
      <c r="G29" s="650"/>
      <c r="H29" s="650"/>
      <c r="I29" s="653">
        <v>26</v>
      </c>
      <c r="J29" s="653">
        <v>4056</v>
      </c>
      <c r="K29" s="650"/>
      <c r="L29" s="650">
        <v>156</v>
      </c>
      <c r="M29" s="653">
        <v>160</v>
      </c>
      <c r="N29" s="653">
        <v>23348</v>
      </c>
      <c r="O29" s="666"/>
      <c r="P29" s="654">
        <v>145.92500000000001</v>
      </c>
    </row>
    <row r="30" spans="1:16" ht="14.4" customHeight="1" x14ac:dyDescent="0.3">
      <c r="A30" s="649" t="s">
        <v>4636</v>
      </c>
      <c r="B30" s="650" t="s">
        <v>4672</v>
      </c>
      <c r="C30" s="650" t="s">
        <v>4677</v>
      </c>
      <c r="D30" s="650" t="s">
        <v>4678</v>
      </c>
      <c r="E30" s="653">
        <v>389</v>
      </c>
      <c r="F30" s="653">
        <v>13226</v>
      </c>
      <c r="G30" s="650">
        <v>1</v>
      </c>
      <c r="H30" s="650">
        <v>34</v>
      </c>
      <c r="I30" s="653">
        <v>300</v>
      </c>
      <c r="J30" s="653">
        <v>10200</v>
      </c>
      <c r="K30" s="650">
        <v>0.77120822622107965</v>
      </c>
      <c r="L30" s="650">
        <v>34</v>
      </c>
      <c r="M30" s="653">
        <v>366</v>
      </c>
      <c r="N30" s="653">
        <v>12652</v>
      </c>
      <c r="O30" s="666">
        <v>0.95660063511265692</v>
      </c>
      <c r="P30" s="654">
        <v>34.568306010928964</v>
      </c>
    </row>
    <row r="31" spans="1:16" ht="14.4" customHeight="1" x14ac:dyDescent="0.3">
      <c r="A31" s="649" t="s">
        <v>4636</v>
      </c>
      <c r="B31" s="650" t="s">
        <v>4672</v>
      </c>
      <c r="C31" s="650" t="s">
        <v>4679</v>
      </c>
      <c r="D31" s="650" t="s">
        <v>4680</v>
      </c>
      <c r="E31" s="653"/>
      <c r="F31" s="653"/>
      <c r="G31" s="650"/>
      <c r="H31" s="650"/>
      <c r="I31" s="653"/>
      <c r="J31" s="653"/>
      <c r="K31" s="650"/>
      <c r="L31" s="650"/>
      <c r="M31" s="653">
        <v>12</v>
      </c>
      <c r="N31" s="653">
        <v>1304</v>
      </c>
      <c r="O31" s="666"/>
      <c r="P31" s="654">
        <v>108.66666666666667</v>
      </c>
    </row>
    <row r="32" spans="1:16" ht="14.4" customHeight="1" x14ac:dyDescent="0.3">
      <c r="A32" s="649" t="s">
        <v>4636</v>
      </c>
      <c r="B32" s="650" t="s">
        <v>4672</v>
      </c>
      <c r="C32" s="650" t="s">
        <v>4681</v>
      </c>
      <c r="D32" s="650" t="s">
        <v>4682</v>
      </c>
      <c r="E32" s="653">
        <v>48</v>
      </c>
      <c r="F32" s="653">
        <v>5760</v>
      </c>
      <c r="G32" s="650">
        <v>1</v>
      </c>
      <c r="H32" s="650">
        <v>120</v>
      </c>
      <c r="I32" s="653">
        <v>84</v>
      </c>
      <c r="J32" s="653">
        <v>10164</v>
      </c>
      <c r="K32" s="650">
        <v>1.7645833333333334</v>
      </c>
      <c r="L32" s="650">
        <v>121</v>
      </c>
      <c r="M32" s="653">
        <v>67</v>
      </c>
      <c r="N32" s="653">
        <v>8156</v>
      </c>
      <c r="O32" s="666">
        <v>1.4159722222222222</v>
      </c>
      <c r="P32" s="654">
        <v>121.73134328358209</v>
      </c>
    </row>
    <row r="33" spans="1:16" ht="14.4" customHeight="1" x14ac:dyDescent="0.3">
      <c r="A33" s="649" t="s">
        <v>4636</v>
      </c>
      <c r="B33" s="650" t="s">
        <v>4672</v>
      </c>
      <c r="C33" s="650" t="s">
        <v>4683</v>
      </c>
      <c r="D33" s="650" t="s">
        <v>4632</v>
      </c>
      <c r="E33" s="653">
        <v>9</v>
      </c>
      <c r="F33" s="653">
        <v>1404</v>
      </c>
      <c r="G33" s="650">
        <v>1</v>
      </c>
      <c r="H33" s="650">
        <v>156</v>
      </c>
      <c r="I33" s="653"/>
      <c r="J33" s="653"/>
      <c r="K33" s="650"/>
      <c r="L33" s="650"/>
      <c r="M33" s="653"/>
      <c r="N33" s="653"/>
      <c r="O33" s="666"/>
      <c r="P33" s="654"/>
    </row>
    <row r="34" spans="1:16" ht="14.4" customHeight="1" x14ac:dyDescent="0.3">
      <c r="A34" s="649" t="s">
        <v>4636</v>
      </c>
      <c r="B34" s="650" t="s">
        <v>4672</v>
      </c>
      <c r="C34" s="650" t="s">
        <v>4684</v>
      </c>
      <c r="D34" s="650" t="s">
        <v>4632</v>
      </c>
      <c r="E34" s="653">
        <v>41</v>
      </c>
      <c r="F34" s="653">
        <v>3198</v>
      </c>
      <c r="G34" s="650">
        <v>1</v>
      </c>
      <c r="H34" s="650">
        <v>78</v>
      </c>
      <c r="I34" s="653"/>
      <c r="J34" s="653"/>
      <c r="K34" s="650"/>
      <c r="L34" s="650"/>
      <c r="M34" s="653"/>
      <c r="N34" s="653"/>
      <c r="O34" s="666"/>
      <c r="P34" s="654"/>
    </row>
    <row r="35" spans="1:16" ht="14.4" customHeight="1" x14ac:dyDescent="0.3">
      <c r="A35" s="649" t="s">
        <v>4636</v>
      </c>
      <c r="B35" s="650" t="s">
        <v>4672</v>
      </c>
      <c r="C35" s="650" t="s">
        <v>4685</v>
      </c>
      <c r="D35" s="650" t="s">
        <v>4686</v>
      </c>
      <c r="E35" s="653">
        <v>379</v>
      </c>
      <c r="F35" s="653">
        <v>87549</v>
      </c>
      <c r="G35" s="650">
        <v>1</v>
      </c>
      <c r="H35" s="650">
        <v>231</v>
      </c>
      <c r="I35" s="653">
        <v>1944</v>
      </c>
      <c r="J35" s="653">
        <v>451008</v>
      </c>
      <c r="K35" s="650">
        <v>5.15149230716513</v>
      </c>
      <c r="L35" s="650">
        <v>232</v>
      </c>
      <c r="M35" s="653">
        <v>4567</v>
      </c>
      <c r="N35" s="653">
        <v>1064676</v>
      </c>
      <c r="O35" s="666">
        <v>12.160915601548847</v>
      </c>
      <c r="P35" s="654">
        <v>233.12371359754763</v>
      </c>
    </row>
    <row r="36" spans="1:16" ht="14.4" customHeight="1" x14ac:dyDescent="0.3">
      <c r="A36" s="649" t="s">
        <v>4636</v>
      </c>
      <c r="B36" s="650" t="s">
        <v>4672</v>
      </c>
      <c r="C36" s="650" t="s">
        <v>4687</v>
      </c>
      <c r="D36" s="650" t="s">
        <v>4688</v>
      </c>
      <c r="E36" s="653">
        <v>328</v>
      </c>
      <c r="F36" s="653">
        <v>38048</v>
      </c>
      <c r="G36" s="650">
        <v>1</v>
      </c>
      <c r="H36" s="650">
        <v>116</v>
      </c>
      <c r="I36" s="653">
        <v>521</v>
      </c>
      <c r="J36" s="653">
        <v>60436</v>
      </c>
      <c r="K36" s="650">
        <v>1.5884146341463414</v>
      </c>
      <c r="L36" s="650">
        <v>116</v>
      </c>
      <c r="M36" s="653">
        <v>780</v>
      </c>
      <c r="N36" s="653">
        <v>91412</v>
      </c>
      <c r="O36" s="666">
        <v>2.4025441547518924</v>
      </c>
      <c r="P36" s="654">
        <v>117.1948717948718</v>
      </c>
    </row>
    <row r="37" spans="1:16" ht="14.4" customHeight="1" x14ac:dyDescent="0.3">
      <c r="A37" s="649" t="s">
        <v>4636</v>
      </c>
      <c r="B37" s="650" t="s">
        <v>4672</v>
      </c>
      <c r="C37" s="650" t="s">
        <v>4689</v>
      </c>
      <c r="D37" s="650" t="s">
        <v>4690</v>
      </c>
      <c r="E37" s="653">
        <v>2</v>
      </c>
      <c r="F37" s="653">
        <v>638</v>
      </c>
      <c r="G37" s="650">
        <v>1</v>
      </c>
      <c r="H37" s="650">
        <v>319</v>
      </c>
      <c r="I37" s="653">
        <v>14</v>
      </c>
      <c r="J37" s="653">
        <v>4480</v>
      </c>
      <c r="K37" s="650">
        <v>7.0219435736677118</v>
      </c>
      <c r="L37" s="650">
        <v>320</v>
      </c>
      <c r="M37" s="653">
        <v>12</v>
      </c>
      <c r="N37" s="653">
        <v>3844</v>
      </c>
      <c r="O37" s="666">
        <v>6.0250783699059562</v>
      </c>
      <c r="P37" s="654">
        <v>320.33333333333331</v>
      </c>
    </row>
    <row r="38" spans="1:16" ht="14.4" customHeight="1" x14ac:dyDescent="0.3">
      <c r="A38" s="649" t="s">
        <v>4636</v>
      </c>
      <c r="B38" s="650" t="s">
        <v>4672</v>
      </c>
      <c r="C38" s="650" t="s">
        <v>4691</v>
      </c>
      <c r="D38" s="650" t="s">
        <v>4692</v>
      </c>
      <c r="E38" s="653">
        <v>84</v>
      </c>
      <c r="F38" s="653">
        <v>40572</v>
      </c>
      <c r="G38" s="650">
        <v>1</v>
      </c>
      <c r="H38" s="650">
        <v>483</v>
      </c>
      <c r="I38" s="653">
        <v>157</v>
      </c>
      <c r="J38" s="653">
        <v>75988</v>
      </c>
      <c r="K38" s="650">
        <v>1.872917282855171</v>
      </c>
      <c r="L38" s="650">
        <v>484</v>
      </c>
      <c r="M38" s="653">
        <v>148</v>
      </c>
      <c r="N38" s="653">
        <v>71838</v>
      </c>
      <c r="O38" s="666">
        <v>1.7706299911268855</v>
      </c>
      <c r="P38" s="654">
        <v>485.39189189189187</v>
      </c>
    </row>
    <row r="39" spans="1:16" ht="14.4" customHeight="1" x14ac:dyDescent="0.3">
      <c r="A39" s="649" t="s">
        <v>4636</v>
      </c>
      <c r="B39" s="650" t="s">
        <v>4672</v>
      </c>
      <c r="C39" s="650" t="s">
        <v>4693</v>
      </c>
      <c r="D39" s="650" t="s">
        <v>4694</v>
      </c>
      <c r="E39" s="653"/>
      <c r="F39" s="653"/>
      <c r="G39" s="650"/>
      <c r="H39" s="650"/>
      <c r="I39" s="653">
        <v>3</v>
      </c>
      <c r="J39" s="653">
        <v>2031</v>
      </c>
      <c r="K39" s="650"/>
      <c r="L39" s="650">
        <v>677</v>
      </c>
      <c r="M39" s="653">
        <v>1</v>
      </c>
      <c r="N39" s="653">
        <v>677</v>
      </c>
      <c r="O39" s="666"/>
      <c r="P39" s="654">
        <v>677</v>
      </c>
    </row>
    <row r="40" spans="1:16" ht="14.4" customHeight="1" x14ac:dyDescent="0.3">
      <c r="A40" s="649" t="s">
        <v>4636</v>
      </c>
      <c r="B40" s="650" t="s">
        <v>4672</v>
      </c>
      <c r="C40" s="650" t="s">
        <v>4695</v>
      </c>
      <c r="D40" s="650" t="s">
        <v>4696</v>
      </c>
      <c r="E40" s="653">
        <v>1</v>
      </c>
      <c r="F40" s="653">
        <v>748</v>
      </c>
      <c r="G40" s="650">
        <v>1</v>
      </c>
      <c r="H40" s="650">
        <v>748</v>
      </c>
      <c r="I40" s="653">
        <v>1</v>
      </c>
      <c r="J40" s="653">
        <v>749</v>
      </c>
      <c r="K40" s="650">
        <v>1.0013368983957218</v>
      </c>
      <c r="L40" s="650">
        <v>749</v>
      </c>
      <c r="M40" s="653"/>
      <c r="N40" s="653"/>
      <c r="O40" s="666"/>
      <c r="P40" s="654"/>
    </row>
    <row r="41" spans="1:16" ht="14.4" customHeight="1" x14ac:dyDescent="0.3">
      <c r="A41" s="649" t="s">
        <v>4636</v>
      </c>
      <c r="B41" s="650" t="s">
        <v>4672</v>
      </c>
      <c r="C41" s="650" t="s">
        <v>4697</v>
      </c>
      <c r="D41" s="650" t="s">
        <v>4692</v>
      </c>
      <c r="E41" s="653">
        <v>73</v>
      </c>
      <c r="F41" s="653">
        <v>40150</v>
      </c>
      <c r="G41" s="650">
        <v>1</v>
      </c>
      <c r="H41" s="650">
        <v>550</v>
      </c>
      <c r="I41" s="653">
        <v>98</v>
      </c>
      <c r="J41" s="653">
        <v>54194</v>
      </c>
      <c r="K41" s="650">
        <v>1.3497882938978829</v>
      </c>
      <c r="L41" s="650">
        <v>553</v>
      </c>
      <c r="M41" s="653">
        <v>197</v>
      </c>
      <c r="N41" s="653">
        <v>109301</v>
      </c>
      <c r="O41" s="666">
        <v>2.7223163138231632</v>
      </c>
      <c r="P41" s="654">
        <v>554.82741116751265</v>
      </c>
    </row>
    <row r="42" spans="1:16" ht="14.4" customHeight="1" x14ac:dyDescent="0.3">
      <c r="A42" s="649" t="s">
        <v>4636</v>
      </c>
      <c r="B42" s="650" t="s">
        <v>4672</v>
      </c>
      <c r="C42" s="650" t="s">
        <v>4698</v>
      </c>
      <c r="D42" s="650" t="s">
        <v>4694</v>
      </c>
      <c r="E42" s="653"/>
      <c r="F42" s="653"/>
      <c r="G42" s="650"/>
      <c r="H42" s="650"/>
      <c r="I42" s="653"/>
      <c r="J42" s="653"/>
      <c r="K42" s="650"/>
      <c r="L42" s="650"/>
      <c r="M42" s="653">
        <v>7</v>
      </c>
      <c r="N42" s="653">
        <v>5250</v>
      </c>
      <c r="O42" s="666"/>
      <c r="P42" s="654">
        <v>750</v>
      </c>
    </row>
    <row r="43" spans="1:16" ht="14.4" customHeight="1" x14ac:dyDescent="0.3">
      <c r="A43" s="649" t="s">
        <v>4636</v>
      </c>
      <c r="B43" s="650" t="s">
        <v>4672</v>
      </c>
      <c r="C43" s="650" t="s">
        <v>4699</v>
      </c>
      <c r="D43" s="650" t="s">
        <v>4700</v>
      </c>
      <c r="E43" s="653">
        <v>8</v>
      </c>
      <c r="F43" s="653">
        <v>3480</v>
      </c>
      <c r="G43" s="650">
        <v>1</v>
      </c>
      <c r="H43" s="650">
        <v>435</v>
      </c>
      <c r="I43" s="653">
        <v>15</v>
      </c>
      <c r="J43" s="653">
        <v>6585</v>
      </c>
      <c r="K43" s="650">
        <v>1.8922413793103448</v>
      </c>
      <c r="L43" s="650">
        <v>439</v>
      </c>
      <c r="M43" s="653">
        <v>12</v>
      </c>
      <c r="N43" s="653">
        <v>5331</v>
      </c>
      <c r="O43" s="666">
        <v>1.5318965517241379</v>
      </c>
      <c r="P43" s="654">
        <v>444.25</v>
      </c>
    </row>
    <row r="44" spans="1:16" ht="14.4" customHeight="1" x14ac:dyDescent="0.3">
      <c r="A44" s="649" t="s">
        <v>4636</v>
      </c>
      <c r="B44" s="650" t="s">
        <v>4672</v>
      </c>
      <c r="C44" s="650" t="s">
        <v>4701</v>
      </c>
      <c r="D44" s="650" t="s">
        <v>4702</v>
      </c>
      <c r="E44" s="653"/>
      <c r="F44" s="653"/>
      <c r="G44" s="650"/>
      <c r="H44" s="650"/>
      <c r="I44" s="653">
        <v>2</v>
      </c>
      <c r="J44" s="653">
        <v>862</v>
      </c>
      <c r="K44" s="650"/>
      <c r="L44" s="650">
        <v>431</v>
      </c>
      <c r="M44" s="653"/>
      <c r="N44" s="653"/>
      <c r="O44" s="666"/>
      <c r="P44" s="654"/>
    </row>
    <row r="45" spans="1:16" ht="14.4" customHeight="1" x14ac:dyDescent="0.3">
      <c r="A45" s="649" t="s">
        <v>4636</v>
      </c>
      <c r="B45" s="650" t="s">
        <v>4672</v>
      </c>
      <c r="C45" s="650" t="s">
        <v>4703</v>
      </c>
      <c r="D45" s="650" t="s">
        <v>4696</v>
      </c>
      <c r="E45" s="653"/>
      <c r="F45" s="653"/>
      <c r="G45" s="650"/>
      <c r="H45" s="650"/>
      <c r="I45" s="653">
        <v>2</v>
      </c>
      <c r="J45" s="653">
        <v>1636</v>
      </c>
      <c r="K45" s="650"/>
      <c r="L45" s="650">
        <v>818</v>
      </c>
      <c r="M45" s="653"/>
      <c r="N45" s="653"/>
      <c r="O45" s="666"/>
      <c r="P45" s="654"/>
    </row>
    <row r="46" spans="1:16" ht="14.4" customHeight="1" x14ac:dyDescent="0.3">
      <c r="A46" s="649" t="s">
        <v>4636</v>
      </c>
      <c r="B46" s="650" t="s">
        <v>4672</v>
      </c>
      <c r="C46" s="650" t="s">
        <v>4704</v>
      </c>
      <c r="D46" s="650" t="s">
        <v>4705</v>
      </c>
      <c r="E46" s="653">
        <v>8</v>
      </c>
      <c r="F46" s="653">
        <v>1648</v>
      </c>
      <c r="G46" s="650">
        <v>1</v>
      </c>
      <c r="H46" s="650">
        <v>206</v>
      </c>
      <c r="I46" s="653">
        <v>2</v>
      </c>
      <c r="J46" s="653">
        <v>414</v>
      </c>
      <c r="K46" s="650">
        <v>0.25121359223300971</v>
      </c>
      <c r="L46" s="650">
        <v>207</v>
      </c>
      <c r="M46" s="653">
        <v>4</v>
      </c>
      <c r="N46" s="653">
        <v>836</v>
      </c>
      <c r="O46" s="666">
        <v>0.50728155339805825</v>
      </c>
      <c r="P46" s="654">
        <v>209</v>
      </c>
    </row>
    <row r="47" spans="1:16" ht="14.4" customHeight="1" x14ac:dyDescent="0.3">
      <c r="A47" s="649" t="s">
        <v>4636</v>
      </c>
      <c r="B47" s="650" t="s">
        <v>4672</v>
      </c>
      <c r="C47" s="650" t="s">
        <v>4706</v>
      </c>
      <c r="D47" s="650" t="s">
        <v>4707</v>
      </c>
      <c r="E47" s="653">
        <v>170</v>
      </c>
      <c r="F47" s="653">
        <v>109140</v>
      </c>
      <c r="G47" s="650">
        <v>1</v>
      </c>
      <c r="H47" s="650">
        <v>642</v>
      </c>
      <c r="I47" s="653">
        <v>150</v>
      </c>
      <c r="J47" s="653">
        <v>96750</v>
      </c>
      <c r="K47" s="650">
        <v>0.88647608576140735</v>
      </c>
      <c r="L47" s="650">
        <v>645</v>
      </c>
      <c r="M47" s="653">
        <v>185</v>
      </c>
      <c r="N47" s="653">
        <v>119907</v>
      </c>
      <c r="O47" s="666">
        <v>1.098653106102254</v>
      </c>
      <c r="P47" s="654">
        <v>648.14594594594598</v>
      </c>
    </row>
    <row r="48" spans="1:16" ht="14.4" customHeight="1" x14ac:dyDescent="0.3">
      <c r="A48" s="649" t="s">
        <v>4636</v>
      </c>
      <c r="B48" s="650" t="s">
        <v>4672</v>
      </c>
      <c r="C48" s="650" t="s">
        <v>4708</v>
      </c>
      <c r="D48" s="650" t="s">
        <v>4709</v>
      </c>
      <c r="E48" s="653"/>
      <c r="F48" s="653"/>
      <c r="G48" s="650"/>
      <c r="H48" s="650"/>
      <c r="I48" s="653">
        <v>2</v>
      </c>
      <c r="J48" s="653">
        <v>654</v>
      </c>
      <c r="K48" s="650"/>
      <c r="L48" s="650">
        <v>327</v>
      </c>
      <c r="M48" s="653">
        <v>1</v>
      </c>
      <c r="N48" s="653">
        <v>330</v>
      </c>
      <c r="O48" s="666"/>
      <c r="P48" s="654">
        <v>330</v>
      </c>
    </row>
    <row r="49" spans="1:16" ht="14.4" customHeight="1" x14ac:dyDescent="0.3">
      <c r="A49" s="649" t="s">
        <v>4636</v>
      </c>
      <c r="B49" s="650" t="s">
        <v>4672</v>
      </c>
      <c r="C49" s="650" t="s">
        <v>4710</v>
      </c>
      <c r="D49" s="650" t="s">
        <v>4711</v>
      </c>
      <c r="E49" s="653">
        <v>16</v>
      </c>
      <c r="F49" s="653">
        <v>0</v>
      </c>
      <c r="G49" s="650"/>
      <c r="H49" s="650">
        <v>0</v>
      </c>
      <c r="I49" s="653">
        <v>16</v>
      </c>
      <c r="J49" s="653">
        <v>0</v>
      </c>
      <c r="K49" s="650"/>
      <c r="L49" s="650">
        <v>0</v>
      </c>
      <c r="M49" s="653">
        <v>15</v>
      </c>
      <c r="N49" s="653">
        <v>0</v>
      </c>
      <c r="O49" s="666"/>
      <c r="P49" s="654">
        <v>0</v>
      </c>
    </row>
    <row r="50" spans="1:16" ht="14.4" customHeight="1" x14ac:dyDescent="0.3">
      <c r="A50" s="649" t="s">
        <v>4636</v>
      </c>
      <c r="B50" s="650" t="s">
        <v>4672</v>
      </c>
      <c r="C50" s="650" t="s">
        <v>4712</v>
      </c>
      <c r="D50" s="650" t="s">
        <v>4713</v>
      </c>
      <c r="E50" s="653">
        <v>45</v>
      </c>
      <c r="F50" s="653">
        <v>3645</v>
      </c>
      <c r="G50" s="650">
        <v>1</v>
      </c>
      <c r="H50" s="650">
        <v>81</v>
      </c>
      <c r="I50" s="653">
        <v>171</v>
      </c>
      <c r="J50" s="653">
        <v>14022</v>
      </c>
      <c r="K50" s="650">
        <v>3.8469135802469134</v>
      </c>
      <c r="L50" s="650">
        <v>82</v>
      </c>
      <c r="M50" s="653">
        <v>247</v>
      </c>
      <c r="N50" s="653">
        <v>20478</v>
      </c>
      <c r="O50" s="666">
        <v>5.6181069958847738</v>
      </c>
      <c r="P50" s="654">
        <v>82.906882591093122</v>
      </c>
    </row>
    <row r="51" spans="1:16" ht="14.4" customHeight="1" x14ac:dyDescent="0.3">
      <c r="A51" s="649" t="s">
        <v>4636</v>
      </c>
      <c r="B51" s="650" t="s">
        <v>4672</v>
      </c>
      <c r="C51" s="650" t="s">
        <v>4714</v>
      </c>
      <c r="D51" s="650" t="s">
        <v>4715</v>
      </c>
      <c r="E51" s="653">
        <v>4</v>
      </c>
      <c r="F51" s="653">
        <v>2952</v>
      </c>
      <c r="G51" s="650">
        <v>1</v>
      </c>
      <c r="H51" s="650">
        <v>738</v>
      </c>
      <c r="I51" s="653">
        <v>0</v>
      </c>
      <c r="J51" s="653">
        <v>0</v>
      </c>
      <c r="K51" s="650">
        <v>0</v>
      </c>
      <c r="L51" s="650"/>
      <c r="M51" s="653"/>
      <c r="N51" s="653"/>
      <c r="O51" s="666"/>
      <c r="P51" s="654"/>
    </row>
    <row r="52" spans="1:16" ht="14.4" customHeight="1" x14ac:dyDescent="0.3">
      <c r="A52" s="649" t="s">
        <v>4636</v>
      </c>
      <c r="B52" s="650" t="s">
        <v>4672</v>
      </c>
      <c r="C52" s="650" t="s">
        <v>4716</v>
      </c>
      <c r="D52" s="650" t="s">
        <v>4717</v>
      </c>
      <c r="E52" s="653"/>
      <c r="F52" s="653"/>
      <c r="G52" s="650"/>
      <c r="H52" s="650"/>
      <c r="I52" s="653"/>
      <c r="J52" s="653"/>
      <c r="K52" s="650"/>
      <c r="L52" s="650"/>
      <c r="M52" s="653">
        <v>1</v>
      </c>
      <c r="N52" s="653">
        <v>703</v>
      </c>
      <c r="O52" s="666"/>
      <c r="P52" s="654">
        <v>703</v>
      </c>
    </row>
    <row r="53" spans="1:16" ht="14.4" customHeight="1" x14ac:dyDescent="0.3">
      <c r="A53" s="649" t="s">
        <v>4636</v>
      </c>
      <c r="B53" s="650" t="s">
        <v>4672</v>
      </c>
      <c r="C53" s="650" t="s">
        <v>4718</v>
      </c>
      <c r="D53" s="650" t="s">
        <v>4719</v>
      </c>
      <c r="E53" s="653">
        <v>3191</v>
      </c>
      <c r="F53" s="653">
        <v>0</v>
      </c>
      <c r="G53" s="650"/>
      <c r="H53" s="650">
        <v>0</v>
      </c>
      <c r="I53" s="653">
        <v>3485</v>
      </c>
      <c r="J53" s="653">
        <v>0</v>
      </c>
      <c r="K53" s="650"/>
      <c r="L53" s="650">
        <v>0</v>
      </c>
      <c r="M53" s="653">
        <v>3483</v>
      </c>
      <c r="N53" s="653">
        <v>0</v>
      </c>
      <c r="O53" s="666"/>
      <c r="P53" s="654">
        <v>0</v>
      </c>
    </row>
    <row r="54" spans="1:16" ht="14.4" customHeight="1" x14ac:dyDescent="0.3">
      <c r="A54" s="649" t="s">
        <v>4636</v>
      </c>
      <c r="B54" s="650" t="s">
        <v>4672</v>
      </c>
      <c r="C54" s="650" t="s">
        <v>4720</v>
      </c>
      <c r="D54" s="650" t="s">
        <v>4721</v>
      </c>
      <c r="E54" s="653"/>
      <c r="F54" s="653"/>
      <c r="G54" s="650"/>
      <c r="H54" s="650"/>
      <c r="I54" s="653">
        <v>127</v>
      </c>
      <c r="J54" s="653">
        <v>13462</v>
      </c>
      <c r="K54" s="650"/>
      <c r="L54" s="650">
        <v>106</v>
      </c>
      <c r="M54" s="653">
        <v>342</v>
      </c>
      <c r="N54" s="653">
        <v>36670</v>
      </c>
      <c r="O54" s="666"/>
      <c r="P54" s="654">
        <v>107.22222222222223</v>
      </c>
    </row>
    <row r="55" spans="1:16" ht="14.4" customHeight="1" x14ac:dyDescent="0.3">
      <c r="A55" s="649" t="s">
        <v>4636</v>
      </c>
      <c r="B55" s="650" t="s">
        <v>4672</v>
      </c>
      <c r="C55" s="650" t="s">
        <v>4722</v>
      </c>
      <c r="D55" s="650" t="s">
        <v>4723</v>
      </c>
      <c r="E55" s="653">
        <v>2</v>
      </c>
      <c r="F55" s="653">
        <v>222</v>
      </c>
      <c r="G55" s="650">
        <v>1</v>
      </c>
      <c r="H55" s="650">
        <v>111</v>
      </c>
      <c r="I55" s="653">
        <v>841</v>
      </c>
      <c r="J55" s="653">
        <v>94192</v>
      </c>
      <c r="K55" s="650">
        <v>424.2882882882883</v>
      </c>
      <c r="L55" s="650">
        <v>112</v>
      </c>
      <c r="M55" s="653">
        <v>1559</v>
      </c>
      <c r="N55" s="653">
        <v>175549</v>
      </c>
      <c r="O55" s="666">
        <v>790.76126126126121</v>
      </c>
      <c r="P55" s="654">
        <v>112.60359204618345</v>
      </c>
    </row>
    <row r="56" spans="1:16" ht="14.4" customHeight="1" x14ac:dyDescent="0.3">
      <c r="A56" s="649" t="s">
        <v>4636</v>
      </c>
      <c r="B56" s="650" t="s">
        <v>4672</v>
      </c>
      <c r="C56" s="650" t="s">
        <v>4724</v>
      </c>
      <c r="D56" s="650" t="s">
        <v>4725</v>
      </c>
      <c r="E56" s="653"/>
      <c r="F56" s="653"/>
      <c r="G56" s="650"/>
      <c r="H56" s="650"/>
      <c r="I56" s="653">
        <v>23</v>
      </c>
      <c r="J56" s="653">
        <v>1863</v>
      </c>
      <c r="K56" s="650"/>
      <c r="L56" s="650">
        <v>81</v>
      </c>
      <c r="M56" s="653">
        <v>6</v>
      </c>
      <c r="N56" s="653">
        <v>486</v>
      </c>
      <c r="O56" s="666"/>
      <c r="P56" s="654">
        <v>81</v>
      </c>
    </row>
    <row r="57" spans="1:16" ht="14.4" customHeight="1" x14ac:dyDescent="0.3">
      <c r="A57" s="649" t="s">
        <v>4636</v>
      </c>
      <c r="B57" s="650" t="s">
        <v>4672</v>
      </c>
      <c r="C57" s="650" t="s">
        <v>4726</v>
      </c>
      <c r="D57" s="650" t="s">
        <v>4727</v>
      </c>
      <c r="E57" s="653">
        <v>4</v>
      </c>
      <c r="F57" s="653">
        <v>76</v>
      </c>
      <c r="G57" s="650">
        <v>1</v>
      </c>
      <c r="H57" s="650">
        <v>19</v>
      </c>
      <c r="I57" s="653">
        <v>9</v>
      </c>
      <c r="J57" s="653">
        <v>270</v>
      </c>
      <c r="K57" s="650">
        <v>3.5526315789473686</v>
      </c>
      <c r="L57" s="650">
        <v>30</v>
      </c>
      <c r="M57" s="653">
        <v>12</v>
      </c>
      <c r="N57" s="653">
        <v>368</v>
      </c>
      <c r="O57" s="666">
        <v>4.8421052631578947</v>
      </c>
      <c r="P57" s="654">
        <v>30.666666666666668</v>
      </c>
    </row>
    <row r="58" spans="1:16" ht="14.4" customHeight="1" x14ac:dyDescent="0.3">
      <c r="A58" s="649" t="s">
        <v>4636</v>
      </c>
      <c r="B58" s="650" t="s">
        <v>4672</v>
      </c>
      <c r="C58" s="650" t="s">
        <v>4728</v>
      </c>
      <c r="D58" s="650" t="s">
        <v>4729</v>
      </c>
      <c r="E58" s="653"/>
      <c r="F58" s="653"/>
      <c r="G58" s="650"/>
      <c r="H58" s="650"/>
      <c r="I58" s="653">
        <v>1</v>
      </c>
      <c r="J58" s="653">
        <v>141</v>
      </c>
      <c r="K58" s="650"/>
      <c r="L58" s="650">
        <v>141</v>
      </c>
      <c r="M58" s="653"/>
      <c r="N58" s="653"/>
      <c r="O58" s="666"/>
      <c r="P58" s="654"/>
    </row>
    <row r="59" spans="1:16" ht="14.4" customHeight="1" x14ac:dyDescent="0.3">
      <c r="A59" s="649" t="s">
        <v>4636</v>
      </c>
      <c r="B59" s="650" t="s">
        <v>4672</v>
      </c>
      <c r="C59" s="650" t="s">
        <v>4730</v>
      </c>
      <c r="D59" s="650" t="s">
        <v>4731</v>
      </c>
      <c r="E59" s="653">
        <v>234</v>
      </c>
      <c r="F59" s="653">
        <v>69030</v>
      </c>
      <c r="G59" s="650">
        <v>1</v>
      </c>
      <c r="H59" s="650">
        <v>295</v>
      </c>
      <c r="I59" s="653">
        <v>210</v>
      </c>
      <c r="J59" s="653">
        <v>62160</v>
      </c>
      <c r="K59" s="650">
        <v>0.90047805302042594</v>
      </c>
      <c r="L59" s="650">
        <v>296</v>
      </c>
      <c r="M59" s="653">
        <v>367</v>
      </c>
      <c r="N59" s="653">
        <v>109020</v>
      </c>
      <c r="O59" s="666">
        <v>1.5793133420252063</v>
      </c>
      <c r="P59" s="654">
        <v>297.05722070844689</v>
      </c>
    </row>
    <row r="60" spans="1:16" ht="14.4" customHeight="1" x14ac:dyDescent="0.3">
      <c r="A60" s="649" t="s">
        <v>4636</v>
      </c>
      <c r="B60" s="650" t="s">
        <v>4672</v>
      </c>
      <c r="C60" s="650" t="s">
        <v>4732</v>
      </c>
      <c r="D60" s="650" t="s">
        <v>4733</v>
      </c>
      <c r="E60" s="653">
        <v>15</v>
      </c>
      <c r="F60" s="653">
        <v>1020</v>
      </c>
      <c r="G60" s="650">
        <v>1</v>
      </c>
      <c r="H60" s="650">
        <v>68</v>
      </c>
      <c r="I60" s="653">
        <v>18</v>
      </c>
      <c r="J60" s="653">
        <v>1242</v>
      </c>
      <c r="K60" s="650">
        <v>1.2176470588235293</v>
      </c>
      <c r="L60" s="650">
        <v>69</v>
      </c>
      <c r="M60" s="653">
        <v>18</v>
      </c>
      <c r="N60" s="653">
        <v>1247</v>
      </c>
      <c r="O60" s="666">
        <v>1.2225490196078432</v>
      </c>
      <c r="P60" s="654">
        <v>69.277777777777771</v>
      </c>
    </row>
    <row r="61" spans="1:16" ht="14.4" customHeight="1" x14ac:dyDescent="0.3">
      <c r="A61" s="649" t="s">
        <v>4636</v>
      </c>
      <c r="B61" s="650" t="s">
        <v>4672</v>
      </c>
      <c r="C61" s="650" t="s">
        <v>4734</v>
      </c>
      <c r="D61" s="650" t="s">
        <v>4731</v>
      </c>
      <c r="E61" s="653">
        <v>68</v>
      </c>
      <c r="F61" s="653">
        <v>24616</v>
      </c>
      <c r="G61" s="650">
        <v>1</v>
      </c>
      <c r="H61" s="650">
        <v>362</v>
      </c>
      <c r="I61" s="653">
        <v>203</v>
      </c>
      <c r="J61" s="653">
        <v>74095</v>
      </c>
      <c r="K61" s="650">
        <v>3.0100341241468964</v>
      </c>
      <c r="L61" s="650">
        <v>365</v>
      </c>
      <c r="M61" s="653">
        <v>445</v>
      </c>
      <c r="N61" s="653">
        <v>163717</v>
      </c>
      <c r="O61" s="666">
        <v>6.6508368540786478</v>
      </c>
      <c r="P61" s="654">
        <v>367.90337078651686</v>
      </c>
    </row>
    <row r="62" spans="1:16" ht="14.4" customHeight="1" x14ac:dyDescent="0.3">
      <c r="A62" s="649" t="s">
        <v>4636</v>
      </c>
      <c r="B62" s="650" t="s">
        <v>4672</v>
      </c>
      <c r="C62" s="650" t="s">
        <v>4735</v>
      </c>
      <c r="D62" s="650" t="s">
        <v>4736</v>
      </c>
      <c r="E62" s="653"/>
      <c r="F62" s="653"/>
      <c r="G62" s="650"/>
      <c r="H62" s="650"/>
      <c r="I62" s="653">
        <v>118</v>
      </c>
      <c r="J62" s="653">
        <v>8968</v>
      </c>
      <c r="K62" s="650"/>
      <c r="L62" s="650">
        <v>76</v>
      </c>
      <c r="M62" s="653">
        <v>209</v>
      </c>
      <c r="N62" s="653">
        <v>16012</v>
      </c>
      <c r="O62" s="666"/>
      <c r="P62" s="654">
        <v>76.612440191387563</v>
      </c>
    </row>
    <row r="63" spans="1:16" ht="14.4" customHeight="1" x14ac:dyDescent="0.3">
      <c r="A63" s="649" t="s">
        <v>4636</v>
      </c>
      <c r="B63" s="650" t="s">
        <v>4672</v>
      </c>
      <c r="C63" s="650" t="s">
        <v>4737</v>
      </c>
      <c r="D63" s="650" t="s">
        <v>4738</v>
      </c>
      <c r="E63" s="653"/>
      <c r="F63" s="653"/>
      <c r="G63" s="650"/>
      <c r="H63" s="650"/>
      <c r="I63" s="653">
        <v>1</v>
      </c>
      <c r="J63" s="653">
        <v>635</v>
      </c>
      <c r="K63" s="650"/>
      <c r="L63" s="650">
        <v>635</v>
      </c>
      <c r="M63" s="653"/>
      <c r="N63" s="653"/>
      <c r="O63" s="666"/>
      <c r="P63" s="654"/>
    </row>
    <row r="64" spans="1:16" ht="14.4" customHeight="1" x14ac:dyDescent="0.3">
      <c r="A64" s="649" t="s">
        <v>4636</v>
      </c>
      <c r="B64" s="650" t="s">
        <v>4672</v>
      </c>
      <c r="C64" s="650" t="s">
        <v>4739</v>
      </c>
      <c r="D64" s="650" t="s">
        <v>4740</v>
      </c>
      <c r="E64" s="653">
        <v>41</v>
      </c>
      <c r="F64" s="653">
        <v>24559</v>
      </c>
      <c r="G64" s="650">
        <v>1</v>
      </c>
      <c r="H64" s="650">
        <v>599</v>
      </c>
      <c r="I64" s="653">
        <v>58</v>
      </c>
      <c r="J64" s="653">
        <v>34858</v>
      </c>
      <c r="K64" s="650">
        <v>1.4193574656948573</v>
      </c>
      <c r="L64" s="650">
        <v>601</v>
      </c>
      <c r="M64" s="653">
        <v>35</v>
      </c>
      <c r="N64" s="653">
        <v>21079</v>
      </c>
      <c r="O64" s="666">
        <v>0.85830041939818391</v>
      </c>
      <c r="P64" s="654">
        <v>602.25714285714287</v>
      </c>
    </row>
    <row r="65" spans="1:16" ht="14.4" customHeight="1" x14ac:dyDescent="0.3">
      <c r="A65" s="649" t="s">
        <v>4636</v>
      </c>
      <c r="B65" s="650" t="s">
        <v>4672</v>
      </c>
      <c r="C65" s="650" t="s">
        <v>4741</v>
      </c>
      <c r="D65" s="650" t="s">
        <v>4742</v>
      </c>
      <c r="E65" s="653"/>
      <c r="F65" s="653"/>
      <c r="G65" s="650"/>
      <c r="H65" s="650"/>
      <c r="I65" s="653">
        <v>16</v>
      </c>
      <c r="J65" s="653">
        <v>4304</v>
      </c>
      <c r="K65" s="650"/>
      <c r="L65" s="650">
        <v>269</v>
      </c>
      <c r="M65" s="653">
        <v>34</v>
      </c>
      <c r="N65" s="653">
        <v>9178</v>
      </c>
      <c r="O65" s="666"/>
      <c r="P65" s="654">
        <v>269.94117647058823</v>
      </c>
    </row>
    <row r="66" spans="1:16" ht="14.4" customHeight="1" x14ac:dyDescent="0.3">
      <c r="A66" s="649" t="s">
        <v>4636</v>
      </c>
      <c r="B66" s="650" t="s">
        <v>4672</v>
      </c>
      <c r="C66" s="650" t="s">
        <v>4743</v>
      </c>
      <c r="D66" s="650" t="s">
        <v>4744</v>
      </c>
      <c r="E66" s="653"/>
      <c r="F66" s="653"/>
      <c r="G66" s="650"/>
      <c r="H66" s="650"/>
      <c r="I66" s="653">
        <v>3</v>
      </c>
      <c r="J66" s="653">
        <v>168</v>
      </c>
      <c r="K66" s="650"/>
      <c r="L66" s="650">
        <v>56</v>
      </c>
      <c r="M66" s="653"/>
      <c r="N66" s="653"/>
      <c r="O66" s="666"/>
      <c r="P66" s="654"/>
    </row>
    <row r="67" spans="1:16" ht="14.4" customHeight="1" x14ac:dyDescent="0.3">
      <c r="A67" s="649" t="s">
        <v>4636</v>
      </c>
      <c r="B67" s="650" t="s">
        <v>4672</v>
      </c>
      <c r="C67" s="650" t="s">
        <v>4745</v>
      </c>
      <c r="D67" s="650" t="s">
        <v>4700</v>
      </c>
      <c r="E67" s="653">
        <v>42</v>
      </c>
      <c r="F67" s="653">
        <v>13986</v>
      </c>
      <c r="G67" s="650">
        <v>1</v>
      </c>
      <c r="H67" s="650">
        <v>333</v>
      </c>
      <c r="I67" s="653">
        <v>38</v>
      </c>
      <c r="J67" s="653">
        <v>12730</v>
      </c>
      <c r="K67" s="650">
        <v>0.91019591019591017</v>
      </c>
      <c r="L67" s="650">
        <v>335</v>
      </c>
      <c r="M67" s="653">
        <v>17</v>
      </c>
      <c r="N67" s="653">
        <v>5723</v>
      </c>
      <c r="O67" s="666">
        <v>0.4091949091949092</v>
      </c>
      <c r="P67" s="654">
        <v>336.64705882352939</v>
      </c>
    </row>
    <row r="68" spans="1:16" ht="14.4" customHeight="1" x14ac:dyDescent="0.3">
      <c r="A68" s="649" t="s">
        <v>4636</v>
      </c>
      <c r="B68" s="650" t="s">
        <v>4672</v>
      </c>
      <c r="C68" s="650" t="s">
        <v>4746</v>
      </c>
      <c r="D68" s="650" t="s">
        <v>4702</v>
      </c>
      <c r="E68" s="653">
        <v>17</v>
      </c>
      <c r="F68" s="653">
        <v>6137</v>
      </c>
      <c r="G68" s="650">
        <v>1</v>
      </c>
      <c r="H68" s="650">
        <v>361</v>
      </c>
      <c r="I68" s="653">
        <v>5</v>
      </c>
      <c r="J68" s="653">
        <v>1810</v>
      </c>
      <c r="K68" s="650">
        <v>0.2949323773830862</v>
      </c>
      <c r="L68" s="650">
        <v>362</v>
      </c>
      <c r="M68" s="653">
        <v>18</v>
      </c>
      <c r="N68" s="653">
        <v>6542</v>
      </c>
      <c r="O68" s="666">
        <v>1.0659931562652762</v>
      </c>
      <c r="P68" s="654">
        <v>363.44444444444446</v>
      </c>
    </row>
    <row r="69" spans="1:16" ht="14.4" customHeight="1" x14ac:dyDescent="0.3">
      <c r="A69" s="649" t="s">
        <v>4636</v>
      </c>
      <c r="B69" s="650" t="s">
        <v>4672</v>
      </c>
      <c r="C69" s="650" t="s">
        <v>4747</v>
      </c>
      <c r="D69" s="650" t="s">
        <v>4748</v>
      </c>
      <c r="E69" s="653"/>
      <c r="F69" s="653"/>
      <c r="G69" s="650"/>
      <c r="H69" s="650"/>
      <c r="I69" s="653">
        <v>2</v>
      </c>
      <c r="J69" s="653">
        <v>1040</v>
      </c>
      <c r="K69" s="650"/>
      <c r="L69" s="650">
        <v>520</v>
      </c>
      <c r="M69" s="653"/>
      <c r="N69" s="653"/>
      <c r="O69" s="666"/>
      <c r="P69" s="654"/>
    </row>
    <row r="70" spans="1:16" ht="14.4" customHeight="1" x14ac:dyDescent="0.3">
      <c r="A70" s="649" t="s">
        <v>4636</v>
      </c>
      <c r="B70" s="650" t="s">
        <v>4672</v>
      </c>
      <c r="C70" s="650" t="s">
        <v>4749</v>
      </c>
      <c r="D70" s="650" t="s">
        <v>4750</v>
      </c>
      <c r="E70" s="653">
        <v>794</v>
      </c>
      <c r="F70" s="653">
        <v>128628</v>
      </c>
      <c r="G70" s="650">
        <v>1</v>
      </c>
      <c r="H70" s="650">
        <v>162</v>
      </c>
      <c r="I70" s="653">
        <v>1013</v>
      </c>
      <c r="J70" s="653">
        <v>165119</v>
      </c>
      <c r="K70" s="650">
        <v>1.2836940635009484</v>
      </c>
      <c r="L70" s="650">
        <v>163</v>
      </c>
      <c r="M70" s="653">
        <v>875</v>
      </c>
      <c r="N70" s="653">
        <v>143135</v>
      </c>
      <c r="O70" s="666">
        <v>1.1127825978791555</v>
      </c>
      <c r="P70" s="654">
        <v>163.58285714285714</v>
      </c>
    </row>
    <row r="71" spans="1:16" ht="14.4" customHeight="1" x14ac:dyDescent="0.3">
      <c r="A71" s="649" t="s">
        <v>4636</v>
      </c>
      <c r="B71" s="650" t="s">
        <v>4672</v>
      </c>
      <c r="C71" s="650" t="s">
        <v>4751</v>
      </c>
      <c r="D71" s="650" t="s">
        <v>4690</v>
      </c>
      <c r="E71" s="653">
        <v>2</v>
      </c>
      <c r="F71" s="653">
        <v>772</v>
      </c>
      <c r="G71" s="650">
        <v>1</v>
      </c>
      <c r="H71" s="650">
        <v>386</v>
      </c>
      <c r="I71" s="653">
        <v>12</v>
      </c>
      <c r="J71" s="653">
        <v>4668</v>
      </c>
      <c r="K71" s="650">
        <v>6.0466321243523318</v>
      </c>
      <c r="L71" s="650">
        <v>389</v>
      </c>
      <c r="M71" s="653">
        <v>76</v>
      </c>
      <c r="N71" s="653">
        <v>29740</v>
      </c>
      <c r="O71" s="666">
        <v>38.523316062176164</v>
      </c>
      <c r="P71" s="654">
        <v>391.31578947368422</v>
      </c>
    </row>
    <row r="72" spans="1:16" ht="14.4" customHeight="1" x14ac:dyDescent="0.3">
      <c r="A72" s="649" t="s">
        <v>4636</v>
      </c>
      <c r="B72" s="650" t="s">
        <v>4672</v>
      </c>
      <c r="C72" s="650" t="s">
        <v>4752</v>
      </c>
      <c r="D72" s="650" t="s">
        <v>4753</v>
      </c>
      <c r="E72" s="653">
        <v>17</v>
      </c>
      <c r="F72" s="653">
        <v>17663</v>
      </c>
      <c r="G72" s="650">
        <v>1</v>
      </c>
      <c r="H72" s="650">
        <v>1039</v>
      </c>
      <c r="I72" s="653">
        <v>33</v>
      </c>
      <c r="J72" s="653">
        <v>34419</v>
      </c>
      <c r="K72" s="650">
        <v>1.9486497197531563</v>
      </c>
      <c r="L72" s="650">
        <v>1043</v>
      </c>
      <c r="M72" s="653">
        <v>30</v>
      </c>
      <c r="N72" s="653">
        <v>31404</v>
      </c>
      <c r="O72" s="666">
        <v>1.7779539149634831</v>
      </c>
      <c r="P72" s="654">
        <v>1046.8</v>
      </c>
    </row>
    <row r="73" spans="1:16" ht="14.4" customHeight="1" x14ac:dyDescent="0.3">
      <c r="A73" s="649" t="s">
        <v>4636</v>
      </c>
      <c r="B73" s="650" t="s">
        <v>4672</v>
      </c>
      <c r="C73" s="650" t="s">
        <v>4754</v>
      </c>
      <c r="D73" s="650" t="s">
        <v>4755</v>
      </c>
      <c r="E73" s="653">
        <v>3</v>
      </c>
      <c r="F73" s="653">
        <v>1269</v>
      </c>
      <c r="G73" s="650">
        <v>1</v>
      </c>
      <c r="H73" s="650">
        <v>423</v>
      </c>
      <c r="I73" s="653">
        <v>20</v>
      </c>
      <c r="J73" s="653">
        <v>8520</v>
      </c>
      <c r="K73" s="650">
        <v>6.7139479905437351</v>
      </c>
      <c r="L73" s="650">
        <v>426</v>
      </c>
      <c r="M73" s="653">
        <v>2</v>
      </c>
      <c r="N73" s="653">
        <v>852</v>
      </c>
      <c r="O73" s="666">
        <v>0.67139479905437349</v>
      </c>
      <c r="P73" s="654">
        <v>426</v>
      </c>
    </row>
    <row r="74" spans="1:16" ht="14.4" customHeight="1" thickBot="1" x14ac:dyDescent="0.35">
      <c r="A74" s="655" t="s">
        <v>4636</v>
      </c>
      <c r="B74" s="656" t="s">
        <v>4672</v>
      </c>
      <c r="C74" s="656" t="s">
        <v>4756</v>
      </c>
      <c r="D74" s="656" t="s">
        <v>4757</v>
      </c>
      <c r="E74" s="659">
        <v>1</v>
      </c>
      <c r="F74" s="659">
        <v>210</v>
      </c>
      <c r="G74" s="656">
        <v>1</v>
      </c>
      <c r="H74" s="656">
        <v>210</v>
      </c>
      <c r="I74" s="659">
        <v>2</v>
      </c>
      <c r="J74" s="659">
        <v>422</v>
      </c>
      <c r="K74" s="656">
        <v>2.0095238095238095</v>
      </c>
      <c r="L74" s="656">
        <v>211</v>
      </c>
      <c r="M74" s="659"/>
      <c r="N74" s="659"/>
      <c r="O74" s="667"/>
      <c r="P74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90547214</v>
      </c>
      <c r="C3" s="352">
        <f t="shared" ref="C3:R3" si="0">SUBTOTAL(9,C6:C1048576)</f>
        <v>27</v>
      </c>
      <c r="D3" s="352">
        <f t="shared" si="0"/>
        <v>89541758</v>
      </c>
      <c r="E3" s="352">
        <f t="shared" si="0"/>
        <v>26.906142054077218</v>
      </c>
      <c r="F3" s="352">
        <f t="shared" si="0"/>
        <v>98418537</v>
      </c>
      <c r="G3" s="355">
        <f>IF(B3&lt;&gt;0,F3/B3,"")</f>
        <v>1.0869305929169726</v>
      </c>
      <c r="H3" s="351">
        <f t="shared" si="0"/>
        <v>6377049.1699999999</v>
      </c>
      <c r="I3" s="352">
        <f t="shared" si="0"/>
        <v>12</v>
      </c>
      <c r="J3" s="352">
        <f t="shared" si="0"/>
        <v>5846220.3399999999</v>
      </c>
      <c r="K3" s="352">
        <f t="shared" si="0"/>
        <v>481.17407785743302</v>
      </c>
      <c r="L3" s="352">
        <f t="shared" si="0"/>
        <v>9062302.8400000073</v>
      </c>
      <c r="M3" s="353">
        <f>IF(H3&lt;&gt;0,L3/H3,"")</f>
        <v>1.4210809103734741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4759</v>
      </c>
      <c r="B6" s="789">
        <v>100746</v>
      </c>
      <c r="C6" s="723">
        <v>1</v>
      </c>
      <c r="D6" s="789">
        <v>90682</v>
      </c>
      <c r="E6" s="723">
        <v>0.90010521509538843</v>
      </c>
      <c r="F6" s="789">
        <v>135608</v>
      </c>
      <c r="G6" s="728">
        <v>1.3460385523991028</v>
      </c>
      <c r="H6" s="789"/>
      <c r="I6" s="723"/>
      <c r="J6" s="789">
        <v>904.75</v>
      </c>
      <c r="K6" s="723"/>
      <c r="L6" s="789">
        <v>1809.5</v>
      </c>
      <c r="M6" s="728"/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4760</v>
      </c>
      <c r="B7" s="790">
        <v>127759</v>
      </c>
      <c r="C7" s="650">
        <v>1</v>
      </c>
      <c r="D7" s="790">
        <v>111652</v>
      </c>
      <c r="E7" s="650">
        <v>0.87392669009619672</v>
      </c>
      <c r="F7" s="790">
        <v>148733</v>
      </c>
      <c r="G7" s="666">
        <v>1.164168473453925</v>
      </c>
      <c r="H7" s="790">
        <v>500</v>
      </c>
      <c r="I7" s="650">
        <v>1</v>
      </c>
      <c r="J7" s="790"/>
      <c r="K7" s="650"/>
      <c r="L7" s="790"/>
      <c r="M7" s="666"/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4761</v>
      </c>
      <c r="B8" s="790">
        <v>26224</v>
      </c>
      <c r="C8" s="650">
        <v>1</v>
      </c>
      <c r="D8" s="790">
        <v>16177</v>
      </c>
      <c r="E8" s="650">
        <v>0.61687766931055521</v>
      </c>
      <c r="F8" s="790">
        <v>27264</v>
      </c>
      <c r="G8" s="666">
        <v>1.0396583282489322</v>
      </c>
      <c r="H8" s="790"/>
      <c r="I8" s="650"/>
      <c r="J8" s="790"/>
      <c r="K8" s="650"/>
      <c r="L8" s="790">
        <v>904.75</v>
      </c>
      <c r="M8" s="666"/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4762</v>
      </c>
      <c r="B9" s="790">
        <v>7116179</v>
      </c>
      <c r="C9" s="650">
        <v>1</v>
      </c>
      <c r="D9" s="790">
        <v>8176299</v>
      </c>
      <c r="E9" s="650">
        <v>1.1489732059859652</v>
      </c>
      <c r="F9" s="790">
        <v>8734181</v>
      </c>
      <c r="G9" s="666">
        <v>1.2273694914082403</v>
      </c>
      <c r="H9" s="790">
        <v>214830</v>
      </c>
      <c r="I9" s="650">
        <v>1</v>
      </c>
      <c r="J9" s="790">
        <v>422508.37</v>
      </c>
      <c r="K9" s="650">
        <v>1.9667102825489922</v>
      </c>
      <c r="L9" s="790">
        <v>594067.09000000008</v>
      </c>
      <c r="M9" s="666">
        <v>2.7652892519666716</v>
      </c>
      <c r="N9" s="790"/>
      <c r="O9" s="650"/>
      <c r="P9" s="790"/>
      <c r="Q9" s="650"/>
      <c r="R9" s="790"/>
      <c r="S9" s="689"/>
    </row>
    <row r="10" spans="1:19" ht="14.4" customHeight="1" x14ac:dyDescent="0.3">
      <c r="A10" s="676" t="s">
        <v>4763</v>
      </c>
      <c r="B10" s="790">
        <v>2752031</v>
      </c>
      <c r="C10" s="650">
        <v>1</v>
      </c>
      <c r="D10" s="790">
        <v>2855950</v>
      </c>
      <c r="E10" s="650">
        <v>1.0377608391765936</v>
      </c>
      <c r="F10" s="790">
        <v>2861480</v>
      </c>
      <c r="G10" s="666">
        <v>1.0397702642157738</v>
      </c>
      <c r="H10" s="790">
        <v>23080.319999999996</v>
      </c>
      <c r="I10" s="650">
        <v>1</v>
      </c>
      <c r="J10" s="790">
        <v>77738.58</v>
      </c>
      <c r="K10" s="650">
        <v>3.3681760044921396</v>
      </c>
      <c r="L10" s="790">
        <v>123190.45999999999</v>
      </c>
      <c r="M10" s="666">
        <v>5.3374675914372078</v>
      </c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4764</v>
      </c>
      <c r="B11" s="790">
        <v>5670997</v>
      </c>
      <c r="C11" s="650">
        <v>1</v>
      </c>
      <c r="D11" s="790">
        <v>5484654</v>
      </c>
      <c r="E11" s="650">
        <v>0.96714105121198268</v>
      </c>
      <c r="F11" s="790">
        <v>6270479</v>
      </c>
      <c r="G11" s="666">
        <v>1.1057101599595274</v>
      </c>
      <c r="H11" s="790">
        <v>13005.84</v>
      </c>
      <c r="I11" s="650">
        <v>1</v>
      </c>
      <c r="J11" s="790">
        <v>210226.12000000002</v>
      </c>
      <c r="K11" s="650">
        <v>16.163978643440178</v>
      </c>
      <c r="L11" s="790">
        <v>508131.06000000006</v>
      </c>
      <c r="M11" s="666">
        <v>39.069453414773676</v>
      </c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2408</v>
      </c>
      <c r="B12" s="790">
        <v>41267967</v>
      </c>
      <c r="C12" s="650">
        <v>1</v>
      </c>
      <c r="D12" s="790">
        <v>40739457</v>
      </c>
      <c r="E12" s="650">
        <v>0.98719321453368425</v>
      </c>
      <c r="F12" s="790">
        <v>45217207</v>
      </c>
      <c r="G12" s="666">
        <v>1.0956974691774857</v>
      </c>
      <c r="H12" s="790">
        <v>6053696</v>
      </c>
      <c r="I12" s="650">
        <v>1</v>
      </c>
      <c r="J12" s="790">
        <v>4457588.4899999993</v>
      </c>
      <c r="K12" s="650">
        <v>0.73634164814354719</v>
      </c>
      <c r="L12" s="790">
        <v>6639668.8600000059</v>
      </c>
      <c r="M12" s="666">
        <v>1.0967958846958958</v>
      </c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4765</v>
      </c>
      <c r="B13" s="790">
        <v>5119072</v>
      </c>
      <c r="C13" s="650">
        <v>1</v>
      </c>
      <c r="D13" s="790">
        <v>4488496</v>
      </c>
      <c r="E13" s="650">
        <v>0.87681829831656988</v>
      </c>
      <c r="F13" s="790">
        <v>5632288</v>
      </c>
      <c r="G13" s="666">
        <v>1.1002556713404306</v>
      </c>
      <c r="H13" s="790"/>
      <c r="I13" s="650"/>
      <c r="J13" s="790">
        <v>95903.5</v>
      </c>
      <c r="K13" s="650"/>
      <c r="L13" s="790">
        <v>208997.25</v>
      </c>
      <c r="M13" s="666"/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4766</v>
      </c>
      <c r="B14" s="790">
        <v>115322</v>
      </c>
      <c r="C14" s="650">
        <v>1</v>
      </c>
      <c r="D14" s="790">
        <v>67875</v>
      </c>
      <c r="E14" s="650">
        <v>0.58856939699276811</v>
      </c>
      <c r="F14" s="790">
        <v>115404</v>
      </c>
      <c r="G14" s="666">
        <v>1.0007110525311735</v>
      </c>
      <c r="H14" s="790"/>
      <c r="I14" s="650"/>
      <c r="J14" s="790">
        <v>904.75</v>
      </c>
      <c r="K14" s="650"/>
      <c r="L14" s="790">
        <v>4523.75</v>
      </c>
      <c r="M14" s="666"/>
      <c r="N14" s="790"/>
      <c r="O14" s="650"/>
      <c r="P14" s="790"/>
      <c r="Q14" s="650"/>
      <c r="R14" s="790"/>
      <c r="S14" s="689"/>
    </row>
    <row r="15" spans="1:19" ht="14.4" customHeight="1" x14ac:dyDescent="0.3">
      <c r="A15" s="676" t="s">
        <v>4767</v>
      </c>
      <c r="B15" s="790">
        <v>3815425</v>
      </c>
      <c r="C15" s="650">
        <v>1</v>
      </c>
      <c r="D15" s="790">
        <v>3771120</v>
      </c>
      <c r="E15" s="650">
        <v>0.98838792532941944</v>
      </c>
      <c r="F15" s="790">
        <v>4186442</v>
      </c>
      <c r="G15" s="666">
        <v>1.097241329602862</v>
      </c>
      <c r="H15" s="790">
        <v>2310</v>
      </c>
      <c r="I15" s="650">
        <v>1</v>
      </c>
      <c r="J15" s="790">
        <v>39243.14</v>
      </c>
      <c r="K15" s="650">
        <v>16.988372294372294</v>
      </c>
      <c r="L15" s="790">
        <v>66046.75</v>
      </c>
      <c r="M15" s="666">
        <v>28.591666666666665</v>
      </c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4768</v>
      </c>
      <c r="B16" s="790">
        <v>5673708</v>
      </c>
      <c r="C16" s="650">
        <v>1</v>
      </c>
      <c r="D16" s="790">
        <v>5697160</v>
      </c>
      <c r="E16" s="650">
        <v>1.0041334520563976</v>
      </c>
      <c r="F16" s="790">
        <v>6265090</v>
      </c>
      <c r="G16" s="666">
        <v>1.1042320119399871</v>
      </c>
      <c r="H16" s="790">
        <v>1455.8399999999997</v>
      </c>
      <c r="I16" s="650">
        <v>1</v>
      </c>
      <c r="J16" s="790">
        <v>142860.08000000005</v>
      </c>
      <c r="K16" s="650">
        <v>98.128970216507355</v>
      </c>
      <c r="L16" s="790">
        <v>344508.31</v>
      </c>
      <c r="M16" s="666">
        <v>236.63885454445548</v>
      </c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4769</v>
      </c>
      <c r="B17" s="790">
        <v>2544143</v>
      </c>
      <c r="C17" s="650">
        <v>1</v>
      </c>
      <c r="D17" s="790">
        <v>2215613</v>
      </c>
      <c r="E17" s="650">
        <v>0.87086810764960931</v>
      </c>
      <c r="F17" s="790">
        <v>2778114</v>
      </c>
      <c r="G17" s="666">
        <v>1.0919645633126753</v>
      </c>
      <c r="H17" s="790">
        <v>242.64</v>
      </c>
      <c r="I17" s="650">
        <v>1</v>
      </c>
      <c r="J17" s="790">
        <v>78293.78</v>
      </c>
      <c r="K17" s="650">
        <v>322.67466205077483</v>
      </c>
      <c r="L17" s="790">
        <v>131431.39000000001</v>
      </c>
      <c r="M17" s="666">
        <v>541.67239531816688</v>
      </c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4770</v>
      </c>
      <c r="B18" s="790">
        <v>2766770</v>
      </c>
      <c r="C18" s="650">
        <v>1</v>
      </c>
      <c r="D18" s="790">
        <v>2622062</v>
      </c>
      <c r="E18" s="650">
        <v>0.94769785706798904</v>
      </c>
      <c r="F18" s="790">
        <v>2776598</v>
      </c>
      <c r="G18" s="666">
        <v>1.0035521564857217</v>
      </c>
      <c r="H18" s="790"/>
      <c r="I18" s="650"/>
      <c r="J18" s="790">
        <v>11761.75</v>
      </c>
      <c r="K18" s="650"/>
      <c r="L18" s="790">
        <v>15380.75</v>
      </c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4771</v>
      </c>
      <c r="B19" s="790">
        <v>725305</v>
      </c>
      <c r="C19" s="650">
        <v>1</v>
      </c>
      <c r="D19" s="790">
        <v>576689</v>
      </c>
      <c r="E19" s="650">
        <v>0.79509861368665591</v>
      </c>
      <c r="F19" s="790">
        <v>531192</v>
      </c>
      <c r="G19" s="666">
        <v>0.73237051998814295</v>
      </c>
      <c r="H19" s="790"/>
      <c r="I19" s="650"/>
      <c r="J19" s="790">
        <v>5428.5</v>
      </c>
      <c r="K19" s="650"/>
      <c r="L19" s="790">
        <v>6333.25</v>
      </c>
      <c r="M19" s="666"/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4772</v>
      </c>
      <c r="B20" s="790">
        <v>195014</v>
      </c>
      <c r="C20" s="650">
        <v>1</v>
      </c>
      <c r="D20" s="790">
        <v>297032</v>
      </c>
      <c r="E20" s="650">
        <v>1.5231316725978647</v>
      </c>
      <c r="F20" s="790">
        <v>272861</v>
      </c>
      <c r="G20" s="666">
        <v>1.3991867250556371</v>
      </c>
      <c r="H20" s="790"/>
      <c r="I20" s="650"/>
      <c r="J20" s="790">
        <v>7238</v>
      </c>
      <c r="K20" s="650"/>
      <c r="L20" s="790">
        <v>5428.5</v>
      </c>
      <c r="M20" s="666"/>
      <c r="N20" s="790"/>
      <c r="O20" s="650"/>
      <c r="P20" s="790"/>
      <c r="Q20" s="650"/>
      <c r="R20" s="790"/>
      <c r="S20" s="689"/>
    </row>
    <row r="21" spans="1:19" ht="14.4" customHeight="1" x14ac:dyDescent="0.3">
      <c r="A21" s="676" t="s">
        <v>4773</v>
      </c>
      <c r="B21" s="790">
        <v>162498</v>
      </c>
      <c r="C21" s="650">
        <v>1</v>
      </c>
      <c r="D21" s="790">
        <v>286436</v>
      </c>
      <c r="E21" s="650">
        <v>1.7627047717510369</v>
      </c>
      <c r="F21" s="790">
        <v>270053</v>
      </c>
      <c r="G21" s="666">
        <v>1.6618850693546998</v>
      </c>
      <c r="H21" s="790"/>
      <c r="I21" s="650"/>
      <c r="J21" s="790">
        <v>2714.25</v>
      </c>
      <c r="K21" s="650"/>
      <c r="L21" s="790">
        <v>10194.89</v>
      </c>
      <c r="M21" s="666"/>
      <c r="N21" s="790"/>
      <c r="O21" s="650"/>
      <c r="P21" s="790"/>
      <c r="Q21" s="650"/>
      <c r="R21" s="790"/>
      <c r="S21" s="689"/>
    </row>
    <row r="22" spans="1:19" ht="14.4" customHeight="1" x14ac:dyDescent="0.3">
      <c r="A22" s="676" t="s">
        <v>4774</v>
      </c>
      <c r="B22" s="790">
        <v>92695</v>
      </c>
      <c r="C22" s="650">
        <v>1</v>
      </c>
      <c r="D22" s="790">
        <v>118718</v>
      </c>
      <c r="E22" s="650">
        <v>1.2807379038783107</v>
      </c>
      <c r="F22" s="790">
        <v>87875</v>
      </c>
      <c r="G22" s="666">
        <v>0.94800151032957547</v>
      </c>
      <c r="H22" s="790"/>
      <c r="I22" s="650"/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4775</v>
      </c>
      <c r="B23" s="790">
        <v>557</v>
      </c>
      <c r="C23" s="650">
        <v>1</v>
      </c>
      <c r="D23" s="790">
        <v>327</v>
      </c>
      <c r="E23" s="650">
        <v>0.58707360861759428</v>
      </c>
      <c r="F23" s="790">
        <v>327</v>
      </c>
      <c r="G23" s="666">
        <v>0.58707360861759428</v>
      </c>
      <c r="H23" s="790"/>
      <c r="I23" s="650"/>
      <c r="J23" s="790"/>
      <c r="K23" s="650"/>
      <c r="L23" s="790"/>
      <c r="M23" s="666"/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4776</v>
      </c>
      <c r="B24" s="790">
        <v>73909</v>
      </c>
      <c r="C24" s="650">
        <v>1</v>
      </c>
      <c r="D24" s="790">
        <v>106337</v>
      </c>
      <c r="E24" s="650">
        <v>1.4387557672272659</v>
      </c>
      <c r="F24" s="790">
        <v>55675</v>
      </c>
      <c r="G24" s="666">
        <v>0.75329120946028227</v>
      </c>
      <c r="H24" s="790"/>
      <c r="I24" s="650"/>
      <c r="J24" s="790">
        <v>904.75</v>
      </c>
      <c r="K24" s="650"/>
      <c r="L24" s="790"/>
      <c r="M24" s="666"/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4777</v>
      </c>
      <c r="B25" s="790">
        <v>891902</v>
      </c>
      <c r="C25" s="650">
        <v>1</v>
      </c>
      <c r="D25" s="790">
        <v>601301</v>
      </c>
      <c r="E25" s="650">
        <v>0.67417832900924091</v>
      </c>
      <c r="F25" s="790">
        <v>834629</v>
      </c>
      <c r="G25" s="666">
        <v>0.93578554594563079</v>
      </c>
      <c r="H25" s="790"/>
      <c r="I25" s="650"/>
      <c r="J25" s="790">
        <v>6333.25</v>
      </c>
      <c r="K25" s="650"/>
      <c r="L25" s="790">
        <v>7238</v>
      </c>
      <c r="M25" s="666"/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4778</v>
      </c>
      <c r="B26" s="790">
        <v>56621</v>
      </c>
      <c r="C26" s="650">
        <v>1</v>
      </c>
      <c r="D26" s="790">
        <v>48803</v>
      </c>
      <c r="E26" s="650">
        <v>0.86192402112290489</v>
      </c>
      <c r="F26" s="790">
        <v>88824</v>
      </c>
      <c r="G26" s="666">
        <v>1.5687465781247241</v>
      </c>
      <c r="H26" s="790">
        <v>13830.48</v>
      </c>
      <c r="I26" s="650">
        <v>1</v>
      </c>
      <c r="J26" s="790">
        <v>12859.92</v>
      </c>
      <c r="K26" s="650">
        <v>0.92982456140350878</v>
      </c>
      <c r="L26" s="790">
        <v>25257.019999999997</v>
      </c>
      <c r="M26" s="666">
        <v>1.8261853529306284</v>
      </c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4779</v>
      </c>
      <c r="B27" s="790">
        <v>1190999</v>
      </c>
      <c r="C27" s="650">
        <v>1</v>
      </c>
      <c r="D27" s="790"/>
      <c r="E27" s="650"/>
      <c r="F27" s="790"/>
      <c r="G27" s="666"/>
      <c r="H27" s="790">
        <v>727.92</v>
      </c>
      <c r="I27" s="650">
        <v>1</v>
      </c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4780</v>
      </c>
      <c r="B28" s="790">
        <v>3667</v>
      </c>
      <c r="C28" s="650">
        <v>1</v>
      </c>
      <c r="D28" s="790">
        <v>6910</v>
      </c>
      <c r="E28" s="650">
        <v>1.8843741478047451</v>
      </c>
      <c r="F28" s="790">
        <v>7394</v>
      </c>
      <c r="G28" s="666">
        <v>2.016362148895555</v>
      </c>
      <c r="H28" s="790"/>
      <c r="I28" s="650"/>
      <c r="J28" s="790"/>
      <c r="K28" s="650"/>
      <c r="L28" s="790">
        <v>500</v>
      </c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4781</v>
      </c>
      <c r="B29" s="790">
        <v>4630657</v>
      </c>
      <c r="C29" s="650">
        <v>1</v>
      </c>
      <c r="D29" s="790">
        <v>4491309</v>
      </c>
      <c r="E29" s="650">
        <v>0.96990750988466645</v>
      </c>
      <c r="F29" s="790">
        <v>4621448</v>
      </c>
      <c r="G29" s="666">
        <v>0.99801129731698979</v>
      </c>
      <c r="H29" s="790">
        <v>41820.12999999999</v>
      </c>
      <c r="I29" s="650">
        <v>1</v>
      </c>
      <c r="J29" s="790">
        <v>54297.579999999994</v>
      </c>
      <c r="K29" s="650">
        <v>1.2983599046679197</v>
      </c>
      <c r="L29" s="790">
        <v>59043.369999999995</v>
      </c>
      <c r="M29" s="666">
        <v>1.4118409005423944</v>
      </c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4782</v>
      </c>
      <c r="B30" s="790">
        <v>7410</v>
      </c>
      <c r="C30" s="650">
        <v>1</v>
      </c>
      <c r="D30" s="790">
        <v>6126</v>
      </c>
      <c r="E30" s="650">
        <v>0.82672064777327936</v>
      </c>
      <c r="F30" s="790">
        <v>5624</v>
      </c>
      <c r="G30" s="666">
        <v>0.75897435897435894</v>
      </c>
      <c r="H30" s="790"/>
      <c r="I30" s="650"/>
      <c r="J30" s="790"/>
      <c r="K30" s="650"/>
      <c r="L30" s="790"/>
      <c r="M30" s="666"/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4783</v>
      </c>
      <c r="B31" s="790">
        <v>33458</v>
      </c>
      <c r="C31" s="650">
        <v>1</v>
      </c>
      <c r="D31" s="790">
        <v>42277</v>
      </c>
      <c r="E31" s="650">
        <v>1.2635841951102875</v>
      </c>
      <c r="F31" s="790">
        <v>39420</v>
      </c>
      <c r="G31" s="666">
        <v>1.1781935561001853</v>
      </c>
      <c r="H31" s="790"/>
      <c r="I31" s="650"/>
      <c r="J31" s="790"/>
      <c r="K31" s="650"/>
      <c r="L31" s="790">
        <v>904.75</v>
      </c>
      <c r="M31" s="666"/>
      <c r="N31" s="790"/>
      <c r="O31" s="650"/>
      <c r="P31" s="790"/>
      <c r="Q31" s="650"/>
      <c r="R31" s="790"/>
      <c r="S31" s="689"/>
    </row>
    <row r="32" spans="1:19" ht="14.4" customHeight="1" thickBot="1" x14ac:dyDescent="0.35">
      <c r="A32" s="792" t="s">
        <v>4784</v>
      </c>
      <c r="B32" s="791">
        <v>5386179</v>
      </c>
      <c r="C32" s="656">
        <v>1</v>
      </c>
      <c r="D32" s="791">
        <v>6622296</v>
      </c>
      <c r="E32" s="656">
        <v>1.2294979427902415</v>
      </c>
      <c r="F32" s="791">
        <v>6454327</v>
      </c>
      <c r="G32" s="667">
        <v>1.1983127556659368</v>
      </c>
      <c r="H32" s="791">
        <v>11550</v>
      </c>
      <c r="I32" s="656">
        <v>1</v>
      </c>
      <c r="J32" s="791">
        <v>218510.78000000003</v>
      </c>
      <c r="K32" s="656">
        <v>18.918682251082252</v>
      </c>
      <c r="L32" s="791">
        <v>308743.14</v>
      </c>
      <c r="M32" s="667">
        <v>26.731007792207794</v>
      </c>
      <c r="N32" s="791"/>
      <c r="O32" s="656"/>
      <c r="P32" s="791"/>
      <c r="Q32" s="656"/>
      <c r="R32" s="791"/>
      <c r="S32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5623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136971.18</v>
      </c>
      <c r="G3" s="212">
        <f t="shared" si="0"/>
        <v>96924263.170000002</v>
      </c>
      <c r="H3" s="212"/>
      <c r="I3" s="212"/>
      <c r="J3" s="212">
        <f t="shared" si="0"/>
        <v>135951.03999999998</v>
      </c>
      <c r="K3" s="212">
        <f t="shared" si="0"/>
        <v>95387978.339999989</v>
      </c>
      <c r="L3" s="212"/>
      <c r="M3" s="212"/>
      <c r="N3" s="212">
        <f t="shared" si="0"/>
        <v>149592.80000000002</v>
      </c>
      <c r="O3" s="212">
        <f t="shared" si="0"/>
        <v>107480839.84000002</v>
      </c>
      <c r="P3" s="79">
        <f>IF(G3=0,0,O3/G3)</f>
        <v>1.1089157278553086</v>
      </c>
      <c r="Q3" s="213">
        <f>IF(N3=0,0,O3/N3)</f>
        <v>718.48939146803866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4785</v>
      </c>
      <c r="B6" s="723" t="s">
        <v>4636</v>
      </c>
      <c r="C6" s="723" t="s">
        <v>4661</v>
      </c>
      <c r="D6" s="723" t="s">
        <v>4786</v>
      </c>
      <c r="E6" s="723" t="s">
        <v>4787</v>
      </c>
      <c r="F6" s="229"/>
      <c r="G6" s="229"/>
      <c r="H6" s="229"/>
      <c r="I6" s="229"/>
      <c r="J6" s="229">
        <v>1</v>
      </c>
      <c r="K6" s="229">
        <v>904.75</v>
      </c>
      <c r="L6" s="229"/>
      <c r="M6" s="229">
        <v>904.75</v>
      </c>
      <c r="N6" s="229">
        <v>2</v>
      </c>
      <c r="O6" s="229">
        <v>1809.5</v>
      </c>
      <c r="P6" s="728"/>
      <c r="Q6" s="736">
        <v>904.75</v>
      </c>
    </row>
    <row r="7" spans="1:17" ht="14.4" customHeight="1" x14ac:dyDescent="0.3">
      <c r="A7" s="649" t="s">
        <v>4785</v>
      </c>
      <c r="B7" s="650" t="s">
        <v>4636</v>
      </c>
      <c r="C7" s="650" t="s">
        <v>4672</v>
      </c>
      <c r="D7" s="650" t="s">
        <v>4788</v>
      </c>
      <c r="E7" s="650" t="s">
        <v>4789</v>
      </c>
      <c r="F7" s="653">
        <v>1</v>
      </c>
      <c r="G7" s="653">
        <v>185</v>
      </c>
      <c r="H7" s="653">
        <v>1</v>
      </c>
      <c r="I7" s="653">
        <v>185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4785</v>
      </c>
      <c r="B8" s="650" t="s">
        <v>4636</v>
      </c>
      <c r="C8" s="650" t="s">
        <v>4672</v>
      </c>
      <c r="D8" s="650" t="s">
        <v>4677</v>
      </c>
      <c r="E8" s="650" t="s">
        <v>4678</v>
      </c>
      <c r="F8" s="653">
        <v>1</v>
      </c>
      <c r="G8" s="653">
        <v>34</v>
      </c>
      <c r="H8" s="653">
        <v>1</v>
      </c>
      <c r="I8" s="653">
        <v>34</v>
      </c>
      <c r="J8" s="653">
        <v>1</v>
      </c>
      <c r="K8" s="653">
        <v>34</v>
      </c>
      <c r="L8" s="653">
        <v>1</v>
      </c>
      <c r="M8" s="653">
        <v>34</v>
      </c>
      <c r="N8" s="653"/>
      <c r="O8" s="653"/>
      <c r="P8" s="666"/>
      <c r="Q8" s="654"/>
    </row>
    <row r="9" spans="1:17" ht="14.4" customHeight="1" x14ac:dyDescent="0.3">
      <c r="A9" s="649" t="s">
        <v>4785</v>
      </c>
      <c r="B9" s="650" t="s">
        <v>4636</v>
      </c>
      <c r="C9" s="650" t="s">
        <v>4672</v>
      </c>
      <c r="D9" s="650" t="s">
        <v>4683</v>
      </c>
      <c r="E9" s="650" t="s">
        <v>4632</v>
      </c>
      <c r="F9" s="653">
        <v>1</v>
      </c>
      <c r="G9" s="653">
        <v>156</v>
      </c>
      <c r="H9" s="653">
        <v>1</v>
      </c>
      <c r="I9" s="653">
        <v>156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4785</v>
      </c>
      <c r="B10" s="650" t="s">
        <v>4636</v>
      </c>
      <c r="C10" s="650" t="s">
        <v>4672</v>
      </c>
      <c r="D10" s="650" t="s">
        <v>4684</v>
      </c>
      <c r="E10" s="650" t="s">
        <v>4632</v>
      </c>
      <c r="F10" s="653">
        <v>1</v>
      </c>
      <c r="G10" s="653">
        <v>78</v>
      </c>
      <c r="H10" s="653">
        <v>1</v>
      </c>
      <c r="I10" s="653">
        <v>78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4785</v>
      </c>
      <c r="B11" s="650" t="s">
        <v>4636</v>
      </c>
      <c r="C11" s="650" t="s">
        <v>4672</v>
      </c>
      <c r="D11" s="650" t="s">
        <v>4685</v>
      </c>
      <c r="E11" s="650" t="s">
        <v>4686</v>
      </c>
      <c r="F11" s="653">
        <v>23</v>
      </c>
      <c r="G11" s="653">
        <v>5313</v>
      </c>
      <c r="H11" s="653">
        <v>1</v>
      </c>
      <c r="I11" s="653">
        <v>231</v>
      </c>
      <c r="J11" s="653">
        <v>29</v>
      </c>
      <c r="K11" s="653">
        <v>6728</v>
      </c>
      <c r="L11" s="653">
        <v>1.2663278750235272</v>
      </c>
      <c r="M11" s="653">
        <v>232</v>
      </c>
      <c r="N11" s="653">
        <v>43</v>
      </c>
      <c r="O11" s="653">
        <v>10012</v>
      </c>
      <c r="P11" s="666">
        <v>1.8844344061735365</v>
      </c>
      <c r="Q11" s="654">
        <v>232.83720930232559</v>
      </c>
    </row>
    <row r="12" spans="1:17" ht="14.4" customHeight="1" x14ac:dyDescent="0.3">
      <c r="A12" s="649" t="s">
        <v>4785</v>
      </c>
      <c r="B12" s="650" t="s">
        <v>4636</v>
      </c>
      <c r="C12" s="650" t="s">
        <v>4672</v>
      </c>
      <c r="D12" s="650" t="s">
        <v>4687</v>
      </c>
      <c r="E12" s="650" t="s">
        <v>4688</v>
      </c>
      <c r="F12" s="653">
        <v>13</v>
      </c>
      <c r="G12" s="653">
        <v>1508</v>
      </c>
      <c r="H12" s="653">
        <v>1</v>
      </c>
      <c r="I12" s="653">
        <v>116</v>
      </c>
      <c r="J12" s="653">
        <v>17</v>
      </c>
      <c r="K12" s="653">
        <v>1972</v>
      </c>
      <c r="L12" s="653">
        <v>1.3076923076923077</v>
      </c>
      <c r="M12" s="653">
        <v>116</v>
      </c>
      <c r="N12" s="653">
        <v>9</v>
      </c>
      <c r="O12" s="653">
        <v>1052</v>
      </c>
      <c r="P12" s="666">
        <v>0.69761273209549068</v>
      </c>
      <c r="Q12" s="654">
        <v>116.88888888888889</v>
      </c>
    </row>
    <row r="13" spans="1:17" ht="14.4" customHeight="1" x14ac:dyDescent="0.3">
      <c r="A13" s="649" t="s">
        <v>4785</v>
      </c>
      <c r="B13" s="650" t="s">
        <v>4636</v>
      </c>
      <c r="C13" s="650" t="s">
        <v>4672</v>
      </c>
      <c r="D13" s="650" t="s">
        <v>4689</v>
      </c>
      <c r="E13" s="650" t="s">
        <v>4690</v>
      </c>
      <c r="F13" s="653"/>
      <c r="G13" s="653"/>
      <c r="H13" s="653"/>
      <c r="I13" s="653"/>
      <c r="J13" s="653">
        <v>2</v>
      </c>
      <c r="K13" s="653">
        <v>640</v>
      </c>
      <c r="L13" s="653"/>
      <c r="M13" s="653">
        <v>320</v>
      </c>
      <c r="N13" s="653"/>
      <c r="O13" s="653"/>
      <c r="P13" s="666"/>
      <c r="Q13" s="654"/>
    </row>
    <row r="14" spans="1:17" ht="14.4" customHeight="1" x14ac:dyDescent="0.3">
      <c r="A14" s="649" t="s">
        <v>4785</v>
      </c>
      <c r="B14" s="650" t="s">
        <v>4636</v>
      </c>
      <c r="C14" s="650" t="s">
        <v>4672</v>
      </c>
      <c r="D14" s="650" t="s">
        <v>4691</v>
      </c>
      <c r="E14" s="650" t="s">
        <v>4692</v>
      </c>
      <c r="F14" s="653">
        <v>3</v>
      </c>
      <c r="G14" s="653">
        <v>1449</v>
      </c>
      <c r="H14" s="653">
        <v>1</v>
      </c>
      <c r="I14" s="653">
        <v>483</v>
      </c>
      <c r="J14" s="653">
        <v>2</v>
      </c>
      <c r="K14" s="653">
        <v>968</v>
      </c>
      <c r="L14" s="653">
        <v>0.66804692891649409</v>
      </c>
      <c r="M14" s="653">
        <v>484</v>
      </c>
      <c r="N14" s="653"/>
      <c r="O14" s="653"/>
      <c r="P14" s="666"/>
      <c r="Q14" s="654"/>
    </row>
    <row r="15" spans="1:17" ht="14.4" customHeight="1" x14ac:dyDescent="0.3">
      <c r="A15" s="649" t="s">
        <v>4785</v>
      </c>
      <c r="B15" s="650" t="s">
        <v>4636</v>
      </c>
      <c r="C15" s="650" t="s">
        <v>4672</v>
      </c>
      <c r="D15" s="650" t="s">
        <v>4693</v>
      </c>
      <c r="E15" s="650" t="s">
        <v>4694</v>
      </c>
      <c r="F15" s="653"/>
      <c r="G15" s="653"/>
      <c r="H15" s="653"/>
      <c r="I15" s="653"/>
      <c r="J15" s="653">
        <v>12</v>
      </c>
      <c r="K15" s="653">
        <v>8124</v>
      </c>
      <c r="L15" s="653"/>
      <c r="M15" s="653">
        <v>677</v>
      </c>
      <c r="N15" s="653">
        <v>20</v>
      </c>
      <c r="O15" s="653">
        <v>13580</v>
      </c>
      <c r="P15" s="666"/>
      <c r="Q15" s="654">
        <v>679</v>
      </c>
    </row>
    <row r="16" spans="1:17" ht="14.4" customHeight="1" x14ac:dyDescent="0.3">
      <c r="A16" s="649" t="s">
        <v>4785</v>
      </c>
      <c r="B16" s="650" t="s">
        <v>4636</v>
      </c>
      <c r="C16" s="650" t="s">
        <v>4672</v>
      </c>
      <c r="D16" s="650" t="s">
        <v>4697</v>
      </c>
      <c r="E16" s="650" t="s">
        <v>4692</v>
      </c>
      <c r="F16" s="653"/>
      <c r="G16" s="653"/>
      <c r="H16" s="653"/>
      <c r="I16" s="653"/>
      <c r="J16" s="653">
        <v>1</v>
      </c>
      <c r="K16" s="653">
        <v>553</v>
      </c>
      <c r="L16" s="653"/>
      <c r="M16" s="653">
        <v>553</v>
      </c>
      <c r="N16" s="653">
        <v>2</v>
      </c>
      <c r="O16" s="653">
        <v>1114</v>
      </c>
      <c r="P16" s="666"/>
      <c r="Q16" s="654">
        <v>557</v>
      </c>
    </row>
    <row r="17" spans="1:17" ht="14.4" customHeight="1" x14ac:dyDescent="0.3">
      <c r="A17" s="649" t="s">
        <v>4785</v>
      </c>
      <c r="B17" s="650" t="s">
        <v>4636</v>
      </c>
      <c r="C17" s="650" t="s">
        <v>4672</v>
      </c>
      <c r="D17" s="650" t="s">
        <v>4698</v>
      </c>
      <c r="E17" s="650" t="s">
        <v>4694</v>
      </c>
      <c r="F17" s="653">
        <v>10</v>
      </c>
      <c r="G17" s="653">
        <v>7430</v>
      </c>
      <c r="H17" s="653">
        <v>1</v>
      </c>
      <c r="I17" s="653">
        <v>743</v>
      </c>
      <c r="J17" s="653">
        <v>24</v>
      </c>
      <c r="K17" s="653">
        <v>17904</v>
      </c>
      <c r="L17" s="653">
        <v>2.4096904441453568</v>
      </c>
      <c r="M17" s="653">
        <v>746</v>
      </c>
      <c r="N17" s="653">
        <v>9</v>
      </c>
      <c r="O17" s="653">
        <v>6714</v>
      </c>
      <c r="P17" s="666">
        <v>0.90363391655450875</v>
      </c>
      <c r="Q17" s="654">
        <v>746</v>
      </c>
    </row>
    <row r="18" spans="1:17" ht="14.4" customHeight="1" x14ac:dyDescent="0.3">
      <c r="A18" s="649" t="s">
        <v>4785</v>
      </c>
      <c r="B18" s="650" t="s">
        <v>4636</v>
      </c>
      <c r="C18" s="650" t="s">
        <v>4672</v>
      </c>
      <c r="D18" s="650" t="s">
        <v>4790</v>
      </c>
      <c r="E18" s="650" t="s">
        <v>4791</v>
      </c>
      <c r="F18" s="653">
        <v>2</v>
      </c>
      <c r="G18" s="653">
        <v>1600</v>
      </c>
      <c r="H18" s="653">
        <v>1</v>
      </c>
      <c r="I18" s="653">
        <v>800</v>
      </c>
      <c r="J18" s="653">
        <v>28</v>
      </c>
      <c r="K18" s="653">
        <v>22484</v>
      </c>
      <c r="L18" s="653">
        <v>14.0525</v>
      </c>
      <c r="M18" s="653">
        <v>803</v>
      </c>
      <c r="N18" s="653">
        <v>69</v>
      </c>
      <c r="O18" s="653">
        <v>55511</v>
      </c>
      <c r="P18" s="666">
        <v>34.694375000000001</v>
      </c>
      <c r="Q18" s="654">
        <v>804.50724637681162</v>
      </c>
    </row>
    <row r="19" spans="1:17" ht="14.4" customHeight="1" x14ac:dyDescent="0.3">
      <c r="A19" s="649" t="s">
        <v>4785</v>
      </c>
      <c r="B19" s="650" t="s">
        <v>4636</v>
      </c>
      <c r="C19" s="650" t="s">
        <v>4672</v>
      </c>
      <c r="D19" s="650" t="s">
        <v>4699</v>
      </c>
      <c r="E19" s="650" t="s">
        <v>4700</v>
      </c>
      <c r="F19" s="653"/>
      <c r="G19" s="653"/>
      <c r="H19" s="653"/>
      <c r="I19" s="653"/>
      <c r="J19" s="653">
        <v>3</v>
      </c>
      <c r="K19" s="653">
        <v>1317</v>
      </c>
      <c r="L19" s="653"/>
      <c r="M19" s="653">
        <v>439</v>
      </c>
      <c r="N19" s="653"/>
      <c r="O19" s="653"/>
      <c r="P19" s="666"/>
      <c r="Q19" s="654"/>
    </row>
    <row r="20" spans="1:17" ht="14.4" customHeight="1" x14ac:dyDescent="0.3">
      <c r="A20" s="649" t="s">
        <v>4785</v>
      </c>
      <c r="B20" s="650" t="s">
        <v>4636</v>
      </c>
      <c r="C20" s="650" t="s">
        <v>4672</v>
      </c>
      <c r="D20" s="650" t="s">
        <v>4704</v>
      </c>
      <c r="E20" s="650" t="s">
        <v>4705</v>
      </c>
      <c r="F20" s="653">
        <v>2</v>
      </c>
      <c r="G20" s="653">
        <v>412</v>
      </c>
      <c r="H20" s="653">
        <v>1</v>
      </c>
      <c r="I20" s="653">
        <v>206</v>
      </c>
      <c r="J20" s="653">
        <v>4</v>
      </c>
      <c r="K20" s="653">
        <v>828</v>
      </c>
      <c r="L20" s="653">
        <v>2.0097087378640777</v>
      </c>
      <c r="M20" s="653">
        <v>207</v>
      </c>
      <c r="N20" s="653">
        <v>5</v>
      </c>
      <c r="O20" s="653">
        <v>1039</v>
      </c>
      <c r="P20" s="666">
        <v>2.5218446601941746</v>
      </c>
      <c r="Q20" s="654">
        <v>207.8</v>
      </c>
    </row>
    <row r="21" spans="1:17" ht="14.4" customHeight="1" x14ac:dyDescent="0.3">
      <c r="A21" s="649" t="s">
        <v>4785</v>
      </c>
      <c r="B21" s="650" t="s">
        <v>4636</v>
      </c>
      <c r="C21" s="650" t="s">
        <v>4672</v>
      </c>
      <c r="D21" s="650" t="s">
        <v>4708</v>
      </c>
      <c r="E21" s="650" t="s">
        <v>4709</v>
      </c>
      <c r="F21" s="653">
        <v>1</v>
      </c>
      <c r="G21" s="653">
        <v>326</v>
      </c>
      <c r="H21" s="653">
        <v>1</v>
      </c>
      <c r="I21" s="653">
        <v>326</v>
      </c>
      <c r="J21" s="653">
        <v>3</v>
      </c>
      <c r="K21" s="653">
        <v>981</v>
      </c>
      <c r="L21" s="653">
        <v>3.0092024539877302</v>
      </c>
      <c r="M21" s="653">
        <v>327</v>
      </c>
      <c r="N21" s="653">
        <v>3</v>
      </c>
      <c r="O21" s="653">
        <v>984</v>
      </c>
      <c r="P21" s="666">
        <v>3.01840490797546</v>
      </c>
      <c r="Q21" s="654">
        <v>328</v>
      </c>
    </row>
    <row r="22" spans="1:17" ht="14.4" customHeight="1" x14ac:dyDescent="0.3">
      <c r="A22" s="649" t="s">
        <v>4785</v>
      </c>
      <c r="B22" s="650" t="s">
        <v>4636</v>
      </c>
      <c r="C22" s="650" t="s">
        <v>4672</v>
      </c>
      <c r="D22" s="650" t="s">
        <v>4712</v>
      </c>
      <c r="E22" s="650" t="s">
        <v>4713</v>
      </c>
      <c r="F22" s="653">
        <v>54</v>
      </c>
      <c r="G22" s="653">
        <v>4374</v>
      </c>
      <c r="H22" s="653">
        <v>1</v>
      </c>
      <c r="I22" s="653">
        <v>81</v>
      </c>
      <c r="J22" s="653">
        <v>73</v>
      </c>
      <c r="K22" s="653">
        <v>5986</v>
      </c>
      <c r="L22" s="653">
        <v>1.3685413808870599</v>
      </c>
      <c r="M22" s="653">
        <v>82</v>
      </c>
      <c r="N22" s="653">
        <v>103</v>
      </c>
      <c r="O22" s="653">
        <v>8554</v>
      </c>
      <c r="P22" s="666">
        <v>1.955647005029721</v>
      </c>
      <c r="Q22" s="654">
        <v>83.048543689320383</v>
      </c>
    </row>
    <row r="23" spans="1:17" ht="14.4" customHeight="1" x14ac:dyDescent="0.3">
      <c r="A23" s="649" t="s">
        <v>4785</v>
      </c>
      <c r="B23" s="650" t="s">
        <v>4636</v>
      </c>
      <c r="C23" s="650" t="s">
        <v>4672</v>
      </c>
      <c r="D23" s="650" t="s">
        <v>4716</v>
      </c>
      <c r="E23" s="650" t="s">
        <v>4717</v>
      </c>
      <c r="F23" s="653">
        <v>1</v>
      </c>
      <c r="G23" s="653">
        <v>852</v>
      </c>
      <c r="H23" s="653">
        <v>1</v>
      </c>
      <c r="I23" s="653">
        <v>852</v>
      </c>
      <c r="J23" s="653"/>
      <c r="K23" s="653"/>
      <c r="L23" s="653"/>
      <c r="M23" s="653"/>
      <c r="N23" s="653"/>
      <c r="O23" s="653"/>
      <c r="P23" s="666"/>
      <c r="Q23" s="654"/>
    </row>
    <row r="24" spans="1:17" ht="14.4" customHeight="1" x14ac:dyDescent="0.3">
      <c r="A24" s="649" t="s">
        <v>4785</v>
      </c>
      <c r="B24" s="650" t="s">
        <v>4636</v>
      </c>
      <c r="C24" s="650" t="s">
        <v>4672</v>
      </c>
      <c r="D24" s="650" t="s">
        <v>4792</v>
      </c>
      <c r="E24" s="650" t="s">
        <v>4791</v>
      </c>
      <c r="F24" s="653">
        <v>4</v>
      </c>
      <c r="G24" s="653">
        <v>3704</v>
      </c>
      <c r="H24" s="653">
        <v>1</v>
      </c>
      <c r="I24" s="653">
        <v>926</v>
      </c>
      <c r="J24" s="653">
        <v>4</v>
      </c>
      <c r="K24" s="653">
        <v>3716</v>
      </c>
      <c r="L24" s="653">
        <v>1.0032397408207343</v>
      </c>
      <c r="M24" s="653">
        <v>929</v>
      </c>
      <c r="N24" s="653">
        <v>10</v>
      </c>
      <c r="O24" s="653">
        <v>9302</v>
      </c>
      <c r="P24" s="666">
        <v>2.5113390928725701</v>
      </c>
      <c r="Q24" s="654">
        <v>930.2</v>
      </c>
    </row>
    <row r="25" spans="1:17" ht="14.4" customHeight="1" x14ac:dyDescent="0.3">
      <c r="A25" s="649" t="s">
        <v>4785</v>
      </c>
      <c r="B25" s="650" t="s">
        <v>4636</v>
      </c>
      <c r="C25" s="650" t="s">
        <v>4672</v>
      </c>
      <c r="D25" s="650" t="s">
        <v>4722</v>
      </c>
      <c r="E25" s="650" t="s">
        <v>4723</v>
      </c>
      <c r="F25" s="653">
        <v>5</v>
      </c>
      <c r="G25" s="653">
        <v>555</v>
      </c>
      <c r="H25" s="653">
        <v>1</v>
      </c>
      <c r="I25" s="653">
        <v>111</v>
      </c>
      <c r="J25" s="653">
        <v>15</v>
      </c>
      <c r="K25" s="653">
        <v>1680</v>
      </c>
      <c r="L25" s="653">
        <v>3.0270270270270272</v>
      </c>
      <c r="M25" s="653">
        <v>112</v>
      </c>
      <c r="N25" s="653">
        <v>8</v>
      </c>
      <c r="O25" s="653">
        <v>896</v>
      </c>
      <c r="P25" s="666">
        <v>1.6144144144144144</v>
      </c>
      <c r="Q25" s="654">
        <v>112</v>
      </c>
    </row>
    <row r="26" spans="1:17" ht="14.4" customHeight="1" x14ac:dyDescent="0.3">
      <c r="A26" s="649" t="s">
        <v>4785</v>
      </c>
      <c r="B26" s="650" t="s">
        <v>4636</v>
      </c>
      <c r="C26" s="650" t="s">
        <v>4672</v>
      </c>
      <c r="D26" s="650" t="s">
        <v>4793</v>
      </c>
      <c r="E26" s="650" t="s">
        <v>4791</v>
      </c>
      <c r="F26" s="653">
        <v>32</v>
      </c>
      <c r="G26" s="653">
        <v>23456</v>
      </c>
      <c r="H26" s="653">
        <v>1</v>
      </c>
      <c r="I26" s="653">
        <v>733</v>
      </c>
      <c r="J26" s="653">
        <v>3</v>
      </c>
      <c r="K26" s="653">
        <v>2202</v>
      </c>
      <c r="L26" s="653">
        <v>9.387789904502046E-2</v>
      </c>
      <c r="M26" s="653">
        <v>734</v>
      </c>
      <c r="N26" s="653">
        <v>15</v>
      </c>
      <c r="O26" s="653">
        <v>11040</v>
      </c>
      <c r="P26" s="666">
        <v>0.47066848567530695</v>
      </c>
      <c r="Q26" s="654">
        <v>736</v>
      </c>
    </row>
    <row r="27" spans="1:17" ht="14.4" customHeight="1" x14ac:dyDescent="0.3">
      <c r="A27" s="649" t="s">
        <v>4785</v>
      </c>
      <c r="B27" s="650" t="s">
        <v>4636</v>
      </c>
      <c r="C27" s="650" t="s">
        <v>4672</v>
      </c>
      <c r="D27" s="650" t="s">
        <v>4794</v>
      </c>
      <c r="E27" s="650" t="s">
        <v>4795</v>
      </c>
      <c r="F27" s="653">
        <v>46</v>
      </c>
      <c r="G27" s="653">
        <v>24058</v>
      </c>
      <c r="H27" s="653">
        <v>1</v>
      </c>
      <c r="I27" s="653">
        <v>523</v>
      </c>
      <c r="J27" s="653">
        <v>14</v>
      </c>
      <c r="K27" s="653">
        <v>7336</v>
      </c>
      <c r="L27" s="653">
        <v>0.30492975309668302</v>
      </c>
      <c r="M27" s="653">
        <v>524</v>
      </c>
      <c r="N27" s="653">
        <v>20</v>
      </c>
      <c r="O27" s="653">
        <v>10490</v>
      </c>
      <c r="P27" s="666">
        <v>0.43602959514506612</v>
      </c>
      <c r="Q27" s="654">
        <v>524.5</v>
      </c>
    </row>
    <row r="28" spans="1:17" ht="14.4" customHeight="1" x14ac:dyDescent="0.3">
      <c r="A28" s="649" t="s">
        <v>4785</v>
      </c>
      <c r="B28" s="650" t="s">
        <v>4636</v>
      </c>
      <c r="C28" s="650" t="s">
        <v>4672</v>
      </c>
      <c r="D28" s="650" t="s">
        <v>4730</v>
      </c>
      <c r="E28" s="650" t="s">
        <v>4731</v>
      </c>
      <c r="F28" s="653">
        <v>23</v>
      </c>
      <c r="G28" s="653">
        <v>6785</v>
      </c>
      <c r="H28" s="653">
        <v>1</v>
      </c>
      <c r="I28" s="653">
        <v>295</v>
      </c>
      <c r="J28" s="653">
        <v>8</v>
      </c>
      <c r="K28" s="653">
        <v>2368</v>
      </c>
      <c r="L28" s="653">
        <v>0.34900515843773028</v>
      </c>
      <c r="M28" s="653">
        <v>296</v>
      </c>
      <c r="N28" s="653">
        <v>7</v>
      </c>
      <c r="O28" s="653">
        <v>2080</v>
      </c>
      <c r="P28" s="666">
        <v>0.30655858511422257</v>
      </c>
      <c r="Q28" s="654">
        <v>297.14285714285717</v>
      </c>
    </row>
    <row r="29" spans="1:17" ht="14.4" customHeight="1" x14ac:dyDescent="0.3">
      <c r="A29" s="649" t="s">
        <v>4785</v>
      </c>
      <c r="B29" s="650" t="s">
        <v>4636</v>
      </c>
      <c r="C29" s="650" t="s">
        <v>4672</v>
      </c>
      <c r="D29" s="650" t="s">
        <v>4796</v>
      </c>
      <c r="E29" s="650" t="s">
        <v>4705</v>
      </c>
      <c r="F29" s="653">
        <v>2</v>
      </c>
      <c r="G29" s="653">
        <v>344</v>
      </c>
      <c r="H29" s="653">
        <v>1</v>
      </c>
      <c r="I29" s="653">
        <v>172</v>
      </c>
      <c r="J29" s="653"/>
      <c r="K29" s="653"/>
      <c r="L29" s="653"/>
      <c r="M29" s="653"/>
      <c r="N29" s="653">
        <v>3</v>
      </c>
      <c r="O29" s="653">
        <v>522</v>
      </c>
      <c r="P29" s="666">
        <v>1.5174418604651163</v>
      </c>
      <c r="Q29" s="654">
        <v>174</v>
      </c>
    </row>
    <row r="30" spans="1:17" ht="14.4" customHeight="1" x14ac:dyDescent="0.3">
      <c r="A30" s="649" t="s">
        <v>4785</v>
      </c>
      <c r="B30" s="650" t="s">
        <v>4636</v>
      </c>
      <c r="C30" s="650" t="s">
        <v>4672</v>
      </c>
      <c r="D30" s="650" t="s">
        <v>4734</v>
      </c>
      <c r="E30" s="650" t="s">
        <v>4731</v>
      </c>
      <c r="F30" s="653">
        <v>12</v>
      </c>
      <c r="G30" s="653">
        <v>4344</v>
      </c>
      <c r="H30" s="653">
        <v>1</v>
      </c>
      <c r="I30" s="653">
        <v>362</v>
      </c>
      <c r="J30" s="653">
        <v>5</v>
      </c>
      <c r="K30" s="653">
        <v>1825</v>
      </c>
      <c r="L30" s="653">
        <v>0.42011970534069981</v>
      </c>
      <c r="M30" s="653">
        <v>365</v>
      </c>
      <c r="N30" s="653">
        <v>6</v>
      </c>
      <c r="O30" s="653">
        <v>2194</v>
      </c>
      <c r="P30" s="666">
        <v>0.50506445672191524</v>
      </c>
      <c r="Q30" s="654">
        <v>365.66666666666669</v>
      </c>
    </row>
    <row r="31" spans="1:17" ht="14.4" customHeight="1" x14ac:dyDescent="0.3">
      <c r="A31" s="649" t="s">
        <v>4785</v>
      </c>
      <c r="B31" s="650" t="s">
        <v>4636</v>
      </c>
      <c r="C31" s="650" t="s">
        <v>4672</v>
      </c>
      <c r="D31" s="650" t="s">
        <v>4797</v>
      </c>
      <c r="E31" s="650" t="s">
        <v>4791</v>
      </c>
      <c r="F31" s="653">
        <v>13</v>
      </c>
      <c r="G31" s="653">
        <v>13117</v>
      </c>
      <c r="H31" s="653">
        <v>1</v>
      </c>
      <c r="I31" s="653">
        <v>1009</v>
      </c>
      <c r="J31" s="653">
        <v>3</v>
      </c>
      <c r="K31" s="653">
        <v>3036</v>
      </c>
      <c r="L31" s="653">
        <v>0.23145536326904018</v>
      </c>
      <c r="M31" s="653">
        <v>1012</v>
      </c>
      <c r="N31" s="653"/>
      <c r="O31" s="653"/>
      <c r="P31" s="666"/>
      <c r="Q31" s="654"/>
    </row>
    <row r="32" spans="1:17" ht="14.4" customHeight="1" x14ac:dyDescent="0.3">
      <c r="A32" s="649" t="s">
        <v>4785</v>
      </c>
      <c r="B32" s="650" t="s">
        <v>4636</v>
      </c>
      <c r="C32" s="650" t="s">
        <v>4672</v>
      </c>
      <c r="D32" s="650" t="s">
        <v>4745</v>
      </c>
      <c r="E32" s="650" t="s">
        <v>4700</v>
      </c>
      <c r="F32" s="653">
        <v>2</v>
      </c>
      <c r="G32" s="653">
        <v>666</v>
      </c>
      <c r="H32" s="653">
        <v>1</v>
      </c>
      <c r="I32" s="653">
        <v>333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4785</v>
      </c>
      <c r="B33" s="650" t="s">
        <v>4636</v>
      </c>
      <c r="C33" s="650" t="s">
        <v>4672</v>
      </c>
      <c r="D33" s="650" t="s">
        <v>4798</v>
      </c>
      <c r="E33" s="650" t="s">
        <v>4799</v>
      </c>
      <c r="F33" s="653"/>
      <c r="G33" s="653"/>
      <c r="H33" s="653"/>
      <c r="I33" s="653"/>
      <c r="J33" s="653"/>
      <c r="K33" s="653"/>
      <c r="L33" s="653"/>
      <c r="M33" s="653"/>
      <c r="N33" s="653">
        <v>1</v>
      </c>
      <c r="O33" s="653">
        <v>524</v>
      </c>
      <c r="P33" s="666"/>
      <c r="Q33" s="654">
        <v>524</v>
      </c>
    </row>
    <row r="34" spans="1:17" ht="14.4" customHeight="1" x14ac:dyDescent="0.3">
      <c r="A34" s="649" t="s">
        <v>4800</v>
      </c>
      <c r="B34" s="650" t="s">
        <v>4636</v>
      </c>
      <c r="C34" s="650" t="s">
        <v>4661</v>
      </c>
      <c r="D34" s="650" t="s">
        <v>4671</v>
      </c>
      <c r="E34" s="650" t="s">
        <v>4669</v>
      </c>
      <c r="F34" s="653">
        <v>1</v>
      </c>
      <c r="G34" s="653">
        <v>500</v>
      </c>
      <c r="H34" s="653">
        <v>1</v>
      </c>
      <c r="I34" s="653">
        <v>500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4800</v>
      </c>
      <c r="B35" s="650" t="s">
        <v>4636</v>
      </c>
      <c r="C35" s="650" t="s">
        <v>4672</v>
      </c>
      <c r="D35" s="650" t="s">
        <v>4677</v>
      </c>
      <c r="E35" s="650" t="s">
        <v>4678</v>
      </c>
      <c r="F35" s="653">
        <v>4</v>
      </c>
      <c r="G35" s="653">
        <v>136</v>
      </c>
      <c r="H35" s="653">
        <v>1</v>
      </c>
      <c r="I35" s="653">
        <v>34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4800</v>
      </c>
      <c r="B36" s="650" t="s">
        <v>4636</v>
      </c>
      <c r="C36" s="650" t="s">
        <v>4672</v>
      </c>
      <c r="D36" s="650" t="s">
        <v>4683</v>
      </c>
      <c r="E36" s="650" t="s">
        <v>4632</v>
      </c>
      <c r="F36" s="653">
        <v>3</v>
      </c>
      <c r="G36" s="653">
        <v>468</v>
      </c>
      <c r="H36" s="653">
        <v>1</v>
      </c>
      <c r="I36" s="653">
        <v>156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4800</v>
      </c>
      <c r="B37" s="650" t="s">
        <v>4636</v>
      </c>
      <c r="C37" s="650" t="s">
        <v>4672</v>
      </c>
      <c r="D37" s="650" t="s">
        <v>4684</v>
      </c>
      <c r="E37" s="650" t="s">
        <v>4632</v>
      </c>
      <c r="F37" s="653">
        <v>4</v>
      </c>
      <c r="G37" s="653">
        <v>312</v>
      </c>
      <c r="H37" s="653">
        <v>1</v>
      </c>
      <c r="I37" s="653">
        <v>78</v>
      </c>
      <c r="J37" s="653"/>
      <c r="K37" s="653"/>
      <c r="L37" s="653"/>
      <c r="M37" s="653"/>
      <c r="N37" s="653"/>
      <c r="O37" s="653"/>
      <c r="P37" s="666"/>
      <c r="Q37" s="654"/>
    </row>
    <row r="38" spans="1:17" ht="14.4" customHeight="1" x14ac:dyDescent="0.3">
      <c r="A38" s="649" t="s">
        <v>4800</v>
      </c>
      <c r="B38" s="650" t="s">
        <v>4636</v>
      </c>
      <c r="C38" s="650" t="s">
        <v>4672</v>
      </c>
      <c r="D38" s="650" t="s">
        <v>4685</v>
      </c>
      <c r="E38" s="650" t="s">
        <v>4686</v>
      </c>
      <c r="F38" s="653">
        <v>105</v>
      </c>
      <c r="G38" s="653">
        <v>24255</v>
      </c>
      <c r="H38" s="653">
        <v>1</v>
      </c>
      <c r="I38" s="653">
        <v>231</v>
      </c>
      <c r="J38" s="653">
        <v>138</v>
      </c>
      <c r="K38" s="653">
        <v>32016</v>
      </c>
      <c r="L38" s="653">
        <v>1.3199752628324057</v>
      </c>
      <c r="M38" s="653">
        <v>232</v>
      </c>
      <c r="N38" s="653">
        <v>199</v>
      </c>
      <c r="O38" s="653">
        <v>46440</v>
      </c>
      <c r="P38" s="666">
        <v>1.914656771799629</v>
      </c>
      <c r="Q38" s="654">
        <v>233.36683417085428</v>
      </c>
    </row>
    <row r="39" spans="1:17" ht="14.4" customHeight="1" x14ac:dyDescent="0.3">
      <c r="A39" s="649" t="s">
        <v>4800</v>
      </c>
      <c r="B39" s="650" t="s">
        <v>4636</v>
      </c>
      <c r="C39" s="650" t="s">
        <v>4672</v>
      </c>
      <c r="D39" s="650" t="s">
        <v>4687</v>
      </c>
      <c r="E39" s="650" t="s">
        <v>4688</v>
      </c>
      <c r="F39" s="653">
        <v>41</v>
      </c>
      <c r="G39" s="653">
        <v>4756</v>
      </c>
      <c r="H39" s="653">
        <v>1</v>
      </c>
      <c r="I39" s="653">
        <v>116</v>
      </c>
      <c r="J39" s="653">
        <v>51</v>
      </c>
      <c r="K39" s="653">
        <v>5916</v>
      </c>
      <c r="L39" s="653">
        <v>1.2439024390243902</v>
      </c>
      <c r="M39" s="653">
        <v>116</v>
      </c>
      <c r="N39" s="653">
        <v>78</v>
      </c>
      <c r="O39" s="653">
        <v>9170</v>
      </c>
      <c r="P39" s="666">
        <v>1.9280908326324642</v>
      </c>
      <c r="Q39" s="654">
        <v>117.56410256410257</v>
      </c>
    </row>
    <row r="40" spans="1:17" ht="14.4" customHeight="1" x14ac:dyDescent="0.3">
      <c r="A40" s="649" t="s">
        <v>4800</v>
      </c>
      <c r="B40" s="650" t="s">
        <v>4636</v>
      </c>
      <c r="C40" s="650" t="s">
        <v>4672</v>
      </c>
      <c r="D40" s="650" t="s">
        <v>4689</v>
      </c>
      <c r="E40" s="650" t="s">
        <v>4690</v>
      </c>
      <c r="F40" s="653">
        <v>7</v>
      </c>
      <c r="G40" s="653">
        <v>2233</v>
      </c>
      <c r="H40" s="653">
        <v>1</v>
      </c>
      <c r="I40" s="653">
        <v>319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4800</v>
      </c>
      <c r="B41" s="650" t="s">
        <v>4636</v>
      </c>
      <c r="C41" s="650" t="s">
        <v>4672</v>
      </c>
      <c r="D41" s="650" t="s">
        <v>4691</v>
      </c>
      <c r="E41" s="650" t="s">
        <v>4692</v>
      </c>
      <c r="F41" s="653">
        <v>8</v>
      </c>
      <c r="G41" s="653">
        <v>3864</v>
      </c>
      <c r="H41" s="653">
        <v>1</v>
      </c>
      <c r="I41" s="653">
        <v>483</v>
      </c>
      <c r="J41" s="653">
        <v>13</v>
      </c>
      <c r="K41" s="653">
        <v>6292</v>
      </c>
      <c r="L41" s="653">
        <v>1.6283643892339545</v>
      </c>
      <c r="M41" s="653">
        <v>484</v>
      </c>
      <c r="N41" s="653">
        <v>9</v>
      </c>
      <c r="O41" s="653">
        <v>4370</v>
      </c>
      <c r="P41" s="666">
        <v>1.1309523809523809</v>
      </c>
      <c r="Q41" s="654">
        <v>485.55555555555554</v>
      </c>
    </row>
    <row r="42" spans="1:17" ht="14.4" customHeight="1" x14ac:dyDescent="0.3">
      <c r="A42" s="649" t="s">
        <v>4800</v>
      </c>
      <c r="B42" s="650" t="s">
        <v>4636</v>
      </c>
      <c r="C42" s="650" t="s">
        <v>4672</v>
      </c>
      <c r="D42" s="650" t="s">
        <v>4693</v>
      </c>
      <c r="E42" s="650" t="s">
        <v>4694</v>
      </c>
      <c r="F42" s="653">
        <v>6</v>
      </c>
      <c r="G42" s="653">
        <v>4056</v>
      </c>
      <c r="H42" s="653">
        <v>1</v>
      </c>
      <c r="I42" s="653">
        <v>676</v>
      </c>
      <c r="J42" s="653"/>
      <c r="K42" s="653"/>
      <c r="L42" s="653"/>
      <c r="M42" s="653"/>
      <c r="N42" s="653">
        <v>5</v>
      </c>
      <c r="O42" s="653">
        <v>3395</v>
      </c>
      <c r="P42" s="666">
        <v>0.83703155818540431</v>
      </c>
      <c r="Q42" s="654">
        <v>679</v>
      </c>
    </row>
    <row r="43" spans="1:17" ht="14.4" customHeight="1" x14ac:dyDescent="0.3">
      <c r="A43" s="649" t="s">
        <v>4800</v>
      </c>
      <c r="B43" s="650" t="s">
        <v>4636</v>
      </c>
      <c r="C43" s="650" t="s">
        <v>4672</v>
      </c>
      <c r="D43" s="650" t="s">
        <v>4697</v>
      </c>
      <c r="E43" s="650" t="s">
        <v>4692</v>
      </c>
      <c r="F43" s="653">
        <v>18</v>
      </c>
      <c r="G43" s="653">
        <v>9900</v>
      </c>
      <c r="H43" s="653">
        <v>1</v>
      </c>
      <c r="I43" s="653">
        <v>550</v>
      </c>
      <c r="J43" s="653">
        <v>9</v>
      </c>
      <c r="K43" s="653">
        <v>4977</v>
      </c>
      <c r="L43" s="653">
        <v>0.50272727272727269</v>
      </c>
      <c r="M43" s="653">
        <v>553</v>
      </c>
      <c r="N43" s="653">
        <v>13</v>
      </c>
      <c r="O43" s="653">
        <v>7205</v>
      </c>
      <c r="P43" s="666">
        <v>0.72777777777777775</v>
      </c>
      <c r="Q43" s="654">
        <v>554.23076923076928</v>
      </c>
    </row>
    <row r="44" spans="1:17" ht="14.4" customHeight="1" x14ac:dyDescent="0.3">
      <c r="A44" s="649" t="s">
        <v>4800</v>
      </c>
      <c r="B44" s="650" t="s">
        <v>4636</v>
      </c>
      <c r="C44" s="650" t="s">
        <v>4672</v>
      </c>
      <c r="D44" s="650" t="s">
        <v>4698</v>
      </c>
      <c r="E44" s="650" t="s">
        <v>4694</v>
      </c>
      <c r="F44" s="653"/>
      <c r="G44" s="653"/>
      <c r="H44" s="653"/>
      <c r="I44" s="653"/>
      <c r="J44" s="653"/>
      <c r="K44" s="653"/>
      <c r="L44" s="653"/>
      <c r="M44" s="653"/>
      <c r="N44" s="653">
        <v>3</v>
      </c>
      <c r="O44" s="653">
        <v>2250</v>
      </c>
      <c r="P44" s="666"/>
      <c r="Q44" s="654">
        <v>750</v>
      </c>
    </row>
    <row r="45" spans="1:17" ht="14.4" customHeight="1" x14ac:dyDescent="0.3">
      <c r="A45" s="649" t="s">
        <v>4800</v>
      </c>
      <c r="B45" s="650" t="s">
        <v>4636</v>
      </c>
      <c r="C45" s="650" t="s">
        <v>4672</v>
      </c>
      <c r="D45" s="650" t="s">
        <v>4790</v>
      </c>
      <c r="E45" s="650" t="s">
        <v>4791</v>
      </c>
      <c r="F45" s="653">
        <v>3</v>
      </c>
      <c r="G45" s="653">
        <v>2400</v>
      </c>
      <c r="H45" s="653">
        <v>1</v>
      </c>
      <c r="I45" s="653">
        <v>800</v>
      </c>
      <c r="J45" s="653">
        <v>3</v>
      </c>
      <c r="K45" s="653">
        <v>2409</v>
      </c>
      <c r="L45" s="653">
        <v>1.0037499999999999</v>
      </c>
      <c r="M45" s="653">
        <v>803</v>
      </c>
      <c r="N45" s="653">
        <v>3</v>
      </c>
      <c r="O45" s="653">
        <v>2409</v>
      </c>
      <c r="P45" s="666">
        <v>1.0037499999999999</v>
      </c>
      <c r="Q45" s="654">
        <v>803</v>
      </c>
    </row>
    <row r="46" spans="1:17" ht="14.4" customHeight="1" x14ac:dyDescent="0.3">
      <c r="A46" s="649" t="s">
        <v>4800</v>
      </c>
      <c r="B46" s="650" t="s">
        <v>4636</v>
      </c>
      <c r="C46" s="650" t="s">
        <v>4672</v>
      </c>
      <c r="D46" s="650" t="s">
        <v>4699</v>
      </c>
      <c r="E46" s="650" t="s">
        <v>4700</v>
      </c>
      <c r="F46" s="653">
        <v>2</v>
      </c>
      <c r="G46" s="653">
        <v>870</v>
      </c>
      <c r="H46" s="653">
        <v>1</v>
      </c>
      <c r="I46" s="653">
        <v>435</v>
      </c>
      <c r="J46" s="653">
        <v>4</v>
      </c>
      <c r="K46" s="653">
        <v>1756</v>
      </c>
      <c r="L46" s="653">
        <v>2.018390804597701</v>
      </c>
      <c r="M46" s="653">
        <v>439</v>
      </c>
      <c r="N46" s="653">
        <v>11</v>
      </c>
      <c r="O46" s="653">
        <v>4892</v>
      </c>
      <c r="P46" s="666">
        <v>5.6229885057471263</v>
      </c>
      <c r="Q46" s="654">
        <v>444.72727272727275</v>
      </c>
    </row>
    <row r="47" spans="1:17" ht="14.4" customHeight="1" x14ac:dyDescent="0.3">
      <c r="A47" s="649" t="s">
        <v>4800</v>
      </c>
      <c r="B47" s="650" t="s">
        <v>4636</v>
      </c>
      <c r="C47" s="650" t="s">
        <v>4672</v>
      </c>
      <c r="D47" s="650" t="s">
        <v>4704</v>
      </c>
      <c r="E47" s="650" t="s">
        <v>4705</v>
      </c>
      <c r="F47" s="653">
        <v>3</v>
      </c>
      <c r="G47" s="653">
        <v>618</v>
      </c>
      <c r="H47" s="653">
        <v>1</v>
      </c>
      <c r="I47" s="653">
        <v>206</v>
      </c>
      <c r="J47" s="653">
        <v>3</v>
      </c>
      <c r="K47" s="653">
        <v>621</v>
      </c>
      <c r="L47" s="653">
        <v>1.0048543689320388</v>
      </c>
      <c r="M47" s="653">
        <v>207</v>
      </c>
      <c r="N47" s="653">
        <v>3</v>
      </c>
      <c r="O47" s="653">
        <v>625</v>
      </c>
      <c r="P47" s="666">
        <v>1.0113268608414239</v>
      </c>
      <c r="Q47" s="654">
        <v>208.33333333333334</v>
      </c>
    </row>
    <row r="48" spans="1:17" ht="14.4" customHeight="1" x14ac:dyDescent="0.3">
      <c r="A48" s="649" t="s">
        <v>4800</v>
      </c>
      <c r="B48" s="650" t="s">
        <v>4636</v>
      </c>
      <c r="C48" s="650" t="s">
        <v>4672</v>
      </c>
      <c r="D48" s="650" t="s">
        <v>4708</v>
      </c>
      <c r="E48" s="650" t="s">
        <v>4709</v>
      </c>
      <c r="F48" s="653">
        <v>10</v>
      </c>
      <c r="G48" s="653">
        <v>3260</v>
      </c>
      <c r="H48" s="653">
        <v>1</v>
      </c>
      <c r="I48" s="653">
        <v>326</v>
      </c>
      <c r="J48" s="653">
        <v>12</v>
      </c>
      <c r="K48" s="653">
        <v>3924</v>
      </c>
      <c r="L48" s="653">
        <v>1.203680981595092</v>
      </c>
      <c r="M48" s="653">
        <v>327</v>
      </c>
      <c r="N48" s="653">
        <v>13</v>
      </c>
      <c r="O48" s="653">
        <v>4284</v>
      </c>
      <c r="P48" s="666">
        <v>1.3141104294478527</v>
      </c>
      <c r="Q48" s="654">
        <v>329.53846153846155</v>
      </c>
    </row>
    <row r="49" spans="1:17" ht="14.4" customHeight="1" x14ac:dyDescent="0.3">
      <c r="A49" s="649" t="s">
        <v>4800</v>
      </c>
      <c r="B49" s="650" t="s">
        <v>4636</v>
      </c>
      <c r="C49" s="650" t="s">
        <v>4672</v>
      </c>
      <c r="D49" s="650" t="s">
        <v>4712</v>
      </c>
      <c r="E49" s="650" t="s">
        <v>4713</v>
      </c>
      <c r="F49" s="653">
        <v>32</v>
      </c>
      <c r="G49" s="653">
        <v>2592</v>
      </c>
      <c r="H49" s="653">
        <v>1</v>
      </c>
      <c r="I49" s="653">
        <v>81</v>
      </c>
      <c r="J49" s="653">
        <v>14</v>
      </c>
      <c r="K49" s="653">
        <v>1148</v>
      </c>
      <c r="L49" s="653">
        <v>0.44290123456790126</v>
      </c>
      <c r="M49" s="653">
        <v>82</v>
      </c>
      <c r="N49" s="653">
        <v>37</v>
      </c>
      <c r="O49" s="653">
        <v>3076</v>
      </c>
      <c r="P49" s="666">
        <v>1.1867283950617284</v>
      </c>
      <c r="Q49" s="654">
        <v>83.13513513513513</v>
      </c>
    </row>
    <row r="50" spans="1:17" ht="14.4" customHeight="1" x14ac:dyDescent="0.3">
      <c r="A50" s="649" t="s">
        <v>4800</v>
      </c>
      <c r="B50" s="650" t="s">
        <v>4636</v>
      </c>
      <c r="C50" s="650" t="s">
        <v>4672</v>
      </c>
      <c r="D50" s="650" t="s">
        <v>4714</v>
      </c>
      <c r="E50" s="650" t="s">
        <v>4715</v>
      </c>
      <c r="F50" s="653">
        <v>1</v>
      </c>
      <c r="G50" s="653">
        <v>738</v>
      </c>
      <c r="H50" s="653">
        <v>1</v>
      </c>
      <c r="I50" s="653">
        <v>738</v>
      </c>
      <c r="J50" s="653"/>
      <c r="K50" s="653"/>
      <c r="L50" s="653"/>
      <c r="M50" s="653"/>
      <c r="N50" s="653"/>
      <c r="O50" s="653"/>
      <c r="P50" s="666"/>
      <c r="Q50" s="654"/>
    </row>
    <row r="51" spans="1:17" ht="14.4" customHeight="1" x14ac:dyDescent="0.3">
      <c r="A51" s="649" t="s">
        <v>4800</v>
      </c>
      <c r="B51" s="650" t="s">
        <v>4636</v>
      </c>
      <c r="C51" s="650" t="s">
        <v>4672</v>
      </c>
      <c r="D51" s="650" t="s">
        <v>4716</v>
      </c>
      <c r="E51" s="650" t="s">
        <v>4717</v>
      </c>
      <c r="F51" s="653"/>
      <c r="G51" s="653"/>
      <c r="H51" s="653"/>
      <c r="I51" s="653"/>
      <c r="J51" s="653">
        <v>5</v>
      </c>
      <c r="K51" s="653">
        <v>3515</v>
      </c>
      <c r="L51" s="653"/>
      <c r="M51" s="653">
        <v>703</v>
      </c>
      <c r="N51" s="653">
        <v>4</v>
      </c>
      <c r="O51" s="653">
        <v>2818</v>
      </c>
      <c r="P51" s="666"/>
      <c r="Q51" s="654">
        <v>704.5</v>
      </c>
    </row>
    <row r="52" spans="1:17" ht="14.4" customHeight="1" x14ac:dyDescent="0.3">
      <c r="A52" s="649" t="s">
        <v>4800</v>
      </c>
      <c r="B52" s="650" t="s">
        <v>4636</v>
      </c>
      <c r="C52" s="650" t="s">
        <v>4672</v>
      </c>
      <c r="D52" s="650" t="s">
        <v>4718</v>
      </c>
      <c r="E52" s="650" t="s">
        <v>4719</v>
      </c>
      <c r="F52" s="653">
        <v>2</v>
      </c>
      <c r="G52" s="653">
        <v>0</v>
      </c>
      <c r="H52" s="653"/>
      <c r="I52" s="653">
        <v>0</v>
      </c>
      <c r="J52" s="653">
        <v>1</v>
      </c>
      <c r="K52" s="653">
        <v>0</v>
      </c>
      <c r="L52" s="653"/>
      <c r="M52" s="653">
        <v>0</v>
      </c>
      <c r="N52" s="653">
        <v>5</v>
      </c>
      <c r="O52" s="653">
        <v>0</v>
      </c>
      <c r="P52" s="666"/>
      <c r="Q52" s="654">
        <v>0</v>
      </c>
    </row>
    <row r="53" spans="1:17" ht="14.4" customHeight="1" x14ac:dyDescent="0.3">
      <c r="A53" s="649" t="s">
        <v>4800</v>
      </c>
      <c r="B53" s="650" t="s">
        <v>4636</v>
      </c>
      <c r="C53" s="650" t="s">
        <v>4672</v>
      </c>
      <c r="D53" s="650" t="s">
        <v>4720</v>
      </c>
      <c r="E53" s="650" t="s">
        <v>4721</v>
      </c>
      <c r="F53" s="653"/>
      <c r="G53" s="653"/>
      <c r="H53" s="653"/>
      <c r="I53" s="653"/>
      <c r="J53" s="653">
        <v>0</v>
      </c>
      <c r="K53" s="653">
        <v>0</v>
      </c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4800</v>
      </c>
      <c r="B54" s="650" t="s">
        <v>4636</v>
      </c>
      <c r="C54" s="650" t="s">
        <v>4672</v>
      </c>
      <c r="D54" s="650" t="s">
        <v>4722</v>
      </c>
      <c r="E54" s="650" t="s">
        <v>4723</v>
      </c>
      <c r="F54" s="653"/>
      <c r="G54" s="653"/>
      <c r="H54" s="653"/>
      <c r="I54" s="653"/>
      <c r="J54" s="653">
        <v>8</v>
      </c>
      <c r="K54" s="653">
        <v>896</v>
      </c>
      <c r="L54" s="653"/>
      <c r="M54" s="653">
        <v>112</v>
      </c>
      <c r="N54" s="653">
        <v>10</v>
      </c>
      <c r="O54" s="653">
        <v>1128</v>
      </c>
      <c r="P54" s="666"/>
      <c r="Q54" s="654">
        <v>112.8</v>
      </c>
    </row>
    <row r="55" spans="1:17" ht="14.4" customHeight="1" x14ac:dyDescent="0.3">
      <c r="A55" s="649" t="s">
        <v>4800</v>
      </c>
      <c r="B55" s="650" t="s">
        <v>4636</v>
      </c>
      <c r="C55" s="650" t="s">
        <v>4672</v>
      </c>
      <c r="D55" s="650" t="s">
        <v>4793</v>
      </c>
      <c r="E55" s="650" t="s">
        <v>4791</v>
      </c>
      <c r="F55" s="653">
        <v>14</v>
      </c>
      <c r="G55" s="653">
        <v>10262</v>
      </c>
      <c r="H55" s="653">
        <v>1</v>
      </c>
      <c r="I55" s="653">
        <v>733</v>
      </c>
      <c r="J55" s="653">
        <v>12</v>
      </c>
      <c r="K55" s="653">
        <v>8808</v>
      </c>
      <c r="L55" s="653">
        <v>0.85831221984018713</v>
      </c>
      <c r="M55" s="653">
        <v>734</v>
      </c>
      <c r="N55" s="653">
        <v>18</v>
      </c>
      <c r="O55" s="653">
        <v>13234</v>
      </c>
      <c r="P55" s="666">
        <v>1.2896121613720521</v>
      </c>
      <c r="Q55" s="654">
        <v>735.22222222222217</v>
      </c>
    </row>
    <row r="56" spans="1:17" ht="14.4" customHeight="1" x14ac:dyDescent="0.3">
      <c r="A56" s="649" t="s">
        <v>4800</v>
      </c>
      <c r="B56" s="650" t="s">
        <v>4636</v>
      </c>
      <c r="C56" s="650" t="s">
        <v>4672</v>
      </c>
      <c r="D56" s="650" t="s">
        <v>4801</v>
      </c>
      <c r="E56" s="650" t="s">
        <v>4802</v>
      </c>
      <c r="F56" s="653">
        <v>1</v>
      </c>
      <c r="G56" s="653">
        <v>58</v>
      </c>
      <c r="H56" s="653">
        <v>1</v>
      </c>
      <c r="I56" s="653">
        <v>58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4800</v>
      </c>
      <c r="B57" s="650" t="s">
        <v>4636</v>
      </c>
      <c r="C57" s="650" t="s">
        <v>4672</v>
      </c>
      <c r="D57" s="650" t="s">
        <v>4794</v>
      </c>
      <c r="E57" s="650" t="s">
        <v>4795</v>
      </c>
      <c r="F57" s="653">
        <v>15</v>
      </c>
      <c r="G57" s="653">
        <v>7845</v>
      </c>
      <c r="H57" s="653">
        <v>1</v>
      </c>
      <c r="I57" s="653">
        <v>523</v>
      </c>
      <c r="J57" s="653">
        <v>14</v>
      </c>
      <c r="K57" s="653">
        <v>7336</v>
      </c>
      <c r="L57" s="653">
        <v>0.93511790949649454</v>
      </c>
      <c r="M57" s="653">
        <v>524</v>
      </c>
      <c r="N57" s="653">
        <v>7</v>
      </c>
      <c r="O57" s="653">
        <v>3670</v>
      </c>
      <c r="P57" s="666">
        <v>0.46781389420012748</v>
      </c>
      <c r="Q57" s="654">
        <v>524.28571428571433</v>
      </c>
    </row>
    <row r="58" spans="1:17" ht="14.4" customHeight="1" x14ac:dyDescent="0.3">
      <c r="A58" s="649" t="s">
        <v>4800</v>
      </c>
      <c r="B58" s="650" t="s">
        <v>4636</v>
      </c>
      <c r="C58" s="650" t="s">
        <v>4672</v>
      </c>
      <c r="D58" s="650" t="s">
        <v>4730</v>
      </c>
      <c r="E58" s="650" t="s">
        <v>4731</v>
      </c>
      <c r="F58" s="653">
        <v>100</v>
      </c>
      <c r="G58" s="653">
        <v>29500</v>
      </c>
      <c r="H58" s="653">
        <v>1</v>
      </c>
      <c r="I58" s="653">
        <v>295</v>
      </c>
      <c r="J58" s="653">
        <v>41</v>
      </c>
      <c r="K58" s="653">
        <v>12136</v>
      </c>
      <c r="L58" s="653">
        <v>0.41138983050847455</v>
      </c>
      <c r="M58" s="653">
        <v>296</v>
      </c>
      <c r="N58" s="653">
        <v>53</v>
      </c>
      <c r="O58" s="653">
        <v>15766</v>
      </c>
      <c r="P58" s="666">
        <v>0.53444067796610173</v>
      </c>
      <c r="Q58" s="654">
        <v>297.47169811320754</v>
      </c>
    </row>
    <row r="59" spans="1:17" ht="14.4" customHeight="1" x14ac:dyDescent="0.3">
      <c r="A59" s="649" t="s">
        <v>4800</v>
      </c>
      <c r="B59" s="650" t="s">
        <v>4636</v>
      </c>
      <c r="C59" s="650" t="s">
        <v>4672</v>
      </c>
      <c r="D59" s="650" t="s">
        <v>4796</v>
      </c>
      <c r="E59" s="650" t="s">
        <v>4705</v>
      </c>
      <c r="F59" s="653">
        <v>3</v>
      </c>
      <c r="G59" s="653">
        <v>516</v>
      </c>
      <c r="H59" s="653">
        <v>1</v>
      </c>
      <c r="I59" s="653">
        <v>172</v>
      </c>
      <c r="J59" s="653">
        <v>5</v>
      </c>
      <c r="K59" s="653">
        <v>860</v>
      </c>
      <c r="L59" s="653">
        <v>1.6666666666666667</v>
      </c>
      <c r="M59" s="653">
        <v>172</v>
      </c>
      <c r="N59" s="653">
        <v>4</v>
      </c>
      <c r="O59" s="653">
        <v>690</v>
      </c>
      <c r="P59" s="666">
        <v>1.3372093023255813</v>
      </c>
      <c r="Q59" s="654">
        <v>172.5</v>
      </c>
    </row>
    <row r="60" spans="1:17" ht="14.4" customHeight="1" x14ac:dyDescent="0.3">
      <c r="A60" s="649" t="s">
        <v>4800</v>
      </c>
      <c r="B60" s="650" t="s">
        <v>4636</v>
      </c>
      <c r="C60" s="650" t="s">
        <v>4672</v>
      </c>
      <c r="D60" s="650" t="s">
        <v>4734</v>
      </c>
      <c r="E60" s="650" t="s">
        <v>4731</v>
      </c>
      <c r="F60" s="653">
        <v>41</v>
      </c>
      <c r="G60" s="653">
        <v>14842</v>
      </c>
      <c r="H60" s="653">
        <v>1</v>
      </c>
      <c r="I60" s="653">
        <v>362</v>
      </c>
      <c r="J60" s="653">
        <v>41</v>
      </c>
      <c r="K60" s="653">
        <v>14965</v>
      </c>
      <c r="L60" s="653">
        <v>1.0082872928176796</v>
      </c>
      <c r="M60" s="653">
        <v>365</v>
      </c>
      <c r="N60" s="653">
        <v>55</v>
      </c>
      <c r="O60" s="653">
        <v>20231</v>
      </c>
      <c r="P60" s="666">
        <v>1.3630912275973588</v>
      </c>
      <c r="Q60" s="654">
        <v>367.83636363636361</v>
      </c>
    </row>
    <row r="61" spans="1:17" ht="14.4" customHeight="1" x14ac:dyDescent="0.3">
      <c r="A61" s="649" t="s">
        <v>4800</v>
      </c>
      <c r="B61" s="650" t="s">
        <v>4636</v>
      </c>
      <c r="C61" s="650" t="s">
        <v>4672</v>
      </c>
      <c r="D61" s="650" t="s">
        <v>4745</v>
      </c>
      <c r="E61" s="650" t="s">
        <v>4700</v>
      </c>
      <c r="F61" s="653">
        <v>6</v>
      </c>
      <c r="G61" s="653">
        <v>1998</v>
      </c>
      <c r="H61" s="653">
        <v>1</v>
      </c>
      <c r="I61" s="653">
        <v>333</v>
      </c>
      <c r="J61" s="653">
        <v>7</v>
      </c>
      <c r="K61" s="653">
        <v>2345</v>
      </c>
      <c r="L61" s="653">
        <v>1.1736736736736737</v>
      </c>
      <c r="M61" s="653">
        <v>335</v>
      </c>
      <c r="N61" s="653">
        <v>4</v>
      </c>
      <c r="O61" s="653">
        <v>1348</v>
      </c>
      <c r="P61" s="666">
        <v>0.67467467467467468</v>
      </c>
      <c r="Q61" s="654">
        <v>337</v>
      </c>
    </row>
    <row r="62" spans="1:17" ht="14.4" customHeight="1" x14ac:dyDescent="0.3">
      <c r="A62" s="649" t="s">
        <v>4800</v>
      </c>
      <c r="B62" s="650" t="s">
        <v>4636</v>
      </c>
      <c r="C62" s="650" t="s">
        <v>4672</v>
      </c>
      <c r="D62" s="650" t="s">
        <v>4751</v>
      </c>
      <c r="E62" s="650" t="s">
        <v>4690</v>
      </c>
      <c r="F62" s="653">
        <v>3</v>
      </c>
      <c r="G62" s="653">
        <v>1158</v>
      </c>
      <c r="H62" s="653">
        <v>1</v>
      </c>
      <c r="I62" s="653">
        <v>386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4800</v>
      </c>
      <c r="B63" s="650" t="s">
        <v>4636</v>
      </c>
      <c r="C63" s="650" t="s">
        <v>4672</v>
      </c>
      <c r="D63" s="650" t="s">
        <v>4803</v>
      </c>
      <c r="E63" s="650" t="s">
        <v>4799</v>
      </c>
      <c r="F63" s="653">
        <v>1</v>
      </c>
      <c r="G63" s="653">
        <v>604</v>
      </c>
      <c r="H63" s="653">
        <v>1</v>
      </c>
      <c r="I63" s="653">
        <v>604</v>
      </c>
      <c r="J63" s="653">
        <v>2</v>
      </c>
      <c r="K63" s="653">
        <v>1212</v>
      </c>
      <c r="L63" s="653">
        <v>2.0066225165562912</v>
      </c>
      <c r="M63" s="653">
        <v>606</v>
      </c>
      <c r="N63" s="653">
        <v>2</v>
      </c>
      <c r="O63" s="653">
        <v>1212</v>
      </c>
      <c r="P63" s="666">
        <v>2.0066225165562912</v>
      </c>
      <c r="Q63" s="654">
        <v>606</v>
      </c>
    </row>
    <row r="64" spans="1:17" ht="14.4" customHeight="1" x14ac:dyDescent="0.3">
      <c r="A64" s="649" t="s">
        <v>4800</v>
      </c>
      <c r="B64" s="650" t="s">
        <v>4636</v>
      </c>
      <c r="C64" s="650" t="s">
        <v>4672</v>
      </c>
      <c r="D64" s="650" t="s">
        <v>4798</v>
      </c>
      <c r="E64" s="650" t="s">
        <v>4799</v>
      </c>
      <c r="F64" s="653">
        <v>1</v>
      </c>
      <c r="G64" s="653">
        <v>518</v>
      </c>
      <c r="H64" s="653">
        <v>1</v>
      </c>
      <c r="I64" s="653">
        <v>518</v>
      </c>
      <c r="J64" s="653">
        <v>1</v>
      </c>
      <c r="K64" s="653">
        <v>520</v>
      </c>
      <c r="L64" s="653">
        <v>1.0038610038610039</v>
      </c>
      <c r="M64" s="653">
        <v>520</v>
      </c>
      <c r="N64" s="653">
        <v>1</v>
      </c>
      <c r="O64" s="653">
        <v>520</v>
      </c>
      <c r="P64" s="666">
        <v>1.0038610038610039</v>
      </c>
      <c r="Q64" s="654">
        <v>520</v>
      </c>
    </row>
    <row r="65" spans="1:17" ht="14.4" customHeight="1" x14ac:dyDescent="0.3">
      <c r="A65" s="649" t="s">
        <v>4804</v>
      </c>
      <c r="B65" s="650" t="s">
        <v>4636</v>
      </c>
      <c r="C65" s="650" t="s">
        <v>4661</v>
      </c>
      <c r="D65" s="650" t="s">
        <v>4786</v>
      </c>
      <c r="E65" s="650" t="s">
        <v>4787</v>
      </c>
      <c r="F65" s="653"/>
      <c r="G65" s="653"/>
      <c r="H65" s="653"/>
      <c r="I65" s="653"/>
      <c r="J65" s="653"/>
      <c r="K65" s="653"/>
      <c r="L65" s="653"/>
      <c r="M65" s="653"/>
      <c r="N65" s="653">
        <v>1</v>
      </c>
      <c r="O65" s="653">
        <v>904.75</v>
      </c>
      <c r="P65" s="666"/>
      <c r="Q65" s="654">
        <v>904.75</v>
      </c>
    </row>
    <row r="66" spans="1:17" ht="14.4" customHeight="1" x14ac:dyDescent="0.3">
      <c r="A66" s="649" t="s">
        <v>4804</v>
      </c>
      <c r="B66" s="650" t="s">
        <v>4636</v>
      </c>
      <c r="C66" s="650" t="s">
        <v>4672</v>
      </c>
      <c r="D66" s="650" t="s">
        <v>4683</v>
      </c>
      <c r="E66" s="650" t="s">
        <v>4632</v>
      </c>
      <c r="F66" s="653">
        <v>1</v>
      </c>
      <c r="G66" s="653">
        <v>156</v>
      </c>
      <c r="H66" s="653">
        <v>1</v>
      </c>
      <c r="I66" s="653">
        <v>156</v>
      </c>
      <c r="J66" s="653"/>
      <c r="K66" s="653"/>
      <c r="L66" s="653"/>
      <c r="M66" s="653"/>
      <c r="N66" s="653"/>
      <c r="O66" s="653"/>
      <c r="P66" s="666"/>
      <c r="Q66" s="654"/>
    </row>
    <row r="67" spans="1:17" ht="14.4" customHeight="1" x14ac:dyDescent="0.3">
      <c r="A67" s="649" t="s">
        <v>4804</v>
      </c>
      <c r="B67" s="650" t="s">
        <v>4636</v>
      </c>
      <c r="C67" s="650" t="s">
        <v>4672</v>
      </c>
      <c r="D67" s="650" t="s">
        <v>4685</v>
      </c>
      <c r="E67" s="650" t="s">
        <v>4686</v>
      </c>
      <c r="F67" s="653">
        <v>15</v>
      </c>
      <c r="G67" s="653">
        <v>3465</v>
      </c>
      <c r="H67" s="653">
        <v>1</v>
      </c>
      <c r="I67" s="653">
        <v>231</v>
      </c>
      <c r="J67" s="653">
        <v>31</v>
      </c>
      <c r="K67" s="653">
        <v>7192</v>
      </c>
      <c r="L67" s="653">
        <v>2.0756132756132755</v>
      </c>
      <c r="M67" s="653">
        <v>232</v>
      </c>
      <c r="N67" s="653">
        <v>63</v>
      </c>
      <c r="O67" s="653">
        <v>14674</v>
      </c>
      <c r="P67" s="666">
        <v>4.234920634920635</v>
      </c>
      <c r="Q67" s="654">
        <v>232.92063492063491</v>
      </c>
    </row>
    <row r="68" spans="1:17" ht="14.4" customHeight="1" x14ac:dyDescent="0.3">
      <c r="A68" s="649" t="s">
        <v>4804</v>
      </c>
      <c r="B68" s="650" t="s">
        <v>4636</v>
      </c>
      <c r="C68" s="650" t="s">
        <v>4672</v>
      </c>
      <c r="D68" s="650" t="s">
        <v>4687</v>
      </c>
      <c r="E68" s="650" t="s">
        <v>4688</v>
      </c>
      <c r="F68" s="653">
        <v>8</v>
      </c>
      <c r="G68" s="653">
        <v>928</v>
      </c>
      <c r="H68" s="653">
        <v>1</v>
      </c>
      <c r="I68" s="653">
        <v>116</v>
      </c>
      <c r="J68" s="653">
        <v>9</v>
      </c>
      <c r="K68" s="653">
        <v>1044</v>
      </c>
      <c r="L68" s="653">
        <v>1.125</v>
      </c>
      <c r="M68" s="653">
        <v>116</v>
      </c>
      <c r="N68" s="653">
        <v>5</v>
      </c>
      <c r="O68" s="653">
        <v>586</v>
      </c>
      <c r="P68" s="666">
        <v>0.63146551724137934</v>
      </c>
      <c r="Q68" s="654">
        <v>117.2</v>
      </c>
    </row>
    <row r="69" spans="1:17" ht="14.4" customHeight="1" x14ac:dyDescent="0.3">
      <c r="A69" s="649" t="s">
        <v>4804</v>
      </c>
      <c r="B69" s="650" t="s">
        <v>4636</v>
      </c>
      <c r="C69" s="650" t="s">
        <v>4672</v>
      </c>
      <c r="D69" s="650" t="s">
        <v>4689</v>
      </c>
      <c r="E69" s="650" t="s">
        <v>4690</v>
      </c>
      <c r="F69" s="653">
        <v>4</v>
      </c>
      <c r="G69" s="653">
        <v>1276</v>
      </c>
      <c r="H69" s="653">
        <v>1</v>
      </c>
      <c r="I69" s="653">
        <v>319</v>
      </c>
      <c r="J69" s="653"/>
      <c r="K69" s="653"/>
      <c r="L69" s="653"/>
      <c r="M69" s="653"/>
      <c r="N69" s="653"/>
      <c r="O69" s="653"/>
      <c r="P69" s="666"/>
      <c r="Q69" s="654"/>
    </row>
    <row r="70" spans="1:17" ht="14.4" customHeight="1" x14ac:dyDescent="0.3">
      <c r="A70" s="649" t="s">
        <v>4804</v>
      </c>
      <c r="B70" s="650" t="s">
        <v>4636</v>
      </c>
      <c r="C70" s="650" t="s">
        <v>4672</v>
      </c>
      <c r="D70" s="650" t="s">
        <v>4691</v>
      </c>
      <c r="E70" s="650" t="s">
        <v>4692</v>
      </c>
      <c r="F70" s="653">
        <v>4</v>
      </c>
      <c r="G70" s="653">
        <v>1932</v>
      </c>
      <c r="H70" s="653">
        <v>1</v>
      </c>
      <c r="I70" s="653">
        <v>483</v>
      </c>
      <c r="J70" s="653">
        <v>4</v>
      </c>
      <c r="K70" s="653">
        <v>1936</v>
      </c>
      <c r="L70" s="653">
        <v>1.0020703933747412</v>
      </c>
      <c r="M70" s="653">
        <v>484</v>
      </c>
      <c r="N70" s="653">
        <v>2</v>
      </c>
      <c r="O70" s="653">
        <v>972</v>
      </c>
      <c r="P70" s="666">
        <v>0.50310559006211175</v>
      </c>
      <c r="Q70" s="654">
        <v>486</v>
      </c>
    </row>
    <row r="71" spans="1:17" ht="14.4" customHeight="1" x14ac:dyDescent="0.3">
      <c r="A71" s="649" t="s">
        <v>4804</v>
      </c>
      <c r="B71" s="650" t="s">
        <v>4636</v>
      </c>
      <c r="C71" s="650" t="s">
        <v>4672</v>
      </c>
      <c r="D71" s="650" t="s">
        <v>4693</v>
      </c>
      <c r="E71" s="650" t="s">
        <v>4694</v>
      </c>
      <c r="F71" s="653"/>
      <c r="G71" s="653"/>
      <c r="H71" s="653"/>
      <c r="I71" s="653"/>
      <c r="J71" s="653">
        <v>1</v>
      </c>
      <c r="K71" s="653">
        <v>677</v>
      </c>
      <c r="L71" s="653"/>
      <c r="M71" s="653">
        <v>677</v>
      </c>
      <c r="N71" s="653"/>
      <c r="O71" s="653"/>
      <c r="P71" s="666"/>
      <c r="Q71" s="654"/>
    </row>
    <row r="72" spans="1:17" ht="14.4" customHeight="1" x14ac:dyDescent="0.3">
      <c r="A72" s="649" t="s">
        <v>4804</v>
      </c>
      <c r="B72" s="650" t="s">
        <v>4636</v>
      </c>
      <c r="C72" s="650" t="s">
        <v>4672</v>
      </c>
      <c r="D72" s="650" t="s">
        <v>4698</v>
      </c>
      <c r="E72" s="650" t="s">
        <v>4694</v>
      </c>
      <c r="F72" s="653"/>
      <c r="G72" s="653"/>
      <c r="H72" s="653"/>
      <c r="I72" s="653"/>
      <c r="J72" s="653">
        <v>1</v>
      </c>
      <c r="K72" s="653">
        <v>746</v>
      </c>
      <c r="L72" s="653"/>
      <c r="M72" s="653">
        <v>746</v>
      </c>
      <c r="N72" s="653"/>
      <c r="O72" s="653"/>
      <c r="P72" s="666"/>
      <c r="Q72" s="654"/>
    </row>
    <row r="73" spans="1:17" ht="14.4" customHeight="1" x14ac:dyDescent="0.3">
      <c r="A73" s="649" t="s">
        <v>4804</v>
      </c>
      <c r="B73" s="650" t="s">
        <v>4636</v>
      </c>
      <c r="C73" s="650" t="s">
        <v>4672</v>
      </c>
      <c r="D73" s="650" t="s">
        <v>4704</v>
      </c>
      <c r="E73" s="650" t="s">
        <v>4705</v>
      </c>
      <c r="F73" s="653"/>
      <c r="G73" s="653"/>
      <c r="H73" s="653"/>
      <c r="I73" s="653"/>
      <c r="J73" s="653"/>
      <c r="K73" s="653"/>
      <c r="L73" s="653"/>
      <c r="M73" s="653"/>
      <c r="N73" s="653">
        <v>1</v>
      </c>
      <c r="O73" s="653">
        <v>207</v>
      </c>
      <c r="P73" s="666"/>
      <c r="Q73" s="654">
        <v>207</v>
      </c>
    </row>
    <row r="74" spans="1:17" ht="14.4" customHeight="1" x14ac:dyDescent="0.3">
      <c r="A74" s="649" t="s">
        <v>4804</v>
      </c>
      <c r="B74" s="650" t="s">
        <v>4636</v>
      </c>
      <c r="C74" s="650" t="s">
        <v>4672</v>
      </c>
      <c r="D74" s="650" t="s">
        <v>4706</v>
      </c>
      <c r="E74" s="650" t="s">
        <v>4707</v>
      </c>
      <c r="F74" s="653">
        <v>1</v>
      </c>
      <c r="G74" s="653">
        <v>642</v>
      </c>
      <c r="H74" s="653">
        <v>1</v>
      </c>
      <c r="I74" s="653">
        <v>642</v>
      </c>
      <c r="J74" s="653"/>
      <c r="K74" s="653"/>
      <c r="L74" s="653"/>
      <c r="M74" s="653"/>
      <c r="N74" s="653"/>
      <c r="O74" s="653"/>
      <c r="P74" s="666"/>
      <c r="Q74" s="654"/>
    </row>
    <row r="75" spans="1:17" ht="14.4" customHeight="1" x14ac:dyDescent="0.3">
      <c r="A75" s="649" t="s">
        <v>4804</v>
      </c>
      <c r="B75" s="650" t="s">
        <v>4636</v>
      </c>
      <c r="C75" s="650" t="s">
        <v>4672</v>
      </c>
      <c r="D75" s="650" t="s">
        <v>4708</v>
      </c>
      <c r="E75" s="650" t="s">
        <v>4709</v>
      </c>
      <c r="F75" s="653">
        <v>10</v>
      </c>
      <c r="G75" s="653">
        <v>3260</v>
      </c>
      <c r="H75" s="653">
        <v>1</v>
      </c>
      <c r="I75" s="653">
        <v>326</v>
      </c>
      <c r="J75" s="653">
        <v>6</v>
      </c>
      <c r="K75" s="653">
        <v>1962</v>
      </c>
      <c r="L75" s="653">
        <v>0.60184049079754598</v>
      </c>
      <c r="M75" s="653">
        <v>327</v>
      </c>
      <c r="N75" s="653">
        <v>3</v>
      </c>
      <c r="O75" s="653">
        <v>984</v>
      </c>
      <c r="P75" s="666">
        <v>0.30184049079754599</v>
      </c>
      <c r="Q75" s="654">
        <v>328</v>
      </c>
    </row>
    <row r="76" spans="1:17" ht="14.4" customHeight="1" x14ac:dyDescent="0.3">
      <c r="A76" s="649" t="s">
        <v>4804</v>
      </c>
      <c r="B76" s="650" t="s">
        <v>4636</v>
      </c>
      <c r="C76" s="650" t="s">
        <v>4672</v>
      </c>
      <c r="D76" s="650" t="s">
        <v>4712</v>
      </c>
      <c r="E76" s="650" t="s">
        <v>4713</v>
      </c>
      <c r="F76" s="653">
        <v>10</v>
      </c>
      <c r="G76" s="653">
        <v>810</v>
      </c>
      <c r="H76" s="653">
        <v>1</v>
      </c>
      <c r="I76" s="653">
        <v>81</v>
      </c>
      <c r="J76" s="653">
        <v>1</v>
      </c>
      <c r="K76" s="653">
        <v>82</v>
      </c>
      <c r="L76" s="653">
        <v>0.10123456790123457</v>
      </c>
      <c r="M76" s="653">
        <v>82</v>
      </c>
      <c r="N76" s="653">
        <v>10</v>
      </c>
      <c r="O76" s="653">
        <v>820</v>
      </c>
      <c r="P76" s="666">
        <v>1.0123456790123457</v>
      </c>
      <c r="Q76" s="654">
        <v>82</v>
      </c>
    </row>
    <row r="77" spans="1:17" ht="14.4" customHeight="1" x14ac:dyDescent="0.3">
      <c r="A77" s="649" t="s">
        <v>4804</v>
      </c>
      <c r="B77" s="650" t="s">
        <v>4636</v>
      </c>
      <c r="C77" s="650" t="s">
        <v>4672</v>
      </c>
      <c r="D77" s="650" t="s">
        <v>4716</v>
      </c>
      <c r="E77" s="650" t="s">
        <v>4717</v>
      </c>
      <c r="F77" s="653">
        <v>1</v>
      </c>
      <c r="G77" s="653">
        <v>852</v>
      </c>
      <c r="H77" s="653">
        <v>1</v>
      </c>
      <c r="I77" s="653">
        <v>852</v>
      </c>
      <c r="J77" s="653"/>
      <c r="K77" s="653"/>
      <c r="L77" s="653"/>
      <c r="M77" s="653"/>
      <c r="N77" s="653"/>
      <c r="O77" s="653"/>
      <c r="P77" s="666"/>
      <c r="Q77" s="654"/>
    </row>
    <row r="78" spans="1:17" ht="14.4" customHeight="1" x14ac:dyDescent="0.3">
      <c r="A78" s="649" t="s">
        <v>4804</v>
      </c>
      <c r="B78" s="650" t="s">
        <v>4636</v>
      </c>
      <c r="C78" s="650" t="s">
        <v>4672</v>
      </c>
      <c r="D78" s="650" t="s">
        <v>4718</v>
      </c>
      <c r="E78" s="650" t="s">
        <v>4719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0</v>
      </c>
      <c r="P78" s="666"/>
      <c r="Q78" s="654">
        <v>0</v>
      </c>
    </row>
    <row r="79" spans="1:17" ht="14.4" customHeight="1" x14ac:dyDescent="0.3">
      <c r="A79" s="649" t="s">
        <v>4804</v>
      </c>
      <c r="B79" s="650" t="s">
        <v>4636</v>
      </c>
      <c r="C79" s="650" t="s">
        <v>4672</v>
      </c>
      <c r="D79" s="650" t="s">
        <v>4792</v>
      </c>
      <c r="E79" s="650" t="s">
        <v>4791</v>
      </c>
      <c r="F79" s="653"/>
      <c r="G79" s="653"/>
      <c r="H79" s="653"/>
      <c r="I79" s="653"/>
      <c r="J79" s="653"/>
      <c r="K79" s="653"/>
      <c r="L79" s="653"/>
      <c r="M79" s="653"/>
      <c r="N79" s="653">
        <v>6</v>
      </c>
      <c r="O79" s="653">
        <v>5574</v>
      </c>
      <c r="P79" s="666"/>
      <c r="Q79" s="654">
        <v>929</v>
      </c>
    </row>
    <row r="80" spans="1:17" ht="14.4" customHeight="1" x14ac:dyDescent="0.3">
      <c r="A80" s="649" t="s">
        <v>4804</v>
      </c>
      <c r="B80" s="650" t="s">
        <v>4636</v>
      </c>
      <c r="C80" s="650" t="s">
        <v>4672</v>
      </c>
      <c r="D80" s="650" t="s">
        <v>4805</v>
      </c>
      <c r="E80" s="650" t="s">
        <v>4806</v>
      </c>
      <c r="F80" s="653">
        <v>1</v>
      </c>
      <c r="G80" s="653">
        <v>0</v>
      </c>
      <c r="H80" s="653"/>
      <c r="I80" s="653">
        <v>0</v>
      </c>
      <c r="J80" s="653"/>
      <c r="K80" s="653"/>
      <c r="L80" s="653"/>
      <c r="M80" s="653"/>
      <c r="N80" s="653"/>
      <c r="O80" s="653"/>
      <c r="P80" s="666"/>
      <c r="Q80" s="654"/>
    </row>
    <row r="81" spans="1:17" ht="14.4" customHeight="1" x14ac:dyDescent="0.3">
      <c r="A81" s="649" t="s">
        <v>4804</v>
      </c>
      <c r="B81" s="650" t="s">
        <v>4636</v>
      </c>
      <c r="C81" s="650" t="s">
        <v>4672</v>
      </c>
      <c r="D81" s="650" t="s">
        <v>4793</v>
      </c>
      <c r="E81" s="650" t="s">
        <v>4791</v>
      </c>
      <c r="F81" s="653">
        <v>2</v>
      </c>
      <c r="G81" s="653">
        <v>1466</v>
      </c>
      <c r="H81" s="653">
        <v>1</v>
      </c>
      <c r="I81" s="653">
        <v>733</v>
      </c>
      <c r="J81" s="653">
        <v>1</v>
      </c>
      <c r="K81" s="653">
        <v>734</v>
      </c>
      <c r="L81" s="653">
        <v>0.50068212824010916</v>
      </c>
      <c r="M81" s="653">
        <v>734</v>
      </c>
      <c r="N81" s="653"/>
      <c r="O81" s="653"/>
      <c r="P81" s="666"/>
      <c r="Q81" s="654"/>
    </row>
    <row r="82" spans="1:17" ht="14.4" customHeight="1" x14ac:dyDescent="0.3">
      <c r="A82" s="649" t="s">
        <v>4804</v>
      </c>
      <c r="B82" s="650" t="s">
        <v>4636</v>
      </c>
      <c r="C82" s="650" t="s">
        <v>4672</v>
      </c>
      <c r="D82" s="650" t="s">
        <v>4794</v>
      </c>
      <c r="E82" s="650" t="s">
        <v>4795</v>
      </c>
      <c r="F82" s="653">
        <v>7</v>
      </c>
      <c r="G82" s="653">
        <v>3661</v>
      </c>
      <c r="H82" s="653">
        <v>1</v>
      </c>
      <c r="I82" s="653">
        <v>523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4804</v>
      </c>
      <c r="B83" s="650" t="s">
        <v>4636</v>
      </c>
      <c r="C83" s="650" t="s">
        <v>4672</v>
      </c>
      <c r="D83" s="650" t="s">
        <v>4730</v>
      </c>
      <c r="E83" s="650" t="s">
        <v>4731</v>
      </c>
      <c r="F83" s="653">
        <v>3</v>
      </c>
      <c r="G83" s="653">
        <v>885</v>
      </c>
      <c r="H83" s="653">
        <v>1</v>
      </c>
      <c r="I83" s="653">
        <v>295</v>
      </c>
      <c r="J83" s="653">
        <v>1</v>
      </c>
      <c r="K83" s="653">
        <v>296</v>
      </c>
      <c r="L83" s="653">
        <v>0.33446327683615817</v>
      </c>
      <c r="M83" s="653">
        <v>296</v>
      </c>
      <c r="N83" s="653">
        <v>3</v>
      </c>
      <c r="O83" s="653">
        <v>892</v>
      </c>
      <c r="P83" s="666">
        <v>1.007909604519774</v>
      </c>
      <c r="Q83" s="654">
        <v>297.33333333333331</v>
      </c>
    </row>
    <row r="84" spans="1:17" ht="14.4" customHeight="1" x14ac:dyDescent="0.3">
      <c r="A84" s="649" t="s">
        <v>4804</v>
      </c>
      <c r="B84" s="650" t="s">
        <v>4636</v>
      </c>
      <c r="C84" s="650" t="s">
        <v>4672</v>
      </c>
      <c r="D84" s="650" t="s">
        <v>4796</v>
      </c>
      <c r="E84" s="650" t="s">
        <v>4705</v>
      </c>
      <c r="F84" s="653">
        <v>3</v>
      </c>
      <c r="G84" s="653">
        <v>516</v>
      </c>
      <c r="H84" s="653">
        <v>1</v>
      </c>
      <c r="I84" s="653">
        <v>172</v>
      </c>
      <c r="J84" s="653">
        <v>1</v>
      </c>
      <c r="K84" s="653">
        <v>172</v>
      </c>
      <c r="L84" s="653">
        <v>0.33333333333333331</v>
      </c>
      <c r="M84" s="653">
        <v>172</v>
      </c>
      <c r="N84" s="653"/>
      <c r="O84" s="653"/>
      <c r="P84" s="666"/>
      <c r="Q84" s="654"/>
    </row>
    <row r="85" spans="1:17" ht="14.4" customHeight="1" x14ac:dyDescent="0.3">
      <c r="A85" s="649" t="s">
        <v>4804</v>
      </c>
      <c r="B85" s="650" t="s">
        <v>4636</v>
      </c>
      <c r="C85" s="650" t="s">
        <v>4672</v>
      </c>
      <c r="D85" s="650" t="s">
        <v>4734</v>
      </c>
      <c r="E85" s="650" t="s">
        <v>4731</v>
      </c>
      <c r="F85" s="653">
        <v>1</v>
      </c>
      <c r="G85" s="653">
        <v>362</v>
      </c>
      <c r="H85" s="653">
        <v>1</v>
      </c>
      <c r="I85" s="653">
        <v>362</v>
      </c>
      <c r="J85" s="653">
        <v>2</v>
      </c>
      <c r="K85" s="653">
        <v>730</v>
      </c>
      <c r="L85" s="653">
        <v>2.0165745856353592</v>
      </c>
      <c r="M85" s="653">
        <v>365</v>
      </c>
      <c r="N85" s="653">
        <v>7</v>
      </c>
      <c r="O85" s="653">
        <v>2555</v>
      </c>
      <c r="P85" s="666">
        <v>7.0580110497237571</v>
      </c>
      <c r="Q85" s="654">
        <v>365</v>
      </c>
    </row>
    <row r="86" spans="1:17" ht="14.4" customHeight="1" x14ac:dyDescent="0.3">
      <c r="A86" s="649" t="s">
        <v>4804</v>
      </c>
      <c r="B86" s="650" t="s">
        <v>4636</v>
      </c>
      <c r="C86" s="650" t="s">
        <v>4672</v>
      </c>
      <c r="D86" s="650" t="s">
        <v>4807</v>
      </c>
      <c r="E86" s="650" t="s">
        <v>4791</v>
      </c>
      <c r="F86" s="653">
        <v>7</v>
      </c>
      <c r="G86" s="653">
        <v>6013</v>
      </c>
      <c r="H86" s="653">
        <v>1</v>
      </c>
      <c r="I86" s="653">
        <v>859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4804</v>
      </c>
      <c r="B87" s="650" t="s">
        <v>4636</v>
      </c>
      <c r="C87" s="650" t="s">
        <v>4672</v>
      </c>
      <c r="D87" s="650" t="s">
        <v>4803</v>
      </c>
      <c r="E87" s="650" t="s">
        <v>4799</v>
      </c>
      <c r="F87" s="653"/>
      <c r="G87" s="653"/>
      <c r="H87" s="653"/>
      <c r="I87" s="653"/>
      <c r="J87" s="653">
        <v>1</v>
      </c>
      <c r="K87" s="653">
        <v>606</v>
      </c>
      <c r="L87" s="653"/>
      <c r="M87" s="653">
        <v>606</v>
      </c>
      <c r="N87" s="653"/>
      <c r="O87" s="653"/>
      <c r="P87" s="666"/>
      <c r="Q87" s="654"/>
    </row>
    <row r="88" spans="1:17" ht="14.4" customHeight="1" x14ac:dyDescent="0.3">
      <c r="A88" s="649" t="s">
        <v>4808</v>
      </c>
      <c r="B88" s="650" t="s">
        <v>4636</v>
      </c>
      <c r="C88" s="650" t="s">
        <v>4661</v>
      </c>
      <c r="D88" s="650" t="s">
        <v>4809</v>
      </c>
      <c r="E88" s="650" t="s">
        <v>4810</v>
      </c>
      <c r="F88" s="653">
        <v>77</v>
      </c>
      <c r="G88" s="653">
        <v>177870</v>
      </c>
      <c r="H88" s="653">
        <v>1</v>
      </c>
      <c r="I88" s="653">
        <v>2310</v>
      </c>
      <c r="J88" s="653">
        <v>84</v>
      </c>
      <c r="K88" s="653">
        <v>192634.75</v>
      </c>
      <c r="L88" s="653">
        <v>1.083008658008658</v>
      </c>
      <c r="M88" s="653">
        <v>2293.2708333333335</v>
      </c>
      <c r="N88" s="653">
        <v>66</v>
      </c>
      <c r="O88" s="653">
        <v>152460</v>
      </c>
      <c r="P88" s="666">
        <v>0.8571428571428571</v>
      </c>
      <c r="Q88" s="654">
        <v>2310</v>
      </c>
    </row>
    <row r="89" spans="1:17" ht="14.4" customHeight="1" x14ac:dyDescent="0.3">
      <c r="A89" s="649" t="s">
        <v>4808</v>
      </c>
      <c r="B89" s="650" t="s">
        <v>4636</v>
      </c>
      <c r="C89" s="650" t="s">
        <v>4661</v>
      </c>
      <c r="D89" s="650" t="s">
        <v>4811</v>
      </c>
      <c r="E89" s="650" t="s">
        <v>4812</v>
      </c>
      <c r="F89" s="653">
        <v>16</v>
      </c>
      <c r="G89" s="653">
        <v>36960</v>
      </c>
      <c r="H89" s="653">
        <v>1</v>
      </c>
      <c r="I89" s="653">
        <v>2310</v>
      </c>
      <c r="J89" s="653">
        <v>27</v>
      </c>
      <c r="K89" s="653">
        <v>62370</v>
      </c>
      <c r="L89" s="653">
        <v>1.6875</v>
      </c>
      <c r="M89" s="653">
        <v>2310</v>
      </c>
      <c r="N89" s="653">
        <v>28</v>
      </c>
      <c r="O89" s="653">
        <v>64680</v>
      </c>
      <c r="P89" s="666">
        <v>1.75</v>
      </c>
      <c r="Q89" s="654">
        <v>2310</v>
      </c>
    </row>
    <row r="90" spans="1:17" ht="14.4" customHeight="1" x14ac:dyDescent="0.3">
      <c r="A90" s="649" t="s">
        <v>4808</v>
      </c>
      <c r="B90" s="650" t="s">
        <v>4636</v>
      </c>
      <c r="C90" s="650" t="s">
        <v>4661</v>
      </c>
      <c r="D90" s="650" t="s">
        <v>4786</v>
      </c>
      <c r="E90" s="650" t="s">
        <v>4787</v>
      </c>
      <c r="F90" s="653"/>
      <c r="G90" s="653"/>
      <c r="H90" s="653"/>
      <c r="I90" s="653"/>
      <c r="J90" s="653">
        <v>182</v>
      </c>
      <c r="K90" s="653">
        <v>164664.5</v>
      </c>
      <c r="L90" s="653"/>
      <c r="M90" s="653">
        <v>904.75</v>
      </c>
      <c r="N90" s="653">
        <v>415</v>
      </c>
      <c r="O90" s="653">
        <v>375471.25</v>
      </c>
      <c r="P90" s="666"/>
      <c r="Q90" s="654">
        <v>904.75</v>
      </c>
    </row>
    <row r="91" spans="1:17" ht="14.4" customHeight="1" x14ac:dyDescent="0.3">
      <c r="A91" s="649" t="s">
        <v>4808</v>
      </c>
      <c r="B91" s="650" t="s">
        <v>4636</v>
      </c>
      <c r="C91" s="650" t="s">
        <v>4661</v>
      </c>
      <c r="D91" s="650" t="s">
        <v>4664</v>
      </c>
      <c r="E91" s="650" t="s">
        <v>4665</v>
      </c>
      <c r="F91" s="653"/>
      <c r="G91" s="653"/>
      <c r="H91" s="653"/>
      <c r="I91" s="653"/>
      <c r="J91" s="653">
        <v>7</v>
      </c>
      <c r="K91" s="653">
        <v>1698.48</v>
      </c>
      <c r="L91" s="653"/>
      <c r="M91" s="653">
        <v>242.64000000000001</v>
      </c>
      <c r="N91" s="653">
        <v>4</v>
      </c>
      <c r="O91" s="653">
        <v>970.56</v>
      </c>
      <c r="P91" s="666"/>
      <c r="Q91" s="654">
        <v>242.64</v>
      </c>
    </row>
    <row r="92" spans="1:17" ht="14.4" customHeight="1" x14ac:dyDescent="0.3">
      <c r="A92" s="649" t="s">
        <v>4808</v>
      </c>
      <c r="B92" s="650" t="s">
        <v>4636</v>
      </c>
      <c r="C92" s="650" t="s">
        <v>4661</v>
      </c>
      <c r="D92" s="650" t="s">
        <v>4666</v>
      </c>
      <c r="E92" s="650" t="s">
        <v>4667</v>
      </c>
      <c r="F92" s="653"/>
      <c r="G92" s="653"/>
      <c r="H92" s="653"/>
      <c r="I92" s="653"/>
      <c r="J92" s="653">
        <v>1</v>
      </c>
      <c r="K92" s="653">
        <v>242.64</v>
      </c>
      <c r="L92" s="653"/>
      <c r="M92" s="653">
        <v>242.64</v>
      </c>
      <c r="N92" s="653">
        <v>2</v>
      </c>
      <c r="O92" s="653">
        <v>485.28</v>
      </c>
      <c r="P92" s="666"/>
      <c r="Q92" s="654">
        <v>242.64</v>
      </c>
    </row>
    <row r="93" spans="1:17" ht="14.4" customHeight="1" x14ac:dyDescent="0.3">
      <c r="A93" s="649" t="s">
        <v>4808</v>
      </c>
      <c r="B93" s="650" t="s">
        <v>4636</v>
      </c>
      <c r="C93" s="650" t="s">
        <v>4661</v>
      </c>
      <c r="D93" s="650" t="s">
        <v>4670</v>
      </c>
      <c r="E93" s="650" t="s">
        <v>4669</v>
      </c>
      <c r="F93" s="653"/>
      <c r="G93" s="653"/>
      <c r="H93" s="653"/>
      <c r="I93" s="653"/>
      <c r="J93" s="653">
        <v>2</v>
      </c>
      <c r="K93" s="653">
        <v>898</v>
      </c>
      <c r="L93" s="653"/>
      <c r="M93" s="653">
        <v>449</v>
      </c>
      <c r="N93" s="653"/>
      <c r="O93" s="653"/>
      <c r="P93" s="666"/>
      <c r="Q93" s="654"/>
    </row>
    <row r="94" spans="1:17" ht="14.4" customHeight="1" x14ac:dyDescent="0.3">
      <c r="A94" s="649" t="s">
        <v>4808</v>
      </c>
      <c r="B94" s="650" t="s">
        <v>4636</v>
      </c>
      <c r="C94" s="650" t="s">
        <v>4672</v>
      </c>
      <c r="D94" s="650" t="s">
        <v>4788</v>
      </c>
      <c r="E94" s="650" t="s">
        <v>4789</v>
      </c>
      <c r="F94" s="653">
        <v>24</v>
      </c>
      <c r="G94" s="653">
        <v>4440</v>
      </c>
      <c r="H94" s="653">
        <v>1</v>
      </c>
      <c r="I94" s="653">
        <v>185</v>
      </c>
      <c r="J94" s="653">
        <v>18</v>
      </c>
      <c r="K94" s="653">
        <v>3330</v>
      </c>
      <c r="L94" s="653">
        <v>0.75</v>
      </c>
      <c r="M94" s="653">
        <v>185</v>
      </c>
      <c r="N94" s="653">
        <v>19</v>
      </c>
      <c r="O94" s="653">
        <v>3539</v>
      </c>
      <c r="P94" s="666">
        <v>0.79707207207207209</v>
      </c>
      <c r="Q94" s="654">
        <v>186.26315789473685</v>
      </c>
    </row>
    <row r="95" spans="1:17" ht="14.4" customHeight="1" x14ac:dyDescent="0.3">
      <c r="A95" s="649" t="s">
        <v>4808</v>
      </c>
      <c r="B95" s="650" t="s">
        <v>4636</v>
      </c>
      <c r="C95" s="650" t="s">
        <v>4672</v>
      </c>
      <c r="D95" s="650" t="s">
        <v>4813</v>
      </c>
      <c r="E95" s="650" t="s">
        <v>4814</v>
      </c>
      <c r="F95" s="653"/>
      <c r="G95" s="653"/>
      <c r="H95" s="653"/>
      <c r="I95" s="653"/>
      <c r="J95" s="653">
        <v>2</v>
      </c>
      <c r="K95" s="653">
        <v>2268</v>
      </c>
      <c r="L95" s="653"/>
      <c r="M95" s="653">
        <v>1134</v>
      </c>
      <c r="N95" s="653"/>
      <c r="O95" s="653"/>
      <c r="P95" s="666"/>
      <c r="Q95" s="654"/>
    </row>
    <row r="96" spans="1:17" ht="14.4" customHeight="1" x14ac:dyDescent="0.3">
      <c r="A96" s="649" t="s">
        <v>4808</v>
      </c>
      <c r="B96" s="650" t="s">
        <v>4636</v>
      </c>
      <c r="C96" s="650" t="s">
        <v>4672</v>
      </c>
      <c r="D96" s="650" t="s">
        <v>4677</v>
      </c>
      <c r="E96" s="650" t="s">
        <v>4678</v>
      </c>
      <c r="F96" s="653">
        <v>13</v>
      </c>
      <c r="G96" s="653">
        <v>442</v>
      </c>
      <c r="H96" s="653">
        <v>1</v>
      </c>
      <c r="I96" s="653">
        <v>34</v>
      </c>
      <c r="J96" s="653">
        <v>7</v>
      </c>
      <c r="K96" s="653">
        <v>238</v>
      </c>
      <c r="L96" s="653">
        <v>0.53846153846153844</v>
      </c>
      <c r="M96" s="653">
        <v>34</v>
      </c>
      <c r="N96" s="653">
        <v>7</v>
      </c>
      <c r="O96" s="653">
        <v>245</v>
      </c>
      <c r="P96" s="666">
        <v>0.55429864253393668</v>
      </c>
      <c r="Q96" s="654">
        <v>35</v>
      </c>
    </row>
    <row r="97" spans="1:17" ht="14.4" customHeight="1" x14ac:dyDescent="0.3">
      <c r="A97" s="649" t="s">
        <v>4808</v>
      </c>
      <c r="B97" s="650" t="s">
        <v>4636</v>
      </c>
      <c r="C97" s="650" t="s">
        <v>4672</v>
      </c>
      <c r="D97" s="650" t="s">
        <v>4683</v>
      </c>
      <c r="E97" s="650" t="s">
        <v>4632</v>
      </c>
      <c r="F97" s="653">
        <v>85</v>
      </c>
      <c r="G97" s="653">
        <v>13260</v>
      </c>
      <c r="H97" s="653">
        <v>1</v>
      </c>
      <c r="I97" s="653">
        <v>156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4808</v>
      </c>
      <c r="B98" s="650" t="s">
        <v>4636</v>
      </c>
      <c r="C98" s="650" t="s">
        <v>4672</v>
      </c>
      <c r="D98" s="650" t="s">
        <v>4684</v>
      </c>
      <c r="E98" s="650" t="s">
        <v>4632</v>
      </c>
      <c r="F98" s="653">
        <v>62</v>
      </c>
      <c r="G98" s="653">
        <v>4836</v>
      </c>
      <c r="H98" s="653">
        <v>1</v>
      </c>
      <c r="I98" s="653">
        <v>78</v>
      </c>
      <c r="J98" s="653"/>
      <c r="K98" s="653"/>
      <c r="L98" s="653"/>
      <c r="M98" s="653"/>
      <c r="N98" s="653"/>
      <c r="O98" s="653"/>
      <c r="P98" s="666"/>
      <c r="Q98" s="654"/>
    </row>
    <row r="99" spans="1:17" ht="14.4" customHeight="1" x14ac:dyDescent="0.3">
      <c r="A99" s="649" t="s">
        <v>4808</v>
      </c>
      <c r="B99" s="650" t="s">
        <v>4636</v>
      </c>
      <c r="C99" s="650" t="s">
        <v>4672</v>
      </c>
      <c r="D99" s="650" t="s">
        <v>4685</v>
      </c>
      <c r="E99" s="650" t="s">
        <v>4686</v>
      </c>
      <c r="F99" s="653">
        <v>1290</v>
      </c>
      <c r="G99" s="653">
        <v>297990</v>
      </c>
      <c r="H99" s="653">
        <v>1</v>
      </c>
      <c r="I99" s="653">
        <v>231</v>
      </c>
      <c r="J99" s="653">
        <v>1767</v>
      </c>
      <c r="K99" s="653">
        <v>409944</v>
      </c>
      <c r="L99" s="653">
        <v>1.3756971710460082</v>
      </c>
      <c r="M99" s="653">
        <v>232</v>
      </c>
      <c r="N99" s="653">
        <v>2609</v>
      </c>
      <c r="O99" s="653">
        <v>608264</v>
      </c>
      <c r="P99" s="666">
        <v>2.0412228598275108</v>
      </c>
      <c r="Q99" s="654">
        <v>233.14066692219242</v>
      </c>
    </row>
    <row r="100" spans="1:17" ht="14.4" customHeight="1" x14ac:dyDescent="0.3">
      <c r="A100" s="649" t="s">
        <v>4808</v>
      </c>
      <c r="B100" s="650" t="s">
        <v>4636</v>
      </c>
      <c r="C100" s="650" t="s">
        <v>4672</v>
      </c>
      <c r="D100" s="650" t="s">
        <v>4687</v>
      </c>
      <c r="E100" s="650" t="s">
        <v>4688</v>
      </c>
      <c r="F100" s="653">
        <v>2903</v>
      </c>
      <c r="G100" s="653">
        <v>336748</v>
      </c>
      <c r="H100" s="653">
        <v>1</v>
      </c>
      <c r="I100" s="653">
        <v>116</v>
      </c>
      <c r="J100" s="653">
        <v>3633</v>
      </c>
      <c r="K100" s="653">
        <v>421428</v>
      </c>
      <c r="L100" s="653">
        <v>1.25146400275577</v>
      </c>
      <c r="M100" s="653">
        <v>116</v>
      </c>
      <c r="N100" s="653">
        <v>3784</v>
      </c>
      <c r="O100" s="653">
        <v>443364</v>
      </c>
      <c r="P100" s="666">
        <v>1.3166047014384643</v>
      </c>
      <c r="Q100" s="654">
        <v>117.16807610993658</v>
      </c>
    </row>
    <row r="101" spans="1:17" ht="14.4" customHeight="1" x14ac:dyDescent="0.3">
      <c r="A101" s="649" t="s">
        <v>4808</v>
      </c>
      <c r="B101" s="650" t="s">
        <v>4636</v>
      </c>
      <c r="C101" s="650" t="s">
        <v>4672</v>
      </c>
      <c r="D101" s="650" t="s">
        <v>4689</v>
      </c>
      <c r="E101" s="650" t="s">
        <v>4690</v>
      </c>
      <c r="F101" s="653">
        <v>3</v>
      </c>
      <c r="G101" s="653">
        <v>957</v>
      </c>
      <c r="H101" s="653">
        <v>1</v>
      </c>
      <c r="I101" s="653">
        <v>319</v>
      </c>
      <c r="J101" s="653"/>
      <c r="K101" s="653"/>
      <c r="L101" s="653"/>
      <c r="M101" s="653"/>
      <c r="N101" s="653">
        <v>2</v>
      </c>
      <c r="O101" s="653">
        <v>644</v>
      </c>
      <c r="P101" s="666">
        <v>0.67293625914315569</v>
      </c>
      <c r="Q101" s="654">
        <v>322</v>
      </c>
    </row>
    <row r="102" spans="1:17" ht="14.4" customHeight="1" x14ac:dyDescent="0.3">
      <c r="A102" s="649" t="s">
        <v>4808</v>
      </c>
      <c r="B102" s="650" t="s">
        <v>4636</v>
      </c>
      <c r="C102" s="650" t="s">
        <v>4672</v>
      </c>
      <c r="D102" s="650" t="s">
        <v>4691</v>
      </c>
      <c r="E102" s="650" t="s">
        <v>4692</v>
      </c>
      <c r="F102" s="653">
        <v>65</v>
      </c>
      <c r="G102" s="653">
        <v>31395</v>
      </c>
      <c r="H102" s="653">
        <v>1</v>
      </c>
      <c r="I102" s="653">
        <v>483</v>
      </c>
      <c r="J102" s="653">
        <v>40</v>
      </c>
      <c r="K102" s="653">
        <v>19360</v>
      </c>
      <c r="L102" s="653">
        <v>0.61665870361522535</v>
      </c>
      <c r="M102" s="653">
        <v>484</v>
      </c>
      <c r="N102" s="653">
        <v>25</v>
      </c>
      <c r="O102" s="653">
        <v>12128</v>
      </c>
      <c r="P102" s="666">
        <v>0.38630355152094281</v>
      </c>
      <c r="Q102" s="654">
        <v>485.12</v>
      </c>
    </row>
    <row r="103" spans="1:17" ht="14.4" customHeight="1" x14ac:dyDescent="0.3">
      <c r="A103" s="649" t="s">
        <v>4808</v>
      </c>
      <c r="B103" s="650" t="s">
        <v>4636</v>
      </c>
      <c r="C103" s="650" t="s">
        <v>4672</v>
      </c>
      <c r="D103" s="650" t="s">
        <v>4693</v>
      </c>
      <c r="E103" s="650" t="s">
        <v>4694</v>
      </c>
      <c r="F103" s="653">
        <v>126</v>
      </c>
      <c r="G103" s="653">
        <v>85176</v>
      </c>
      <c r="H103" s="653">
        <v>1</v>
      </c>
      <c r="I103" s="653">
        <v>676</v>
      </c>
      <c r="J103" s="653">
        <v>90</v>
      </c>
      <c r="K103" s="653">
        <v>60930</v>
      </c>
      <c r="L103" s="653">
        <v>0.7153423499577346</v>
      </c>
      <c r="M103" s="653">
        <v>677</v>
      </c>
      <c r="N103" s="653">
        <v>30</v>
      </c>
      <c r="O103" s="653">
        <v>20340</v>
      </c>
      <c r="P103" s="666">
        <v>0.23879966187658494</v>
      </c>
      <c r="Q103" s="654">
        <v>678</v>
      </c>
    </row>
    <row r="104" spans="1:17" ht="14.4" customHeight="1" x14ac:dyDescent="0.3">
      <c r="A104" s="649" t="s">
        <v>4808</v>
      </c>
      <c r="B104" s="650" t="s">
        <v>4636</v>
      </c>
      <c r="C104" s="650" t="s">
        <v>4672</v>
      </c>
      <c r="D104" s="650" t="s">
        <v>4695</v>
      </c>
      <c r="E104" s="650" t="s">
        <v>4696</v>
      </c>
      <c r="F104" s="653">
        <v>4</v>
      </c>
      <c r="G104" s="653">
        <v>2992</v>
      </c>
      <c r="H104" s="653">
        <v>1</v>
      </c>
      <c r="I104" s="653">
        <v>748</v>
      </c>
      <c r="J104" s="653"/>
      <c r="K104" s="653"/>
      <c r="L104" s="653"/>
      <c r="M104" s="653"/>
      <c r="N104" s="653"/>
      <c r="O104" s="653"/>
      <c r="P104" s="666"/>
      <c r="Q104" s="654"/>
    </row>
    <row r="105" spans="1:17" ht="14.4" customHeight="1" x14ac:dyDescent="0.3">
      <c r="A105" s="649" t="s">
        <v>4808</v>
      </c>
      <c r="B105" s="650" t="s">
        <v>4636</v>
      </c>
      <c r="C105" s="650" t="s">
        <v>4672</v>
      </c>
      <c r="D105" s="650" t="s">
        <v>4697</v>
      </c>
      <c r="E105" s="650" t="s">
        <v>4692</v>
      </c>
      <c r="F105" s="653">
        <v>75</v>
      </c>
      <c r="G105" s="653">
        <v>41250</v>
      </c>
      <c r="H105" s="653">
        <v>1</v>
      </c>
      <c r="I105" s="653">
        <v>550</v>
      </c>
      <c r="J105" s="653">
        <v>49</v>
      </c>
      <c r="K105" s="653">
        <v>27097</v>
      </c>
      <c r="L105" s="653">
        <v>0.65689696969696965</v>
      </c>
      <c r="M105" s="653">
        <v>553</v>
      </c>
      <c r="N105" s="653">
        <v>97</v>
      </c>
      <c r="O105" s="653">
        <v>53845</v>
      </c>
      <c r="P105" s="666">
        <v>1.3053333333333332</v>
      </c>
      <c r="Q105" s="654">
        <v>555.10309278350519</v>
      </c>
    </row>
    <row r="106" spans="1:17" ht="14.4" customHeight="1" x14ac:dyDescent="0.3">
      <c r="A106" s="649" t="s">
        <v>4808</v>
      </c>
      <c r="B106" s="650" t="s">
        <v>4636</v>
      </c>
      <c r="C106" s="650" t="s">
        <v>4672</v>
      </c>
      <c r="D106" s="650" t="s">
        <v>4698</v>
      </c>
      <c r="E106" s="650" t="s">
        <v>4694</v>
      </c>
      <c r="F106" s="653">
        <v>133</v>
      </c>
      <c r="G106" s="653">
        <v>98819</v>
      </c>
      <c r="H106" s="653">
        <v>1</v>
      </c>
      <c r="I106" s="653">
        <v>743</v>
      </c>
      <c r="J106" s="653">
        <v>288</v>
      </c>
      <c r="K106" s="653">
        <v>214848</v>
      </c>
      <c r="L106" s="653">
        <v>2.1741567917100961</v>
      </c>
      <c r="M106" s="653">
        <v>746</v>
      </c>
      <c r="N106" s="653">
        <v>318</v>
      </c>
      <c r="O106" s="653">
        <v>237944</v>
      </c>
      <c r="P106" s="666">
        <v>2.4078770276971029</v>
      </c>
      <c r="Q106" s="654">
        <v>748.25157232704407</v>
      </c>
    </row>
    <row r="107" spans="1:17" ht="14.4" customHeight="1" x14ac:dyDescent="0.3">
      <c r="A107" s="649" t="s">
        <v>4808</v>
      </c>
      <c r="B107" s="650" t="s">
        <v>4636</v>
      </c>
      <c r="C107" s="650" t="s">
        <v>4672</v>
      </c>
      <c r="D107" s="650" t="s">
        <v>4790</v>
      </c>
      <c r="E107" s="650" t="s">
        <v>4791</v>
      </c>
      <c r="F107" s="653">
        <v>2662</v>
      </c>
      <c r="G107" s="653">
        <v>2129600</v>
      </c>
      <c r="H107" s="653">
        <v>1</v>
      </c>
      <c r="I107" s="653">
        <v>800</v>
      </c>
      <c r="J107" s="653">
        <v>3743</v>
      </c>
      <c r="K107" s="653">
        <v>3005629</v>
      </c>
      <c r="L107" s="653">
        <v>1.4113584710743801</v>
      </c>
      <c r="M107" s="653">
        <v>803</v>
      </c>
      <c r="N107" s="653">
        <v>4173</v>
      </c>
      <c r="O107" s="653">
        <v>3360695</v>
      </c>
      <c r="P107" s="666">
        <v>1.5780874342599549</v>
      </c>
      <c r="Q107" s="654">
        <v>805.34267912772589</v>
      </c>
    </row>
    <row r="108" spans="1:17" ht="14.4" customHeight="1" x14ac:dyDescent="0.3">
      <c r="A108" s="649" t="s">
        <v>4808</v>
      </c>
      <c r="B108" s="650" t="s">
        <v>4636</v>
      </c>
      <c r="C108" s="650" t="s">
        <v>4672</v>
      </c>
      <c r="D108" s="650" t="s">
        <v>4699</v>
      </c>
      <c r="E108" s="650" t="s">
        <v>4700</v>
      </c>
      <c r="F108" s="653">
        <v>4</v>
      </c>
      <c r="G108" s="653">
        <v>1740</v>
      </c>
      <c r="H108" s="653">
        <v>1</v>
      </c>
      <c r="I108" s="653">
        <v>435</v>
      </c>
      <c r="J108" s="653">
        <v>14</v>
      </c>
      <c r="K108" s="653">
        <v>6146</v>
      </c>
      <c r="L108" s="653">
        <v>3.5321839080459769</v>
      </c>
      <c r="M108" s="653">
        <v>439</v>
      </c>
      <c r="N108" s="653">
        <v>9</v>
      </c>
      <c r="O108" s="653">
        <v>3979</v>
      </c>
      <c r="P108" s="666">
        <v>2.2867816091954025</v>
      </c>
      <c r="Q108" s="654">
        <v>442.11111111111109</v>
      </c>
    </row>
    <row r="109" spans="1:17" ht="14.4" customHeight="1" x14ac:dyDescent="0.3">
      <c r="A109" s="649" t="s">
        <v>4808</v>
      </c>
      <c r="B109" s="650" t="s">
        <v>4636</v>
      </c>
      <c r="C109" s="650" t="s">
        <v>4672</v>
      </c>
      <c r="D109" s="650" t="s">
        <v>4701</v>
      </c>
      <c r="E109" s="650" t="s">
        <v>4702</v>
      </c>
      <c r="F109" s="653"/>
      <c r="G109" s="653"/>
      <c r="H109" s="653"/>
      <c r="I109" s="653"/>
      <c r="J109" s="653">
        <v>7</v>
      </c>
      <c r="K109" s="653">
        <v>3017</v>
      </c>
      <c r="L109" s="653"/>
      <c r="M109" s="653">
        <v>431</v>
      </c>
      <c r="N109" s="653">
        <v>6</v>
      </c>
      <c r="O109" s="653">
        <v>2598</v>
      </c>
      <c r="P109" s="666"/>
      <c r="Q109" s="654">
        <v>433</v>
      </c>
    </row>
    <row r="110" spans="1:17" ht="14.4" customHeight="1" x14ac:dyDescent="0.3">
      <c r="A110" s="649" t="s">
        <v>4808</v>
      </c>
      <c r="B110" s="650" t="s">
        <v>4636</v>
      </c>
      <c r="C110" s="650" t="s">
        <v>4672</v>
      </c>
      <c r="D110" s="650" t="s">
        <v>4815</v>
      </c>
      <c r="E110" s="650" t="s">
        <v>4740</v>
      </c>
      <c r="F110" s="653">
        <v>99</v>
      </c>
      <c r="G110" s="653">
        <v>69399</v>
      </c>
      <c r="H110" s="653">
        <v>1</v>
      </c>
      <c r="I110" s="653">
        <v>701</v>
      </c>
      <c r="J110" s="653">
        <v>121</v>
      </c>
      <c r="K110" s="653">
        <v>85305</v>
      </c>
      <c r="L110" s="653">
        <v>1.2291963861150736</v>
      </c>
      <c r="M110" s="653">
        <v>705</v>
      </c>
      <c r="N110" s="653">
        <v>143</v>
      </c>
      <c r="O110" s="653">
        <v>101445</v>
      </c>
      <c r="P110" s="666">
        <v>1.4617645787403277</v>
      </c>
      <c r="Q110" s="654">
        <v>709.40559440559446</v>
      </c>
    </row>
    <row r="111" spans="1:17" ht="14.4" customHeight="1" x14ac:dyDescent="0.3">
      <c r="A111" s="649" t="s">
        <v>4808</v>
      </c>
      <c r="B111" s="650" t="s">
        <v>4636</v>
      </c>
      <c r="C111" s="650" t="s">
        <v>4672</v>
      </c>
      <c r="D111" s="650" t="s">
        <v>4703</v>
      </c>
      <c r="E111" s="650" t="s">
        <v>4696</v>
      </c>
      <c r="F111" s="653">
        <v>81</v>
      </c>
      <c r="G111" s="653">
        <v>66015</v>
      </c>
      <c r="H111" s="653">
        <v>1</v>
      </c>
      <c r="I111" s="653">
        <v>815</v>
      </c>
      <c r="J111" s="653">
        <v>94</v>
      </c>
      <c r="K111" s="653">
        <v>76892</v>
      </c>
      <c r="L111" s="653">
        <v>1.1647655835794894</v>
      </c>
      <c r="M111" s="653">
        <v>818</v>
      </c>
      <c r="N111" s="653">
        <v>119</v>
      </c>
      <c r="O111" s="653">
        <v>97630</v>
      </c>
      <c r="P111" s="666">
        <v>1.4789063091721579</v>
      </c>
      <c r="Q111" s="654">
        <v>820.42016806722688</v>
      </c>
    </row>
    <row r="112" spans="1:17" ht="14.4" customHeight="1" x14ac:dyDescent="0.3">
      <c r="A112" s="649" t="s">
        <v>4808</v>
      </c>
      <c r="B112" s="650" t="s">
        <v>4636</v>
      </c>
      <c r="C112" s="650" t="s">
        <v>4672</v>
      </c>
      <c r="D112" s="650" t="s">
        <v>4704</v>
      </c>
      <c r="E112" s="650" t="s">
        <v>4705</v>
      </c>
      <c r="F112" s="653">
        <v>945</v>
      </c>
      <c r="G112" s="653">
        <v>194670</v>
      </c>
      <c r="H112" s="653">
        <v>1</v>
      </c>
      <c r="I112" s="653">
        <v>206</v>
      </c>
      <c r="J112" s="653">
        <v>1177</v>
      </c>
      <c r="K112" s="653">
        <v>243639</v>
      </c>
      <c r="L112" s="653">
        <v>1.2515487748497458</v>
      </c>
      <c r="M112" s="653">
        <v>207</v>
      </c>
      <c r="N112" s="653">
        <v>1318</v>
      </c>
      <c r="O112" s="653">
        <v>274358</v>
      </c>
      <c r="P112" s="666">
        <v>1.4093491549802228</v>
      </c>
      <c r="Q112" s="654">
        <v>208.16236722306525</v>
      </c>
    </row>
    <row r="113" spans="1:17" ht="14.4" customHeight="1" x14ac:dyDescent="0.3">
      <c r="A113" s="649" t="s">
        <v>4808</v>
      </c>
      <c r="B113" s="650" t="s">
        <v>4636</v>
      </c>
      <c r="C113" s="650" t="s">
        <v>4672</v>
      </c>
      <c r="D113" s="650" t="s">
        <v>4706</v>
      </c>
      <c r="E113" s="650" t="s">
        <v>4707</v>
      </c>
      <c r="F113" s="653">
        <v>3</v>
      </c>
      <c r="G113" s="653">
        <v>1926</v>
      </c>
      <c r="H113" s="653">
        <v>1</v>
      </c>
      <c r="I113" s="653">
        <v>642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4808</v>
      </c>
      <c r="B114" s="650" t="s">
        <v>4636</v>
      </c>
      <c r="C114" s="650" t="s">
        <v>4672</v>
      </c>
      <c r="D114" s="650" t="s">
        <v>4708</v>
      </c>
      <c r="E114" s="650" t="s">
        <v>4709</v>
      </c>
      <c r="F114" s="653">
        <v>20</v>
      </c>
      <c r="G114" s="653">
        <v>6520</v>
      </c>
      <c r="H114" s="653">
        <v>1</v>
      </c>
      <c r="I114" s="653">
        <v>326</v>
      </c>
      <c r="J114" s="653">
        <v>27</v>
      </c>
      <c r="K114" s="653">
        <v>8829</v>
      </c>
      <c r="L114" s="653">
        <v>1.3541411042944784</v>
      </c>
      <c r="M114" s="653">
        <v>327</v>
      </c>
      <c r="N114" s="653">
        <v>16</v>
      </c>
      <c r="O114" s="653">
        <v>5265</v>
      </c>
      <c r="P114" s="666">
        <v>0.80751533742331283</v>
      </c>
      <c r="Q114" s="654">
        <v>329.0625</v>
      </c>
    </row>
    <row r="115" spans="1:17" ht="14.4" customHeight="1" x14ac:dyDescent="0.3">
      <c r="A115" s="649" t="s">
        <v>4808</v>
      </c>
      <c r="B115" s="650" t="s">
        <v>4636</v>
      </c>
      <c r="C115" s="650" t="s">
        <v>4672</v>
      </c>
      <c r="D115" s="650" t="s">
        <v>4710</v>
      </c>
      <c r="E115" s="650" t="s">
        <v>4711</v>
      </c>
      <c r="F115" s="653"/>
      <c r="G115" s="653"/>
      <c r="H115" s="653"/>
      <c r="I115" s="653"/>
      <c r="J115" s="653"/>
      <c r="K115" s="653"/>
      <c r="L115" s="653"/>
      <c r="M115" s="653"/>
      <c r="N115" s="653">
        <v>1</v>
      </c>
      <c r="O115" s="653">
        <v>0</v>
      </c>
      <c r="P115" s="666"/>
      <c r="Q115" s="654">
        <v>0</v>
      </c>
    </row>
    <row r="116" spans="1:17" ht="14.4" customHeight="1" x14ac:dyDescent="0.3">
      <c r="A116" s="649" t="s">
        <v>4808</v>
      </c>
      <c r="B116" s="650" t="s">
        <v>4636</v>
      </c>
      <c r="C116" s="650" t="s">
        <v>4672</v>
      </c>
      <c r="D116" s="650" t="s">
        <v>4712</v>
      </c>
      <c r="E116" s="650" t="s">
        <v>4713</v>
      </c>
      <c r="F116" s="653">
        <v>6139</v>
      </c>
      <c r="G116" s="653">
        <v>497259</v>
      </c>
      <c r="H116" s="653">
        <v>1</v>
      </c>
      <c r="I116" s="653">
        <v>81</v>
      </c>
      <c r="J116" s="653">
        <v>6930</v>
      </c>
      <c r="K116" s="653">
        <v>568260</v>
      </c>
      <c r="L116" s="653">
        <v>1.1427847459774483</v>
      </c>
      <c r="M116" s="653">
        <v>82</v>
      </c>
      <c r="N116" s="653">
        <v>7394</v>
      </c>
      <c r="O116" s="653">
        <v>614826</v>
      </c>
      <c r="P116" s="666">
        <v>1.236430109862265</v>
      </c>
      <c r="Q116" s="654">
        <v>83.152015147416819</v>
      </c>
    </row>
    <row r="117" spans="1:17" ht="14.4" customHeight="1" x14ac:dyDescent="0.3">
      <c r="A117" s="649" t="s">
        <v>4808</v>
      </c>
      <c r="B117" s="650" t="s">
        <v>4636</v>
      </c>
      <c r="C117" s="650" t="s">
        <v>4672</v>
      </c>
      <c r="D117" s="650" t="s">
        <v>4716</v>
      </c>
      <c r="E117" s="650" t="s">
        <v>4717</v>
      </c>
      <c r="F117" s="653">
        <v>15</v>
      </c>
      <c r="G117" s="653">
        <v>12780</v>
      </c>
      <c r="H117" s="653">
        <v>1</v>
      </c>
      <c r="I117" s="653">
        <v>852</v>
      </c>
      <c r="J117" s="653">
        <v>47</v>
      </c>
      <c r="K117" s="653">
        <v>33041</v>
      </c>
      <c r="L117" s="653">
        <v>2.5853677621283255</v>
      </c>
      <c r="M117" s="653">
        <v>703</v>
      </c>
      <c r="N117" s="653">
        <v>48</v>
      </c>
      <c r="O117" s="653">
        <v>33837</v>
      </c>
      <c r="P117" s="666">
        <v>2.6476525821596244</v>
      </c>
      <c r="Q117" s="654">
        <v>704.9375</v>
      </c>
    </row>
    <row r="118" spans="1:17" ht="14.4" customHeight="1" x14ac:dyDescent="0.3">
      <c r="A118" s="649" t="s">
        <v>4808</v>
      </c>
      <c r="B118" s="650" t="s">
        <v>4636</v>
      </c>
      <c r="C118" s="650" t="s">
        <v>4672</v>
      </c>
      <c r="D118" s="650" t="s">
        <v>4718</v>
      </c>
      <c r="E118" s="650" t="s">
        <v>4719</v>
      </c>
      <c r="F118" s="653">
        <v>10</v>
      </c>
      <c r="G118" s="653">
        <v>0</v>
      </c>
      <c r="H118" s="653"/>
      <c r="I118" s="653">
        <v>0</v>
      </c>
      <c r="J118" s="653">
        <v>7</v>
      </c>
      <c r="K118" s="653">
        <v>0</v>
      </c>
      <c r="L118" s="653"/>
      <c r="M118" s="653">
        <v>0</v>
      </c>
      <c r="N118" s="653">
        <v>7</v>
      </c>
      <c r="O118" s="653">
        <v>0</v>
      </c>
      <c r="P118" s="666"/>
      <c r="Q118" s="654">
        <v>0</v>
      </c>
    </row>
    <row r="119" spans="1:17" ht="14.4" customHeight="1" x14ac:dyDescent="0.3">
      <c r="A119" s="649" t="s">
        <v>4808</v>
      </c>
      <c r="B119" s="650" t="s">
        <v>4636</v>
      </c>
      <c r="C119" s="650" t="s">
        <v>4672</v>
      </c>
      <c r="D119" s="650" t="s">
        <v>4792</v>
      </c>
      <c r="E119" s="650" t="s">
        <v>4791</v>
      </c>
      <c r="F119" s="653">
        <v>2646</v>
      </c>
      <c r="G119" s="653">
        <v>2450196</v>
      </c>
      <c r="H119" s="653">
        <v>1</v>
      </c>
      <c r="I119" s="653">
        <v>926</v>
      </c>
      <c r="J119" s="653">
        <v>2399</v>
      </c>
      <c r="K119" s="653">
        <v>2228671</v>
      </c>
      <c r="L119" s="653">
        <v>0.90958886554381768</v>
      </c>
      <c r="M119" s="653">
        <v>929</v>
      </c>
      <c r="N119" s="653">
        <v>2636</v>
      </c>
      <c r="O119" s="653">
        <v>2455032</v>
      </c>
      <c r="P119" s="666">
        <v>1.0019737196534482</v>
      </c>
      <c r="Q119" s="654">
        <v>931.34749620637331</v>
      </c>
    </row>
    <row r="120" spans="1:17" ht="14.4" customHeight="1" x14ac:dyDescent="0.3">
      <c r="A120" s="649" t="s">
        <v>4808</v>
      </c>
      <c r="B120" s="650" t="s">
        <v>4636</v>
      </c>
      <c r="C120" s="650" t="s">
        <v>4672</v>
      </c>
      <c r="D120" s="650" t="s">
        <v>4722</v>
      </c>
      <c r="E120" s="650" t="s">
        <v>4723</v>
      </c>
      <c r="F120" s="653"/>
      <c r="G120" s="653"/>
      <c r="H120" s="653"/>
      <c r="I120" s="653"/>
      <c r="J120" s="653">
        <v>12</v>
      </c>
      <c r="K120" s="653">
        <v>1344</v>
      </c>
      <c r="L120" s="653"/>
      <c r="M120" s="653">
        <v>112</v>
      </c>
      <c r="N120" s="653">
        <v>11</v>
      </c>
      <c r="O120" s="653">
        <v>1241</v>
      </c>
      <c r="P120" s="666"/>
      <c r="Q120" s="654">
        <v>112.81818181818181</v>
      </c>
    </row>
    <row r="121" spans="1:17" ht="14.4" customHeight="1" x14ac:dyDescent="0.3">
      <c r="A121" s="649" t="s">
        <v>4808</v>
      </c>
      <c r="B121" s="650" t="s">
        <v>4636</v>
      </c>
      <c r="C121" s="650" t="s">
        <v>4672</v>
      </c>
      <c r="D121" s="650" t="s">
        <v>4793</v>
      </c>
      <c r="E121" s="650" t="s">
        <v>4791</v>
      </c>
      <c r="F121" s="653">
        <v>452</v>
      </c>
      <c r="G121" s="653">
        <v>331316</v>
      </c>
      <c r="H121" s="653">
        <v>1</v>
      </c>
      <c r="I121" s="653">
        <v>733</v>
      </c>
      <c r="J121" s="653">
        <v>367</v>
      </c>
      <c r="K121" s="653">
        <v>269378</v>
      </c>
      <c r="L121" s="653">
        <v>0.81305460647840733</v>
      </c>
      <c r="M121" s="653">
        <v>734</v>
      </c>
      <c r="N121" s="653">
        <v>204</v>
      </c>
      <c r="O121" s="653">
        <v>149902</v>
      </c>
      <c r="P121" s="666">
        <v>0.45244419225150612</v>
      </c>
      <c r="Q121" s="654">
        <v>734.81372549019613</v>
      </c>
    </row>
    <row r="122" spans="1:17" ht="14.4" customHeight="1" x14ac:dyDescent="0.3">
      <c r="A122" s="649" t="s">
        <v>4808</v>
      </c>
      <c r="B122" s="650" t="s">
        <v>4636</v>
      </c>
      <c r="C122" s="650" t="s">
        <v>4672</v>
      </c>
      <c r="D122" s="650" t="s">
        <v>4801</v>
      </c>
      <c r="E122" s="650" t="s">
        <v>4802</v>
      </c>
      <c r="F122" s="653">
        <v>13</v>
      </c>
      <c r="G122" s="653">
        <v>754</v>
      </c>
      <c r="H122" s="653">
        <v>1</v>
      </c>
      <c r="I122" s="653">
        <v>58</v>
      </c>
      <c r="J122" s="653">
        <v>14</v>
      </c>
      <c r="K122" s="653">
        <v>784</v>
      </c>
      <c r="L122" s="653">
        <v>1.039787798408488</v>
      </c>
      <c r="M122" s="653">
        <v>56</v>
      </c>
      <c r="N122" s="653">
        <v>5</v>
      </c>
      <c r="O122" s="653">
        <v>283</v>
      </c>
      <c r="P122" s="666">
        <v>0.37533156498673742</v>
      </c>
      <c r="Q122" s="654">
        <v>56.6</v>
      </c>
    </row>
    <row r="123" spans="1:17" ht="14.4" customHeight="1" x14ac:dyDescent="0.3">
      <c r="A123" s="649" t="s">
        <v>4808</v>
      </c>
      <c r="B123" s="650" t="s">
        <v>4636</v>
      </c>
      <c r="C123" s="650" t="s">
        <v>4672</v>
      </c>
      <c r="D123" s="650" t="s">
        <v>4794</v>
      </c>
      <c r="E123" s="650" t="s">
        <v>4795</v>
      </c>
      <c r="F123" s="653">
        <v>165</v>
      </c>
      <c r="G123" s="653">
        <v>86295</v>
      </c>
      <c r="H123" s="653">
        <v>1</v>
      </c>
      <c r="I123" s="653">
        <v>523</v>
      </c>
      <c r="J123" s="653">
        <v>131</v>
      </c>
      <c r="K123" s="653">
        <v>68644</v>
      </c>
      <c r="L123" s="653">
        <v>0.79545744249377137</v>
      </c>
      <c r="M123" s="653">
        <v>524</v>
      </c>
      <c r="N123" s="653">
        <v>87</v>
      </c>
      <c r="O123" s="653">
        <v>45656</v>
      </c>
      <c r="P123" s="666">
        <v>0.52906889159279213</v>
      </c>
      <c r="Q123" s="654">
        <v>524.78160919540232</v>
      </c>
    </row>
    <row r="124" spans="1:17" ht="14.4" customHeight="1" x14ac:dyDescent="0.3">
      <c r="A124" s="649" t="s">
        <v>4808</v>
      </c>
      <c r="B124" s="650" t="s">
        <v>4636</v>
      </c>
      <c r="C124" s="650" t="s">
        <v>4672</v>
      </c>
      <c r="D124" s="650" t="s">
        <v>4730</v>
      </c>
      <c r="E124" s="650" t="s">
        <v>4731</v>
      </c>
      <c r="F124" s="653">
        <v>93</v>
      </c>
      <c r="G124" s="653">
        <v>27435</v>
      </c>
      <c r="H124" s="653">
        <v>1</v>
      </c>
      <c r="I124" s="653">
        <v>295</v>
      </c>
      <c r="J124" s="653">
        <v>41</v>
      </c>
      <c r="K124" s="653">
        <v>12136</v>
      </c>
      <c r="L124" s="653">
        <v>0.44235465646072536</v>
      </c>
      <c r="M124" s="653">
        <v>296</v>
      </c>
      <c r="N124" s="653">
        <v>49</v>
      </c>
      <c r="O124" s="653">
        <v>14562</v>
      </c>
      <c r="P124" s="666">
        <v>0.530781848004374</v>
      </c>
      <c r="Q124" s="654">
        <v>297.18367346938777</v>
      </c>
    </row>
    <row r="125" spans="1:17" ht="14.4" customHeight="1" x14ac:dyDescent="0.3">
      <c r="A125" s="649" t="s">
        <v>4808</v>
      </c>
      <c r="B125" s="650" t="s">
        <v>4636</v>
      </c>
      <c r="C125" s="650" t="s">
        <v>4672</v>
      </c>
      <c r="D125" s="650" t="s">
        <v>4796</v>
      </c>
      <c r="E125" s="650" t="s">
        <v>4705</v>
      </c>
      <c r="F125" s="653">
        <v>142</v>
      </c>
      <c r="G125" s="653">
        <v>24424</v>
      </c>
      <c r="H125" s="653">
        <v>1</v>
      </c>
      <c r="I125" s="653">
        <v>172</v>
      </c>
      <c r="J125" s="653">
        <v>104</v>
      </c>
      <c r="K125" s="653">
        <v>17888</v>
      </c>
      <c r="L125" s="653">
        <v>0.73239436619718312</v>
      </c>
      <c r="M125" s="653">
        <v>172</v>
      </c>
      <c r="N125" s="653">
        <v>62</v>
      </c>
      <c r="O125" s="653">
        <v>10710</v>
      </c>
      <c r="P125" s="666">
        <v>0.43850311169341633</v>
      </c>
      <c r="Q125" s="654">
        <v>172.74193548387098</v>
      </c>
    </row>
    <row r="126" spans="1:17" ht="14.4" customHeight="1" x14ac:dyDescent="0.3">
      <c r="A126" s="649" t="s">
        <v>4808</v>
      </c>
      <c r="B126" s="650" t="s">
        <v>4636</v>
      </c>
      <c r="C126" s="650" t="s">
        <v>4672</v>
      </c>
      <c r="D126" s="650" t="s">
        <v>4734</v>
      </c>
      <c r="E126" s="650" t="s">
        <v>4731</v>
      </c>
      <c r="F126" s="653">
        <v>38</v>
      </c>
      <c r="G126" s="653">
        <v>13756</v>
      </c>
      <c r="H126" s="653">
        <v>1</v>
      </c>
      <c r="I126" s="653">
        <v>362</v>
      </c>
      <c r="J126" s="653">
        <v>26</v>
      </c>
      <c r="K126" s="653">
        <v>9490</v>
      </c>
      <c r="L126" s="653">
        <v>0.68988077929630709</v>
      </c>
      <c r="M126" s="653">
        <v>365</v>
      </c>
      <c r="N126" s="653">
        <v>65</v>
      </c>
      <c r="O126" s="653">
        <v>23953</v>
      </c>
      <c r="P126" s="666">
        <v>1.7412765338761267</v>
      </c>
      <c r="Q126" s="654">
        <v>368.50769230769231</v>
      </c>
    </row>
    <row r="127" spans="1:17" ht="14.4" customHeight="1" x14ac:dyDescent="0.3">
      <c r="A127" s="649" t="s">
        <v>4808</v>
      </c>
      <c r="B127" s="650" t="s">
        <v>4636</v>
      </c>
      <c r="C127" s="650" t="s">
        <v>4672</v>
      </c>
      <c r="D127" s="650" t="s">
        <v>4737</v>
      </c>
      <c r="E127" s="650" t="s">
        <v>4738</v>
      </c>
      <c r="F127" s="653">
        <v>70</v>
      </c>
      <c r="G127" s="653">
        <v>44240</v>
      </c>
      <c r="H127" s="653">
        <v>1</v>
      </c>
      <c r="I127" s="653">
        <v>632</v>
      </c>
      <c r="J127" s="653">
        <v>51</v>
      </c>
      <c r="K127" s="653">
        <v>32385</v>
      </c>
      <c r="L127" s="653">
        <v>0.73202983725135629</v>
      </c>
      <c r="M127" s="653">
        <v>635</v>
      </c>
      <c r="N127" s="653">
        <v>4</v>
      </c>
      <c r="O127" s="653">
        <v>2540</v>
      </c>
      <c r="P127" s="666">
        <v>5.7414104882459314E-2</v>
      </c>
      <c r="Q127" s="654">
        <v>635</v>
      </c>
    </row>
    <row r="128" spans="1:17" ht="14.4" customHeight="1" x14ac:dyDescent="0.3">
      <c r="A128" s="649" t="s">
        <v>4808</v>
      </c>
      <c r="B128" s="650" t="s">
        <v>4636</v>
      </c>
      <c r="C128" s="650" t="s">
        <v>4672</v>
      </c>
      <c r="D128" s="650" t="s">
        <v>4739</v>
      </c>
      <c r="E128" s="650" t="s">
        <v>4740</v>
      </c>
      <c r="F128" s="653">
        <v>5</v>
      </c>
      <c r="G128" s="653">
        <v>2995</v>
      </c>
      <c r="H128" s="653">
        <v>1</v>
      </c>
      <c r="I128" s="653">
        <v>599</v>
      </c>
      <c r="J128" s="653"/>
      <c r="K128" s="653"/>
      <c r="L128" s="653"/>
      <c r="M128" s="653"/>
      <c r="N128" s="653"/>
      <c r="O128" s="653"/>
      <c r="P128" s="666"/>
      <c r="Q128" s="654"/>
    </row>
    <row r="129" spans="1:17" ht="14.4" customHeight="1" x14ac:dyDescent="0.3">
      <c r="A129" s="649" t="s">
        <v>4808</v>
      </c>
      <c r="B129" s="650" t="s">
        <v>4636</v>
      </c>
      <c r="C129" s="650" t="s">
        <v>4672</v>
      </c>
      <c r="D129" s="650" t="s">
        <v>4816</v>
      </c>
      <c r="E129" s="650" t="s">
        <v>4817</v>
      </c>
      <c r="F129" s="653">
        <v>37</v>
      </c>
      <c r="G129" s="653">
        <v>3700</v>
      </c>
      <c r="H129" s="653">
        <v>1</v>
      </c>
      <c r="I129" s="653">
        <v>100</v>
      </c>
      <c r="J129" s="653">
        <v>28</v>
      </c>
      <c r="K129" s="653">
        <v>2800</v>
      </c>
      <c r="L129" s="653">
        <v>0.7567567567567568</v>
      </c>
      <c r="M129" s="653">
        <v>100</v>
      </c>
      <c r="N129" s="653">
        <v>18</v>
      </c>
      <c r="O129" s="653">
        <v>1800</v>
      </c>
      <c r="P129" s="666">
        <v>0.48648648648648651</v>
      </c>
      <c r="Q129" s="654">
        <v>100</v>
      </c>
    </row>
    <row r="130" spans="1:17" ht="14.4" customHeight="1" x14ac:dyDescent="0.3">
      <c r="A130" s="649" t="s">
        <v>4808</v>
      </c>
      <c r="B130" s="650" t="s">
        <v>4636</v>
      </c>
      <c r="C130" s="650" t="s">
        <v>4672</v>
      </c>
      <c r="D130" s="650" t="s">
        <v>4797</v>
      </c>
      <c r="E130" s="650" t="s">
        <v>4791</v>
      </c>
      <c r="F130" s="653">
        <v>129</v>
      </c>
      <c r="G130" s="653">
        <v>130161</v>
      </c>
      <c r="H130" s="653">
        <v>1</v>
      </c>
      <c r="I130" s="653">
        <v>1009</v>
      </c>
      <c r="J130" s="653">
        <v>143</v>
      </c>
      <c r="K130" s="653">
        <v>144716</v>
      </c>
      <c r="L130" s="653">
        <v>1.1118230499151052</v>
      </c>
      <c r="M130" s="653">
        <v>1012</v>
      </c>
      <c r="N130" s="653">
        <v>37</v>
      </c>
      <c r="O130" s="653">
        <v>37520</v>
      </c>
      <c r="P130" s="666">
        <v>0.28825838768909273</v>
      </c>
      <c r="Q130" s="654">
        <v>1014.0540540540541</v>
      </c>
    </row>
    <row r="131" spans="1:17" ht="14.4" customHeight="1" x14ac:dyDescent="0.3">
      <c r="A131" s="649" t="s">
        <v>4808</v>
      </c>
      <c r="B131" s="650" t="s">
        <v>4636</v>
      </c>
      <c r="C131" s="650" t="s">
        <v>4672</v>
      </c>
      <c r="D131" s="650" t="s">
        <v>4745</v>
      </c>
      <c r="E131" s="650" t="s">
        <v>4700</v>
      </c>
      <c r="F131" s="653">
        <v>4</v>
      </c>
      <c r="G131" s="653">
        <v>1332</v>
      </c>
      <c r="H131" s="653">
        <v>1</v>
      </c>
      <c r="I131" s="653">
        <v>333</v>
      </c>
      <c r="J131" s="653">
        <v>6</v>
      </c>
      <c r="K131" s="653">
        <v>2010</v>
      </c>
      <c r="L131" s="653">
        <v>1.5090090090090089</v>
      </c>
      <c r="M131" s="653">
        <v>335</v>
      </c>
      <c r="N131" s="653">
        <v>1</v>
      </c>
      <c r="O131" s="653">
        <v>339</v>
      </c>
      <c r="P131" s="666">
        <v>0.25450450450450451</v>
      </c>
      <c r="Q131" s="654">
        <v>339</v>
      </c>
    </row>
    <row r="132" spans="1:17" ht="14.4" customHeight="1" x14ac:dyDescent="0.3">
      <c r="A132" s="649" t="s">
        <v>4808</v>
      </c>
      <c r="B132" s="650" t="s">
        <v>4636</v>
      </c>
      <c r="C132" s="650" t="s">
        <v>4672</v>
      </c>
      <c r="D132" s="650" t="s">
        <v>4746</v>
      </c>
      <c r="E132" s="650" t="s">
        <v>4702</v>
      </c>
      <c r="F132" s="653">
        <v>2</v>
      </c>
      <c r="G132" s="653">
        <v>722</v>
      </c>
      <c r="H132" s="653">
        <v>1</v>
      </c>
      <c r="I132" s="653">
        <v>361</v>
      </c>
      <c r="J132" s="653"/>
      <c r="K132" s="653"/>
      <c r="L132" s="653"/>
      <c r="M132" s="653"/>
      <c r="N132" s="653"/>
      <c r="O132" s="653"/>
      <c r="P132" s="666"/>
      <c r="Q132" s="654"/>
    </row>
    <row r="133" spans="1:17" ht="14.4" customHeight="1" x14ac:dyDescent="0.3">
      <c r="A133" s="649" t="s">
        <v>4808</v>
      </c>
      <c r="B133" s="650" t="s">
        <v>4636</v>
      </c>
      <c r="C133" s="650" t="s">
        <v>4672</v>
      </c>
      <c r="D133" s="650" t="s">
        <v>4807</v>
      </c>
      <c r="E133" s="650" t="s">
        <v>4791</v>
      </c>
      <c r="F133" s="653">
        <v>58</v>
      </c>
      <c r="G133" s="653">
        <v>49822</v>
      </c>
      <c r="H133" s="653">
        <v>1</v>
      </c>
      <c r="I133" s="653">
        <v>859</v>
      </c>
      <c r="J133" s="653">
        <v>7</v>
      </c>
      <c r="K133" s="653">
        <v>6020</v>
      </c>
      <c r="L133" s="653">
        <v>0.12083015535305688</v>
      </c>
      <c r="M133" s="653">
        <v>860</v>
      </c>
      <c r="N133" s="653">
        <v>14</v>
      </c>
      <c r="O133" s="653">
        <v>12040</v>
      </c>
      <c r="P133" s="666">
        <v>0.24166031070611377</v>
      </c>
      <c r="Q133" s="654">
        <v>860</v>
      </c>
    </row>
    <row r="134" spans="1:17" ht="14.4" customHeight="1" x14ac:dyDescent="0.3">
      <c r="A134" s="649" t="s">
        <v>4808</v>
      </c>
      <c r="B134" s="650" t="s">
        <v>4636</v>
      </c>
      <c r="C134" s="650" t="s">
        <v>4672</v>
      </c>
      <c r="D134" s="650" t="s">
        <v>4747</v>
      </c>
      <c r="E134" s="650" t="s">
        <v>4748</v>
      </c>
      <c r="F134" s="653"/>
      <c r="G134" s="653"/>
      <c r="H134" s="653"/>
      <c r="I134" s="653"/>
      <c r="J134" s="653">
        <v>4</v>
      </c>
      <c r="K134" s="653">
        <v>2080</v>
      </c>
      <c r="L134" s="653"/>
      <c r="M134" s="653">
        <v>520</v>
      </c>
      <c r="N134" s="653"/>
      <c r="O134" s="653"/>
      <c r="P134" s="666"/>
      <c r="Q134" s="654"/>
    </row>
    <row r="135" spans="1:17" ht="14.4" customHeight="1" x14ac:dyDescent="0.3">
      <c r="A135" s="649" t="s">
        <v>4808</v>
      </c>
      <c r="B135" s="650" t="s">
        <v>4636</v>
      </c>
      <c r="C135" s="650" t="s">
        <v>4672</v>
      </c>
      <c r="D135" s="650" t="s">
        <v>4818</v>
      </c>
      <c r="E135" s="650" t="s">
        <v>4748</v>
      </c>
      <c r="F135" s="653">
        <v>46</v>
      </c>
      <c r="G135" s="653">
        <v>36708</v>
      </c>
      <c r="H135" s="653">
        <v>1</v>
      </c>
      <c r="I135" s="653">
        <v>798</v>
      </c>
      <c r="J135" s="653">
        <v>173</v>
      </c>
      <c r="K135" s="653">
        <v>138573</v>
      </c>
      <c r="L135" s="653">
        <v>3.7750081726054265</v>
      </c>
      <c r="M135" s="653">
        <v>801</v>
      </c>
      <c r="N135" s="653">
        <v>71</v>
      </c>
      <c r="O135" s="653">
        <v>57039</v>
      </c>
      <c r="P135" s="666">
        <v>1.5538574697613599</v>
      </c>
      <c r="Q135" s="654">
        <v>803.36619718309862</v>
      </c>
    </row>
    <row r="136" spans="1:17" ht="14.4" customHeight="1" x14ac:dyDescent="0.3">
      <c r="A136" s="649" t="s">
        <v>4808</v>
      </c>
      <c r="B136" s="650" t="s">
        <v>4636</v>
      </c>
      <c r="C136" s="650" t="s">
        <v>4672</v>
      </c>
      <c r="D136" s="650" t="s">
        <v>4819</v>
      </c>
      <c r="E136" s="650" t="s">
        <v>4748</v>
      </c>
      <c r="F136" s="653">
        <v>21</v>
      </c>
      <c r="G136" s="653">
        <v>12306</v>
      </c>
      <c r="H136" s="653">
        <v>1</v>
      </c>
      <c r="I136" s="653">
        <v>586</v>
      </c>
      <c r="J136" s="653">
        <v>32</v>
      </c>
      <c r="K136" s="653">
        <v>18848</v>
      </c>
      <c r="L136" s="653">
        <v>1.5316105964570128</v>
      </c>
      <c r="M136" s="653">
        <v>589</v>
      </c>
      <c r="N136" s="653">
        <v>75</v>
      </c>
      <c r="O136" s="653">
        <v>44379</v>
      </c>
      <c r="P136" s="666">
        <v>3.606289614822038</v>
      </c>
      <c r="Q136" s="654">
        <v>591.72</v>
      </c>
    </row>
    <row r="137" spans="1:17" ht="14.4" customHeight="1" x14ac:dyDescent="0.3">
      <c r="A137" s="649" t="s">
        <v>4808</v>
      </c>
      <c r="B137" s="650" t="s">
        <v>4636</v>
      </c>
      <c r="C137" s="650" t="s">
        <v>4672</v>
      </c>
      <c r="D137" s="650" t="s">
        <v>4820</v>
      </c>
      <c r="E137" s="650" t="s">
        <v>4791</v>
      </c>
      <c r="F137" s="653"/>
      <c r="G137" s="653"/>
      <c r="H137" s="653"/>
      <c r="I137" s="653"/>
      <c r="J137" s="653">
        <v>3</v>
      </c>
      <c r="K137" s="653">
        <v>2829</v>
      </c>
      <c r="L137" s="653"/>
      <c r="M137" s="653">
        <v>943</v>
      </c>
      <c r="N137" s="653"/>
      <c r="O137" s="653"/>
      <c r="P137" s="666"/>
      <c r="Q137" s="654"/>
    </row>
    <row r="138" spans="1:17" ht="14.4" customHeight="1" x14ac:dyDescent="0.3">
      <c r="A138" s="649" t="s">
        <v>4808</v>
      </c>
      <c r="B138" s="650" t="s">
        <v>4636</v>
      </c>
      <c r="C138" s="650" t="s">
        <v>4672</v>
      </c>
      <c r="D138" s="650" t="s">
        <v>4749</v>
      </c>
      <c r="E138" s="650" t="s">
        <v>4750</v>
      </c>
      <c r="F138" s="653"/>
      <c r="G138" s="653"/>
      <c r="H138" s="653"/>
      <c r="I138" s="653"/>
      <c r="J138" s="653"/>
      <c r="K138" s="653"/>
      <c r="L138" s="653"/>
      <c r="M138" s="653"/>
      <c r="N138" s="653">
        <v>1</v>
      </c>
      <c r="O138" s="653">
        <v>163</v>
      </c>
      <c r="P138" s="666"/>
      <c r="Q138" s="654">
        <v>163</v>
      </c>
    </row>
    <row r="139" spans="1:17" ht="14.4" customHeight="1" x14ac:dyDescent="0.3">
      <c r="A139" s="649" t="s">
        <v>4808</v>
      </c>
      <c r="B139" s="650" t="s">
        <v>4636</v>
      </c>
      <c r="C139" s="650" t="s">
        <v>4672</v>
      </c>
      <c r="D139" s="650" t="s">
        <v>4751</v>
      </c>
      <c r="E139" s="650" t="s">
        <v>4690</v>
      </c>
      <c r="F139" s="653"/>
      <c r="G139" s="653"/>
      <c r="H139" s="653"/>
      <c r="I139" s="653"/>
      <c r="J139" s="653">
        <v>3</v>
      </c>
      <c r="K139" s="653">
        <v>1167</v>
      </c>
      <c r="L139" s="653"/>
      <c r="M139" s="653">
        <v>389</v>
      </c>
      <c r="N139" s="653"/>
      <c r="O139" s="653"/>
      <c r="P139" s="666"/>
      <c r="Q139" s="654"/>
    </row>
    <row r="140" spans="1:17" ht="14.4" customHeight="1" x14ac:dyDescent="0.3">
      <c r="A140" s="649" t="s">
        <v>4808</v>
      </c>
      <c r="B140" s="650" t="s">
        <v>4636</v>
      </c>
      <c r="C140" s="650" t="s">
        <v>4672</v>
      </c>
      <c r="D140" s="650" t="s">
        <v>4803</v>
      </c>
      <c r="E140" s="650" t="s">
        <v>4799</v>
      </c>
      <c r="F140" s="653">
        <v>1</v>
      </c>
      <c r="G140" s="653">
        <v>604</v>
      </c>
      <c r="H140" s="653">
        <v>1</v>
      </c>
      <c r="I140" s="653">
        <v>604</v>
      </c>
      <c r="J140" s="653">
        <v>1</v>
      </c>
      <c r="K140" s="653">
        <v>606</v>
      </c>
      <c r="L140" s="653">
        <v>1.0033112582781456</v>
      </c>
      <c r="M140" s="653">
        <v>606</v>
      </c>
      <c r="N140" s="653">
        <v>2</v>
      </c>
      <c r="O140" s="653">
        <v>1216</v>
      </c>
      <c r="P140" s="666">
        <v>2.0132450331125828</v>
      </c>
      <c r="Q140" s="654">
        <v>608</v>
      </c>
    </row>
    <row r="141" spans="1:17" ht="14.4" customHeight="1" x14ac:dyDescent="0.3">
      <c r="A141" s="649" t="s">
        <v>4808</v>
      </c>
      <c r="B141" s="650" t="s">
        <v>4636</v>
      </c>
      <c r="C141" s="650" t="s">
        <v>4672</v>
      </c>
      <c r="D141" s="650" t="s">
        <v>4798</v>
      </c>
      <c r="E141" s="650" t="s">
        <v>4799</v>
      </c>
      <c r="F141" s="653"/>
      <c r="G141" s="653"/>
      <c r="H141" s="653"/>
      <c r="I141" s="653"/>
      <c r="J141" s="653">
        <v>1</v>
      </c>
      <c r="K141" s="653">
        <v>520</v>
      </c>
      <c r="L141" s="653"/>
      <c r="M141" s="653">
        <v>520</v>
      </c>
      <c r="N141" s="653">
        <v>1</v>
      </c>
      <c r="O141" s="653">
        <v>520</v>
      </c>
      <c r="P141" s="666"/>
      <c r="Q141" s="654">
        <v>520</v>
      </c>
    </row>
    <row r="142" spans="1:17" ht="14.4" customHeight="1" x14ac:dyDescent="0.3">
      <c r="A142" s="649" t="s">
        <v>4808</v>
      </c>
      <c r="B142" s="650" t="s">
        <v>4636</v>
      </c>
      <c r="C142" s="650" t="s">
        <v>4672</v>
      </c>
      <c r="D142" s="650" t="s">
        <v>4821</v>
      </c>
      <c r="E142" s="650" t="s">
        <v>4748</v>
      </c>
      <c r="F142" s="653"/>
      <c r="G142" s="653"/>
      <c r="H142" s="653"/>
      <c r="I142" s="653"/>
      <c r="J142" s="653">
        <v>26</v>
      </c>
      <c r="K142" s="653">
        <v>22126</v>
      </c>
      <c r="L142" s="653"/>
      <c r="M142" s="653">
        <v>851</v>
      </c>
      <c r="N142" s="653"/>
      <c r="O142" s="653"/>
      <c r="P142" s="666"/>
      <c r="Q142" s="654"/>
    </row>
    <row r="143" spans="1:17" ht="14.4" customHeight="1" x14ac:dyDescent="0.3">
      <c r="A143" s="649" t="s">
        <v>4808</v>
      </c>
      <c r="B143" s="650" t="s">
        <v>4636</v>
      </c>
      <c r="C143" s="650" t="s">
        <v>4672</v>
      </c>
      <c r="D143" s="650" t="s">
        <v>4822</v>
      </c>
      <c r="E143" s="650" t="s">
        <v>4823</v>
      </c>
      <c r="F143" s="653">
        <v>1</v>
      </c>
      <c r="G143" s="653">
        <v>523</v>
      </c>
      <c r="H143" s="653">
        <v>1</v>
      </c>
      <c r="I143" s="653">
        <v>523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4808</v>
      </c>
      <c r="B144" s="650" t="s">
        <v>4636</v>
      </c>
      <c r="C144" s="650" t="s">
        <v>4672</v>
      </c>
      <c r="D144" s="650" t="s">
        <v>4752</v>
      </c>
      <c r="E144" s="650" t="s">
        <v>4753</v>
      </c>
      <c r="F144" s="653"/>
      <c r="G144" s="653"/>
      <c r="H144" s="653"/>
      <c r="I144" s="653"/>
      <c r="J144" s="653">
        <v>1</v>
      </c>
      <c r="K144" s="653">
        <v>1043</v>
      </c>
      <c r="L144" s="653"/>
      <c r="M144" s="653">
        <v>1043</v>
      </c>
      <c r="N144" s="653"/>
      <c r="O144" s="653"/>
      <c r="P144" s="666"/>
      <c r="Q144" s="654"/>
    </row>
    <row r="145" spans="1:17" ht="14.4" customHeight="1" x14ac:dyDescent="0.3">
      <c r="A145" s="649" t="s">
        <v>4808</v>
      </c>
      <c r="B145" s="650" t="s">
        <v>4636</v>
      </c>
      <c r="C145" s="650" t="s">
        <v>4672</v>
      </c>
      <c r="D145" s="650" t="s">
        <v>4824</v>
      </c>
      <c r="E145" s="650" t="s">
        <v>4825</v>
      </c>
      <c r="F145" s="653">
        <v>2</v>
      </c>
      <c r="G145" s="653">
        <v>676</v>
      </c>
      <c r="H145" s="653">
        <v>1</v>
      </c>
      <c r="I145" s="653">
        <v>338</v>
      </c>
      <c r="J145" s="653">
        <v>6</v>
      </c>
      <c r="K145" s="653">
        <v>2040</v>
      </c>
      <c r="L145" s="653">
        <v>3.0177514792899407</v>
      </c>
      <c r="M145" s="653">
        <v>340</v>
      </c>
      <c r="N145" s="653">
        <v>1</v>
      </c>
      <c r="O145" s="653">
        <v>340</v>
      </c>
      <c r="P145" s="666">
        <v>0.50295857988165682</v>
      </c>
      <c r="Q145" s="654">
        <v>340</v>
      </c>
    </row>
    <row r="146" spans="1:17" ht="14.4" customHeight="1" x14ac:dyDescent="0.3">
      <c r="A146" s="649" t="s">
        <v>4826</v>
      </c>
      <c r="B146" s="650" t="s">
        <v>4636</v>
      </c>
      <c r="C146" s="650" t="s">
        <v>4661</v>
      </c>
      <c r="D146" s="650" t="s">
        <v>4809</v>
      </c>
      <c r="E146" s="650" t="s">
        <v>4810</v>
      </c>
      <c r="F146" s="653">
        <v>6</v>
      </c>
      <c r="G146" s="653">
        <v>13860</v>
      </c>
      <c r="H146" s="653">
        <v>1</v>
      </c>
      <c r="I146" s="653">
        <v>2310</v>
      </c>
      <c r="J146" s="653">
        <v>4</v>
      </c>
      <c r="K146" s="653">
        <v>9240</v>
      </c>
      <c r="L146" s="653">
        <v>0.66666666666666663</v>
      </c>
      <c r="M146" s="653">
        <v>2310</v>
      </c>
      <c r="N146" s="653">
        <v>2</v>
      </c>
      <c r="O146" s="653">
        <v>4620</v>
      </c>
      <c r="P146" s="666">
        <v>0.33333333333333331</v>
      </c>
      <c r="Q146" s="654">
        <v>2310</v>
      </c>
    </row>
    <row r="147" spans="1:17" ht="14.4" customHeight="1" x14ac:dyDescent="0.3">
      <c r="A147" s="649" t="s">
        <v>4826</v>
      </c>
      <c r="B147" s="650" t="s">
        <v>4636</v>
      </c>
      <c r="C147" s="650" t="s">
        <v>4661</v>
      </c>
      <c r="D147" s="650" t="s">
        <v>4786</v>
      </c>
      <c r="E147" s="650" t="s">
        <v>4787</v>
      </c>
      <c r="F147" s="653"/>
      <c r="G147" s="653"/>
      <c r="H147" s="653"/>
      <c r="I147" s="653"/>
      <c r="J147" s="653">
        <v>62</v>
      </c>
      <c r="K147" s="653">
        <v>56094.5</v>
      </c>
      <c r="L147" s="653"/>
      <c r="M147" s="653">
        <v>904.75</v>
      </c>
      <c r="N147" s="653">
        <v>118</v>
      </c>
      <c r="O147" s="653">
        <v>106760.5</v>
      </c>
      <c r="P147" s="666"/>
      <c r="Q147" s="654">
        <v>904.75</v>
      </c>
    </row>
    <row r="148" spans="1:17" ht="14.4" customHeight="1" x14ac:dyDescent="0.3">
      <c r="A148" s="649" t="s">
        <v>4826</v>
      </c>
      <c r="B148" s="650" t="s">
        <v>4636</v>
      </c>
      <c r="C148" s="650" t="s">
        <v>4661</v>
      </c>
      <c r="D148" s="650" t="s">
        <v>4662</v>
      </c>
      <c r="E148" s="650" t="s">
        <v>4663</v>
      </c>
      <c r="F148" s="653"/>
      <c r="G148" s="653"/>
      <c r="H148" s="653"/>
      <c r="I148" s="653"/>
      <c r="J148" s="653">
        <v>1</v>
      </c>
      <c r="K148" s="653">
        <v>242.64</v>
      </c>
      <c r="L148" s="653"/>
      <c r="M148" s="653">
        <v>242.64</v>
      </c>
      <c r="N148" s="653">
        <v>1</v>
      </c>
      <c r="O148" s="653">
        <v>242.64</v>
      </c>
      <c r="P148" s="666"/>
      <c r="Q148" s="654">
        <v>242.64</v>
      </c>
    </row>
    <row r="149" spans="1:17" ht="14.4" customHeight="1" x14ac:dyDescent="0.3">
      <c r="A149" s="649" t="s">
        <v>4826</v>
      </c>
      <c r="B149" s="650" t="s">
        <v>4636</v>
      </c>
      <c r="C149" s="650" t="s">
        <v>4661</v>
      </c>
      <c r="D149" s="650" t="s">
        <v>4664</v>
      </c>
      <c r="E149" s="650" t="s">
        <v>4665</v>
      </c>
      <c r="F149" s="653">
        <v>38</v>
      </c>
      <c r="G149" s="653">
        <v>9220.3199999999979</v>
      </c>
      <c r="H149" s="653">
        <v>1</v>
      </c>
      <c r="I149" s="653">
        <v>242.63999999999996</v>
      </c>
      <c r="J149" s="653">
        <v>46</v>
      </c>
      <c r="K149" s="653">
        <v>11161.44</v>
      </c>
      <c r="L149" s="653">
        <v>1.2105263157894741</v>
      </c>
      <c r="M149" s="653">
        <v>242.64000000000001</v>
      </c>
      <c r="N149" s="653">
        <v>38</v>
      </c>
      <c r="O149" s="653">
        <v>9220.32</v>
      </c>
      <c r="P149" s="666">
        <v>1.0000000000000002</v>
      </c>
      <c r="Q149" s="654">
        <v>242.64</v>
      </c>
    </row>
    <row r="150" spans="1:17" ht="14.4" customHeight="1" x14ac:dyDescent="0.3">
      <c r="A150" s="649" t="s">
        <v>4826</v>
      </c>
      <c r="B150" s="650" t="s">
        <v>4636</v>
      </c>
      <c r="C150" s="650" t="s">
        <v>4661</v>
      </c>
      <c r="D150" s="650" t="s">
        <v>4670</v>
      </c>
      <c r="E150" s="650" t="s">
        <v>4669</v>
      </c>
      <c r="F150" s="653"/>
      <c r="G150" s="653"/>
      <c r="H150" s="653"/>
      <c r="I150" s="653"/>
      <c r="J150" s="653"/>
      <c r="K150" s="653"/>
      <c r="L150" s="653"/>
      <c r="M150" s="653"/>
      <c r="N150" s="653">
        <v>3</v>
      </c>
      <c r="O150" s="653">
        <v>1347</v>
      </c>
      <c r="P150" s="666"/>
      <c r="Q150" s="654">
        <v>449</v>
      </c>
    </row>
    <row r="151" spans="1:17" ht="14.4" customHeight="1" x14ac:dyDescent="0.3">
      <c r="A151" s="649" t="s">
        <v>4826</v>
      </c>
      <c r="B151" s="650" t="s">
        <v>4636</v>
      </c>
      <c r="C151" s="650" t="s">
        <v>4661</v>
      </c>
      <c r="D151" s="650" t="s">
        <v>4671</v>
      </c>
      <c r="E151" s="650" t="s">
        <v>4669</v>
      </c>
      <c r="F151" s="653">
        <v>0</v>
      </c>
      <c r="G151" s="653">
        <v>0</v>
      </c>
      <c r="H151" s="653"/>
      <c r="I151" s="653"/>
      <c r="J151" s="653">
        <v>2</v>
      </c>
      <c r="K151" s="653">
        <v>1000</v>
      </c>
      <c r="L151" s="653"/>
      <c r="M151" s="653">
        <v>500</v>
      </c>
      <c r="N151" s="653">
        <v>2</v>
      </c>
      <c r="O151" s="653">
        <v>1000</v>
      </c>
      <c r="P151" s="666"/>
      <c r="Q151" s="654">
        <v>500</v>
      </c>
    </row>
    <row r="152" spans="1:17" ht="14.4" customHeight="1" x14ac:dyDescent="0.3">
      <c r="A152" s="649" t="s">
        <v>4826</v>
      </c>
      <c r="B152" s="650" t="s">
        <v>4636</v>
      </c>
      <c r="C152" s="650" t="s">
        <v>4672</v>
      </c>
      <c r="D152" s="650" t="s">
        <v>4788</v>
      </c>
      <c r="E152" s="650" t="s">
        <v>4789</v>
      </c>
      <c r="F152" s="653">
        <v>20</v>
      </c>
      <c r="G152" s="653">
        <v>3700</v>
      </c>
      <c r="H152" s="653">
        <v>1</v>
      </c>
      <c r="I152" s="653">
        <v>185</v>
      </c>
      <c r="J152" s="653">
        <v>20</v>
      </c>
      <c r="K152" s="653">
        <v>3700</v>
      </c>
      <c r="L152" s="653">
        <v>1</v>
      </c>
      <c r="M152" s="653">
        <v>185</v>
      </c>
      <c r="N152" s="653">
        <v>15</v>
      </c>
      <c r="O152" s="653">
        <v>2808</v>
      </c>
      <c r="P152" s="666">
        <v>0.75891891891891894</v>
      </c>
      <c r="Q152" s="654">
        <v>187.2</v>
      </c>
    </row>
    <row r="153" spans="1:17" ht="14.4" customHeight="1" x14ac:dyDescent="0.3">
      <c r="A153" s="649" t="s">
        <v>4826</v>
      </c>
      <c r="B153" s="650" t="s">
        <v>4636</v>
      </c>
      <c r="C153" s="650" t="s">
        <v>4672</v>
      </c>
      <c r="D153" s="650" t="s">
        <v>4813</v>
      </c>
      <c r="E153" s="650" t="s">
        <v>4814</v>
      </c>
      <c r="F153" s="653">
        <v>3</v>
      </c>
      <c r="G153" s="653">
        <v>3279</v>
      </c>
      <c r="H153" s="653">
        <v>1</v>
      </c>
      <c r="I153" s="653">
        <v>1093</v>
      </c>
      <c r="J153" s="653">
        <v>5</v>
      </c>
      <c r="K153" s="653">
        <v>5670</v>
      </c>
      <c r="L153" s="653">
        <v>1.7291857273559013</v>
      </c>
      <c r="M153" s="653">
        <v>1134</v>
      </c>
      <c r="N153" s="653">
        <v>3</v>
      </c>
      <c r="O153" s="653">
        <v>3410</v>
      </c>
      <c r="P153" s="666">
        <v>1.0399512046355597</v>
      </c>
      <c r="Q153" s="654">
        <v>1136.6666666666667</v>
      </c>
    </row>
    <row r="154" spans="1:17" ht="14.4" customHeight="1" x14ac:dyDescent="0.3">
      <c r="A154" s="649" t="s">
        <v>4826</v>
      </c>
      <c r="B154" s="650" t="s">
        <v>4636</v>
      </c>
      <c r="C154" s="650" t="s">
        <v>4672</v>
      </c>
      <c r="D154" s="650" t="s">
        <v>4677</v>
      </c>
      <c r="E154" s="650" t="s">
        <v>4678</v>
      </c>
      <c r="F154" s="653">
        <v>4</v>
      </c>
      <c r="G154" s="653">
        <v>136</v>
      </c>
      <c r="H154" s="653">
        <v>1</v>
      </c>
      <c r="I154" s="653">
        <v>34</v>
      </c>
      <c r="J154" s="653">
        <v>1</v>
      </c>
      <c r="K154" s="653">
        <v>34</v>
      </c>
      <c r="L154" s="653">
        <v>0.25</v>
      </c>
      <c r="M154" s="653">
        <v>34</v>
      </c>
      <c r="N154" s="653">
        <v>1</v>
      </c>
      <c r="O154" s="653">
        <v>35</v>
      </c>
      <c r="P154" s="666">
        <v>0.25735294117647056</v>
      </c>
      <c r="Q154" s="654">
        <v>35</v>
      </c>
    </row>
    <row r="155" spans="1:17" ht="14.4" customHeight="1" x14ac:dyDescent="0.3">
      <c r="A155" s="649" t="s">
        <v>4826</v>
      </c>
      <c r="B155" s="650" t="s">
        <v>4636</v>
      </c>
      <c r="C155" s="650" t="s">
        <v>4672</v>
      </c>
      <c r="D155" s="650" t="s">
        <v>4681</v>
      </c>
      <c r="E155" s="650" t="s">
        <v>4682</v>
      </c>
      <c r="F155" s="653"/>
      <c r="G155" s="653"/>
      <c r="H155" s="653"/>
      <c r="I155" s="653"/>
      <c r="J155" s="653">
        <v>1</v>
      </c>
      <c r="K155" s="653">
        <v>121</v>
      </c>
      <c r="L155" s="653"/>
      <c r="M155" s="653">
        <v>121</v>
      </c>
      <c r="N155" s="653"/>
      <c r="O155" s="653"/>
      <c r="P155" s="666"/>
      <c r="Q155" s="654"/>
    </row>
    <row r="156" spans="1:17" ht="14.4" customHeight="1" x14ac:dyDescent="0.3">
      <c r="A156" s="649" t="s">
        <v>4826</v>
      </c>
      <c r="B156" s="650" t="s">
        <v>4636</v>
      </c>
      <c r="C156" s="650" t="s">
        <v>4672</v>
      </c>
      <c r="D156" s="650" t="s">
        <v>4683</v>
      </c>
      <c r="E156" s="650" t="s">
        <v>4632</v>
      </c>
      <c r="F156" s="653">
        <v>13</v>
      </c>
      <c r="G156" s="653">
        <v>2028</v>
      </c>
      <c r="H156" s="653">
        <v>1</v>
      </c>
      <c r="I156" s="653">
        <v>156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4826</v>
      </c>
      <c r="B157" s="650" t="s">
        <v>4636</v>
      </c>
      <c r="C157" s="650" t="s">
        <v>4672</v>
      </c>
      <c r="D157" s="650" t="s">
        <v>4684</v>
      </c>
      <c r="E157" s="650" t="s">
        <v>4632</v>
      </c>
      <c r="F157" s="653">
        <v>10</v>
      </c>
      <c r="G157" s="653">
        <v>780</v>
      </c>
      <c r="H157" s="653">
        <v>1</v>
      </c>
      <c r="I157" s="653">
        <v>78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4826</v>
      </c>
      <c r="B158" s="650" t="s">
        <v>4636</v>
      </c>
      <c r="C158" s="650" t="s">
        <v>4672</v>
      </c>
      <c r="D158" s="650" t="s">
        <v>4685</v>
      </c>
      <c r="E158" s="650" t="s">
        <v>4686</v>
      </c>
      <c r="F158" s="653">
        <v>522</v>
      </c>
      <c r="G158" s="653">
        <v>120582</v>
      </c>
      <c r="H158" s="653">
        <v>1</v>
      </c>
      <c r="I158" s="653">
        <v>231</v>
      </c>
      <c r="J158" s="653">
        <v>598</v>
      </c>
      <c r="K158" s="653">
        <v>138736</v>
      </c>
      <c r="L158" s="653">
        <v>1.1505531505531505</v>
      </c>
      <c r="M158" s="653">
        <v>232</v>
      </c>
      <c r="N158" s="653">
        <v>838</v>
      </c>
      <c r="O158" s="653">
        <v>195324</v>
      </c>
      <c r="P158" s="666">
        <v>1.6198437577747922</v>
      </c>
      <c r="Q158" s="654">
        <v>233.0835322195704</v>
      </c>
    </row>
    <row r="159" spans="1:17" ht="14.4" customHeight="1" x14ac:dyDescent="0.3">
      <c r="A159" s="649" t="s">
        <v>4826</v>
      </c>
      <c r="B159" s="650" t="s">
        <v>4636</v>
      </c>
      <c r="C159" s="650" t="s">
        <v>4672</v>
      </c>
      <c r="D159" s="650" t="s">
        <v>4687</v>
      </c>
      <c r="E159" s="650" t="s">
        <v>4688</v>
      </c>
      <c r="F159" s="653">
        <v>941</v>
      </c>
      <c r="G159" s="653">
        <v>109156</v>
      </c>
      <c r="H159" s="653">
        <v>1</v>
      </c>
      <c r="I159" s="653">
        <v>116</v>
      </c>
      <c r="J159" s="653">
        <v>978</v>
      </c>
      <c r="K159" s="653">
        <v>113448</v>
      </c>
      <c r="L159" s="653">
        <v>1.0393198724760893</v>
      </c>
      <c r="M159" s="653">
        <v>116</v>
      </c>
      <c r="N159" s="653">
        <v>1108</v>
      </c>
      <c r="O159" s="653">
        <v>129602</v>
      </c>
      <c r="P159" s="666">
        <v>1.1873099050899629</v>
      </c>
      <c r="Q159" s="654">
        <v>116.96931407942239</v>
      </c>
    </row>
    <row r="160" spans="1:17" ht="14.4" customHeight="1" x14ac:dyDescent="0.3">
      <c r="A160" s="649" t="s">
        <v>4826</v>
      </c>
      <c r="B160" s="650" t="s">
        <v>4636</v>
      </c>
      <c r="C160" s="650" t="s">
        <v>4672</v>
      </c>
      <c r="D160" s="650" t="s">
        <v>4691</v>
      </c>
      <c r="E160" s="650" t="s">
        <v>4692</v>
      </c>
      <c r="F160" s="653">
        <v>53</v>
      </c>
      <c r="G160" s="653">
        <v>25599</v>
      </c>
      <c r="H160" s="653">
        <v>1</v>
      </c>
      <c r="I160" s="653">
        <v>483</v>
      </c>
      <c r="J160" s="653">
        <v>19</v>
      </c>
      <c r="K160" s="653">
        <v>9196</v>
      </c>
      <c r="L160" s="653">
        <v>0.35923278253056762</v>
      </c>
      <c r="M160" s="653">
        <v>484</v>
      </c>
      <c r="N160" s="653"/>
      <c r="O160" s="653"/>
      <c r="P160" s="666"/>
      <c r="Q160" s="654"/>
    </row>
    <row r="161" spans="1:17" ht="14.4" customHeight="1" x14ac:dyDescent="0.3">
      <c r="A161" s="649" t="s">
        <v>4826</v>
      </c>
      <c r="B161" s="650" t="s">
        <v>4636</v>
      </c>
      <c r="C161" s="650" t="s">
        <v>4672</v>
      </c>
      <c r="D161" s="650" t="s">
        <v>4693</v>
      </c>
      <c r="E161" s="650" t="s">
        <v>4694</v>
      </c>
      <c r="F161" s="653">
        <v>92</v>
      </c>
      <c r="G161" s="653">
        <v>62192</v>
      </c>
      <c r="H161" s="653">
        <v>1</v>
      </c>
      <c r="I161" s="653">
        <v>676</v>
      </c>
      <c r="J161" s="653">
        <v>30</v>
      </c>
      <c r="K161" s="653">
        <v>20310</v>
      </c>
      <c r="L161" s="653">
        <v>0.3265693336763571</v>
      </c>
      <c r="M161" s="653">
        <v>677</v>
      </c>
      <c r="N161" s="653">
        <v>21</v>
      </c>
      <c r="O161" s="653">
        <v>14249</v>
      </c>
      <c r="P161" s="666">
        <v>0.22911306920504246</v>
      </c>
      <c r="Q161" s="654">
        <v>678.52380952380952</v>
      </c>
    </row>
    <row r="162" spans="1:17" ht="14.4" customHeight="1" x14ac:dyDescent="0.3">
      <c r="A162" s="649" t="s">
        <v>4826</v>
      </c>
      <c r="B162" s="650" t="s">
        <v>4636</v>
      </c>
      <c r="C162" s="650" t="s">
        <v>4672</v>
      </c>
      <c r="D162" s="650" t="s">
        <v>4695</v>
      </c>
      <c r="E162" s="650" t="s">
        <v>4696</v>
      </c>
      <c r="F162" s="653">
        <v>1</v>
      </c>
      <c r="G162" s="653">
        <v>748</v>
      </c>
      <c r="H162" s="653">
        <v>1</v>
      </c>
      <c r="I162" s="653">
        <v>748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4826</v>
      </c>
      <c r="B163" s="650" t="s">
        <v>4636</v>
      </c>
      <c r="C163" s="650" t="s">
        <v>4672</v>
      </c>
      <c r="D163" s="650" t="s">
        <v>4697</v>
      </c>
      <c r="E163" s="650" t="s">
        <v>4692</v>
      </c>
      <c r="F163" s="653">
        <v>15</v>
      </c>
      <c r="G163" s="653">
        <v>8250</v>
      </c>
      <c r="H163" s="653">
        <v>1</v>
      </c>
      <c r="I163" s="653">
        <v>550</v>
      </c>
      <c r="J163" s="653">
        <v>18</v>
      </c>
      <c r="K163" s="653">
        <v>9954</v>
      </c>
      <c r="L163" s="653">
        <v>1.2065454545454546</v>
      </c>
      <c r="M163" s="653">
        <v>553</v>
      </c>
      <c r="N163" s="653">
        <v>6</v>
      </c>
      <c r="O163" s="653">
        <v>3342</v>
      </c>
      <c r="P163" s="666">
        <v>0.40509090909090911</v>
      </c>
      <c r="Q163" s="654">
        <v>557</v>
      </c>
    </row>
    <row r="164" spans="1:17" ht="14.4" customHeight="1" x14ac:dyDescent="0.3">
      <c r="A164" s="649" t="s">
        <v>4826</v>
      </c>
      <c r="B164" s="650" t="s">
        <v>4636</v>
      </c>
      <c r="C164" s="650" t="s">
        <v>4672</v>
      </c>
      <c r="D164" s="650" t="s">
        <v>4698</v>
      </c>
      <c r="E164" s="650" t="s">
        <v>4694</v>
      </c>
      <c r="F164" s="653">
        <v>123</v>
      </c>
      <c r="G164" s="653">
        <v>91389</v>
      </c>
      <c r="H164" s="653">
        <v>1</v>
      </c>
      <c r="I164" s="653">
        <v>743</v>
      </c>
      <c r="J164" s="653">
        <v>200</v>
      </c>
      <c r="K164" s="653">
        <v>149200</v>
      </c>
      <c r="L164" s="653">
        <v>1.6325816017244963</v>
      </c>
      <c r="M164" s="653">
        <v>746</v>
      </c>
      <c r="N164" s="653">
        <v>184</v>
      </c>
      <c r="O164" s="653">
        <v>137532</v>
      </c>
      <c r="P164" s="666">
        <v>1.5049075928175164</v>
      </c>
      <c r="Q164" s="654">
        <v>747.45652173913038</v>
      </c>
    </row>
    <row r="165" spans="1:17" ht="14.4" customHeight="1" x14ac:dyDescent="0.3">
      <c r="A165" s="649" t="s">
        <v>4826</v>
      </c>
      <c r="B165" s="650" t="s">
        <v>4636</v>
      </c>
      <c r="C165" s="650" t="s">
        <v>4672</v>
      </c>
      <c r="D165" s="650" t="s">
        <v>4790</v>
      </c>
      <c r="E165" s="650" t="s">
        <v>4791</v>
      </c>
      <c r="F165" s="653">
        <v>692</v>
      </c>
      <c r="G165" s="653">
        <v>553600</v>
      </c>
      <c r="H165" s="653">
        <v>1</v>
      </c>
      <c r="I165" s="653">
        <v>800</v>
      </c>
      <c r="J165" s="653">
        <v>1054</v>
      </c>
      <c r="K165" s="653">
        <v>846362</v>
      </c>
      <c r="L165" s="653">
        <v>1.5288330924855491</v>
      </c>
      <c r="M165" s="653">
        <v>803</v>
      </c>
      <c r="N165" s="653">
        <v>1144</v>
      </c>
      <c r="O165" s="653">
        <v>921136</v>
      </c>
      <c r="P165" s="666">
        <v>1.6639017341040463</v>
      </c>
      <c r="Q165" s="654">
        <v>805.1888111888112</v>
      </c>
    </row>
    <row r="166" spans="1:17" ht="14.4" customHeight="1" x14ac:dyDescent="0.3">
      <c r="A166" s="649" t="s">
        <v>4826</v>
      </c>
      <c r="B166" s="650" t="s">
        <v>4636</v>
      </c>
      <c r="C166" s="650" t="s">
        <v>4672</v>
      </c>
      <c r="D166" s="650" t="s">
        <v>4699</v>
      </c>
      <c r="E166" s="650" t="s">
        <v>4700</v>
      </c>
      <c r="F166" s="653">
        <v>24</v>
      </c>
      <c r="G166" s="653">
        <v>10440</v>
      </c>
      <c r="H166" s="653">
        <v>1</v>
      </c>
      <c r="I166" s="653">
        <v>435</v>
      </c>
      <c r="J166" s="653">
        <v>38</v>
      </c>
      <c r="K166" s="653">
        <v>16682</v>
      </c>
      <c r="L166" s="653">
        <v>1.5978927203065134</v>
      </c>
      <c r="M166" s="653">
        <v>439</v>
      </c>
      <c r="N166" s="653">
        <v>22</v>
      </c>
      <c r="O166" s="653">
        <v>9749</v>
      </c>
      <c r="P166" s="666">
        <v>0.93381226053639843</v>
      </c>
      <c r="Q166" s="654">
        <v>443.13636363636363</v>
      </c>
    </row>
    <row r="167" spans="1:17" ht="14.4" customHeight="1" x14ac:dyDescent="0.3">
      <c r="A167" s="649" t="s">
        <v>4826</v>
      </c>
      <c r="B167" s="650" t="s">
        <v>4636</v>
      </c>
      <c r="C167" s="650" t="s">
        <v>4672</v>
      </c>
      <c r="D167" s="650" t="s">
        <v>4701</v>
      </c>
      <c r="E167" s="650" t="s">
        <v>4702</v>
      </c>
      <c r="F167" s="653">
        <v>41</v>
      </c>
      <c r="G167" s="653">
        <v>17548</v>
      </c>
      <c r="H167" s="653">
        <v>1</v>
      </c>
      <c r="I167" s="653">
        <v>428</v>
      </c>
      <c r="J167" s="653">
        <v>53</v>
      </c>
      <c r="K167" s="653">
        <v>22843</v>
      </c>
      <c r="L167" s="653">
        <v>1.301743788465922</v>
      </c>
      <c r="M167" s="653">
        <v>431</v>
      </c>
      <c r="N167" s="653">
        <v>42</v>
      </c>
      <c r="O167" s="653">
        <v>18218</v>
      </c>
      <c r="P167" s="666">
        <v>1.0381809892865284</v>
      </c>
      <c r="Q167" s="654">
        <v>433.76190476190476</v>
      </c>
    </row>
    <row r="168" spans="1:17" ht="14.4" customHeight="1" x14ac:dyDescent="0.3">
      <c r="A168" s="649" t="s">
        <v>4826</v>
      </c>
      <c r="B168" s="650" t="s">
        <v>4636</v>
      </c>
      <c r="C168" s="650" t="s">
        <v>4672</v>
      </c>
      <c r="D168" s="650" t="s">
        <v>4815</v>
      </c>
      <c r="E168" s="650" t="s">
        <v>4740</v>
      </c>
      <c r="F168" s="653">
        <v>41</v>
      </c>
      <c r="G168" s="653">
        <v>28741</v>
      </c>
      <c r="H168" s="653">
        <v>1</v>
      </c>
      <c r="I168" s="653">
        <v>701</v>
      </c>
      <c r="J168" s="653">
        <v>41</v>
      </c>
      <c r="K168" s="653">
        <v>28905</v>
      </c>
      <c r="L168" s="653">
        <v>1.0057061340941511</v>
      </c>
      <c r="M168" s="653">
        <v>705</v>
      </c>
      <c r="N168" s="653">
        <v>55</v>
      </c>
      <c r="O168" s="653">
        <v>39006</v>
      </c>
      <c r="P168" s="666">
        <v>1.3571552833930622</v>
      </c>
      <c r="Q168" s="654">
        <v>709.2</v>
      </c>
    </row>
    <row r="169" spans="1:17" ht="14.4" customHeight="1" x14ac:dyDescent="0.3">
      <c r="A169" s="649" t="s">
        <v>4826</v>
      </c>
      <c r="B169" s="650" t="s">
        <v>4636</v>
      </c>
      <c r="C169" s="650" t="s">
        <v>4672</v>
      </c>
      <c r="D169" s="650" t="s">
        <v>4703</v>
      </c>
      <c r="E169" s="650" t="s">
        <v>4696</v>
      </c>
      <c r="F169" s="653"/>
      <c r="G169" s="653"/>
      <c r="H169" s="653"/>
      <c r="I169" s="653"/>
      <c r="J169" s="653">
        <v>1</v>
      </c>
      <c r="K169" s="653">
        <v>818</v>
      </c>
      <c r="L169" s="653"/>
      <c r="M169" s="653">
        <v>818</v>
      </c>
      <c r="N169" s="653"/>
      <c r="O169" s="653"/>
      <c r="P169" s="666"/>
      <c r="Q169" s="654"/>
    </row>
    <row r="170" spans="1:17" ht="14.4" customHeight="1" x14ac:dyDescent="0.3">
      <c r="A170" s="649" t="s">
        <v>4826</v>
      </c>
      <c r="B170" s="650" t="s">
        <v>4636</v>
      </c>
      <c r="C170" s="650" t="s">
        <v>4672</v>
      </c>
      <c r="D170" s="650" t="s">
        <v>4704</v>
      </c>
      <c r="E170" s="650" t="s">
        <v>4705</v>
      </c>
      <c r="F170" s="653">
        <v>252</v>
      </c>
      <c r="G170" s="653">
        <v>51912</v>
      </c>
      <c r="H170" s="653">
        <v>1</v>
      </c>
      <c r="I170" s="653">
        <v>206</v>
      </c>
      <c r="J170" s="653">
        <v>339</v>
      </c>
      <c r="K170" s="653">
        <v>70173</v>
      </c>
      <c r="L170" s="653">
        <v>1.351768377253814</v>
      </c>
      <c r="M170" s="653">
        <v>207</v>
      </c>
      <c r="N170" s="653">
        <v>388</v>
      </c>
      <c r="O170" s="653">
        <v>80750</v>
      </c>
      <c r="P170" s="666">
        <v>1.5555170288179996</v>
      </c>
      <c r="Q170" s="654">
        <v>208.11855670103094</v>
      </c>
    </row>
    <row r="171" spans="1:17" ht="14.4" customHeight="1" x14ac:dyDescent="0.3">
      <c r="A171" s="649" t="s">
        <v>4826</v>
      </c>
      <c r="B171" s="650" t="s">
        <v>4636</v>
      </c>
      <c r="C171" s="650" t="s">
        <v>4672</v>
      </c>
      <c r="D171" s="650" t="s">
        <v>4708</v>
      </c>
      <c r="E171" s="650" t="s">
        <v>4709</v>
      </c>
      <c r="F171" s="653">
        <v>5</v>
      </c>
      <c r="G171" s="653">
        <v>1630</v>
      </c>
      <c r="H171" s="653">
        <v>1</v>
      </c>
      <c r="I171" s="653">
        <v>326</v>
      </c>
      <c r="J171" s="653">
        <v>6</v>
      </c>
      <c r="K171" s="653">
        <v>1962</v>
      </c>
      <c r="L171" s="653">
        <v>1.203680981595092</v>
      </c>
      <c r="M171" s="653">
        <v>327</v>
      </c>
      <c r="N171" s="653">
        <v>6</v>
      </c>
      <c r="O171" s="653">
        <v>1974</v>
      </c>
      <c r="P171" s="666">
        <v>1.211042944785276</v>
      </c>
      <c r="Q171" s="654">
        <v>329</v>
      </c>
    </row>
    <row r="172" spans="1:17" ht="14.4" customHeight="1" x14ac:dyDescent="0.3">
      <c r="A172" s="649" t="s">
        <v>4826</v>
      </c>
      <c r="B172" s="650" t="s">
        <v>4636</v>
      </c>
      <c r="C172" s="650" t="s">
        <v>4672</v>
      </c>
      <c r="D172" s="650" t="s">
        <v>4712</v>
      </c>
      <c r="E172" s="650" t="s">
        <v>4713</v>
      </c>
      <c r="F172" s="653">
        <v>2140</v>
      </c>
      <c r="G172" s="653">
        <v>173340</v>
      </c>
      <c r="H172" s="653">
        <v>1</v>
      </c>
      <c r="I172" s="653">
        <v>81</v>
      </c>
      <c r="J172" s="653">
        <v>2271</v>
      </c>
      <c r="K172" s="653">
        <v>186222</v>
      </c>
      <c r="L172" s="653">
        <v>1.0743163724472136</v>
      </c>
      <c r="M172" s="653">
        <v>82</v>
      </c>
      <c r="N172" s="653">
        <v>2144</v>
      </c>
      <c r="O172" s="653">
        <v>178190</v>
      </c>
      <c r="P172" s="666">
        <v>1.0279796930887273</v>
      </c>
      <c r="Q172" s="654">
        <v>83.111007462686572</v>
      </c>
    </row>
    <row r="173" spans="1:17" ht="14.4" customHeight="1" x14ac:dyDescent="0.3">
      <c r="A173" s="649" t="s">
        <v>4826</v>
      </c>
      <c r="B173" s="650" t="s">
        <v>4636</v>
      </c>
      <c r="C173" s="650" t="s">
        <v>4672</v>
      </c>
      <c r="D173" s="650" t="s">
        <v>4716</v>
      </c>
      <c r="E173" s="650" t="s">
        <v>4717</v>
      </c>
      <c r="F173" s="653">
        <v>4</v>
      </c>
      <c r="G173" s="653">
        <v>3408</v>
      </c>
      <c r="H173" s="653">
        <v>1</v>
      </c>
      <c r="I173" s="653">
        <v>852</v>
      </c>
      <c r="J173" s="653">
        <v>8</v>
      </c>
      <c r="K173" s="653">
        <v>5624</v>
      </c>
      <c r="L173" s="653">
        <v>1.6502347417840375</v>
      </c>
      <c r="M173" s="653">
        <v>703</v>
      </c>
      <c r="N173" s="653">
        <v>6</v>
      </c>
      <c r="O173" s="653">
        <v>4230</v>
      </c>
      <c r="P173" s="666">
        <v>1.2411971830985915</v>
      </c>
      <c r="Q173" s="654">
        <v>705</v>
      </c>
    </row>
    <row r="174" spans="1:17" ht="14.4" customHeight="1" x14ac:dyDescent="0.3">
      <c r="A174" s="649" t="s">
        <v>4826</v>
      </c>
      <c r="B174" s="650" t="s">
        <v>4636</v>
      </c>
      <c r="C174" s="650" t="s">
        <v>4672</v>
      </c>
      <c r="D174" s="650" t="s">
        <v>4718</v>
      </c>
      <c r="E174" s="650" t="s">
        <v>4719</v>
      </c>
      <c r="F174" s="653">
        <v>2</v>
      </c>
      <c r="G174" s="653">
        <v>0</v>
      </c>
      <c r="H174" s="653"/>
      <c r="I174" s="653">
        <v>0</v>
      </c>
      <c r="J174" s="653">
        <v>5</v>
      </c>
      <c r="K174" s="653">
        <v>0</v>
      </c>
      <c r="L174" s="653"/>
      <c r="M174" s="653">
        <v>0</v>
      </c>
      <c r="N174" s="653"/>
      <c r="O174" s="653"/>
      <c r="P174" s="666"/>
      <c r="Q174" s="654"/>
    </row>
    <row r="175" spans="1:17" ht="14.4" customHeight="1" x14ac:dyDescent="0.3">
      <c r="A175" s="649" t="s">
        <v>4826</v>
      </c>
      <c r="B175" s="650" t="s">
        <v>4636</v>
      </c>
      <c r="C175" s="650" t="s">
        <v>4672</v>
      </c>
      <c r="D175" s="650" t="s">
        <v>4792</v>
      </c>
      <c r="E175" s="650" t="s">
        <v>4791</v>
      </c>
      <c r="F175" s="653">
        <v>741</v>
      </c>
      <c r="G175" s="653">
        <v>686166</v>
      </c>
      <c r="H175" s="653">
        <v>1</v>
      </c>
      <c r="I175" s="653">
        <v>926</v>
      </c>
      <c r="J175" s="653">
        <v>721</v>
      </c>
      <c r="K175" s="653">
        <v>669809</v>
      </c>
      <c r="L175" s="653">
        <v>0.97616174511707077</v>
      </c>
      <c r="M175" s="653">
        <v>929</v>
      </c>
      <c r="N175" s="653">
        <v>491</v>
      </c>
      <c r="O175" s="653">
        <v>457415</v>
      </c>
      <c r="P175" s="666">
        <v>0.66662440284129498</v>
      </c>
      <c r="Q175" s="654">
        <v>931.59877800407332</v>
      </c>
    </row>
    <row r="176" spans="1:17" ht="14.4" customHeight="1" x14ac:dyDescent="0.3">
      <c r="A176" s="649" t="s">
        <v>4826</v>
      </c>
      <c r="B176" s="650" t="s">
        <v>4636</v>
      </c>
      <c r="C176" s="650" t="s">
        <v>4672</v>
      </c>
      <c r="D176" s="650" t="s">
        <v>4720</v>
      </c>
      <c r="E176" s="650" t="s">
        <v>4721</v>
      </c>
      <c r="F176" s="653"/>
      <c r="G176" s="653"/>
      <c r="H176" s="653"/>
      <c r="I176" s="653"/>
      <c r="J176" s="653">
        <v>0</v>
      </c>
      <c r="K176" s="653">
        <v>0</v>
      </c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4826</v>
      </c>
      <c r="B177" s="650" t="s">
        <v>4636</v>
      </c>
      <c r="C177" s="650" t="s">
        <v>4672</v>
      </c>
      <c r="D177" s="650" t="s">
        <v>4722</v>
      </c>
      <c r="E177" s="650" t="s">
        <v>4723</v>
      </c>
      <c r="F177" s="653">
        <v>28</v>
      </c>
      <c r="G177" s="653">
        <v>3108</v>
      </c>
      <c r="H177" s="653">
        <v>1</v>
      </c>
      <c r="I177" s="653">
        <v>111</v>
      </c>
      <c r="J177" s="653">
        <v>27</v>
      </c>
      <c r="K177" s="653">
        <v>3024</v>
      </c>
      <c r="L177" s="653">
        <v>0.97297297297297303</v>
      </c>
      <c r="M177" s="653">
        <v>112</v>
      </c>
      <c r="N177" s="653">
        <v>24</v>
      </c>
      <c r="O177" s="653">
        <v>2704</v>
      </c>
      <c r="P177" s="666">
        <v>0.87001287001286998</v>
      </c>
      <c r="Q177" s="654">
        <v>112.66666666666667</v>
      </c>
    </row>
    <row r="178" spans="1:17" ht="14.4" customHeight="1" x14ac:dyDescent="0.3">
      <c r="A178" s="649" t="s">
        <v>4826</v>
      </c>
      <c r="B178" s="650" t="s">
        <v>4636</v>
      </c>
      <c r="C178" s="650" t="s">
        <v>4672</v>
      </c>
      <c r="D178" s="650" t="s">
        <v>4793</v>
      </c>
      <c r="E178" s="650" t="s">
        <v>4791</v>
      </c>
      <c r="F178" s="653">
        <v>325</v>
      </c>
      <c r="G178" s="653">
        <v>238225</v>
      </c>
      <c r="H178" s="653">
        <v>1</v>
      </c>
      <c r="I178" s="653">
        <v>733</v>
      </c>
      <c r="J178" s="653">
        <v>113</v>
      </c>
      <c r="K178" s="653">
        <v>82942</v>
      </c>
      <c r="L178" s="653">
        <v>0.34816664917619899</v>
      </c>
      <c r="M178" s="653">
        <v>734</v>
      </c>
      <c r="N178" s="653">
        <v>117</v>
      </c>
      <c r="O178" s="653">
        <v>85972</v>
      </c>
      <c r="P178" s="666">
        <v>0.3608857172840802</v>
      </c>
      <c r="Q178" s="654">
        <v>734.80341880341882</v>
      </c>
    </row>
    <row r="179" spans="1:17" ht="14.4" customHeight="1" x14ac:dyDescent="0.3">
      <c r="A179" s="649" t="s">
        <v>4826</v>
      </c>
      <c r="B179" s="650" t="s">
        <v>4636</v>
      </c>
      <c r="C179" s="650" t="s">
        <v>4672</v>
      </c>
      <c r="D179" s="650" t="s">
        <v>4801</v>
      </c>
      <c r="E179" s="650" t="s">
        <v>4802</v>
      </c>
      <c r="F179" s="653">
        <v>3</v>
      </c>
      <c r="G179" s="653">
        <v>174</v>
      </c>
      <c r="H179" s="653">
        <v>1</v>
      </c>
      <c r="I179" s="653">
        <v>58</v>
      </c>
      <c r="J179" s="653">
        <v>1</v>
      </c>
      <c r="K179" s="653">
        <v>56</v>
      </c>
      <c r="L179" s="653">
        <v>0.32183908045977011</v>
      </c>
      <c r="M179" s="653">
        <v>56</v>
      </c>
      <c r="N179" s="653">
        <v>1</v>
      </c>
      <c r="O179" s="653">
        <v>56</v>
      </c>
      <c r="P179" s="666">
        <v>0.32183908045977011</v>
      </c>
      <c r="Q179" s="654">
        <v>56</v>
      </c>
    </row>
    <row r="180" spans="1:17" ht="14.4" customHeight="1" x14ac:dyDescent="0.3">
      <c r="A180" s="649" t="s">
        <v>4826</v>
      </c>
      <c r="B180" s="650" t="s">
        <v>4636</v>
      </c>
      <c r="C180" s="650" t="s">
        <v>4672</v>
      </c>
      <c r="D180" s="650" t="s">
        <v>4794</v>
      </c>
      <c r="E180" s="650" t="s">
        <v>4795</v>
      </c>
      <c r="F180" s="653">
        <v>252</v>
      </c>
      <c r="G180" s="653">
        <v>131796</v>
      </c>
      <c r="H180" s="653">
        <v>1</v>
      </c>
      <c r="I180" s="653">
        <v>523</v>
      </c>
      <c r="J180" s="653">
        <v>121</v>
      </c>
      <c r="K180" s="653">
        <v>63404</v>
      </c>
      <c r="L180" s="653">
        <v>0.48107681568484628</v>
      </c>
      <c r="M180" s="653">
        <v>524</v>
      </c>
      <c r="N180" s="653">
        <v>155</v>
      </c>
      <c r="O180" s="653">
        <v>81416</v>
      </c>
      <c r="P180" s="666">
        <v>0.61774257185347048</v>
      </c>
      <c r="Q180" s="654">
        <v>525.26451612903224</v>
      </c>
    </row>
    <row r="181" spans="1:17" ht="14.4" customHeight="1" x14ac:dyDescent="0.3">
      <c r="A181" s="649" t="s">
        <v>4826</v>
      </c>
      <c r="B181" s="650" t="s">
        <v>4636</v>
      </c>
      <c r="C181" s="650" t="s">
        <v>4672</v>
      </c>
      <c r="D181" s="650" t="s">
        <v>4730</v>
      </c>
      <c r="E181" s="650" t="s">
        <v>4731</v>
      </c>
      <c r="F181" s="653"/>
      <c r="G181" s="653"/>
      <c r="H181" s="653"/>
      <c r="I181" s="653"/>
      <c r="J181" s="653"/>
      <c r="K181" s="653"/>
      <c r="L181" s="653"/>
      <c r="M181" s="653"/>
      <c r="N181" s="653">
        <v>2</v>
      </c>
      <c r="O181" s="653">
        <v>594</v>
      </c>
      <c r="P181" s="666"/>
      <c r="Q181" s="654">
        <v>297</v>
      </c>
    </row>
    <row r="182" spans="1:17" ht="14.4" customHeight="1" x14ac:dyDescent="0.3">
      <c r="A182" s="649" t="s">
        <v>4826</v>
      </c>
      <c r="B182" s="650" t="s">
        <v>4636</v>
      </c>
      <c r="C182" s="650" t="s">
        <v>4672</v>
      </c>
      <c r="D182" s="650" t="s">
        <v>4796</v>
      </c>
      <c r="E182" s="650" t="s">
        <v>4705</v>
      </c>
      <c r="F182" s="653">
        <v>53</v>
      </c>
      <c r="G182" s="653">
        <v>9116</v>
      </c>
      <c r="H182" s="653">
        <v>1</v>
      </c>
      <c r="I182" s="653">
        <v>172</v>
      </c>
      <c r="J182" s="653">
        <v>26</v>
      </c>
      <c r="K182" s="653">
        <v>4472</v>
      </c>
      <c r="L182" s="653">
        <v>0.49056603773584906</v>
      </c>
      <c r="M182" s="653">
        <v>172</v>
      </c>
      <c r="N182" s="653">
        <v>31</v>
      </c>
      <c r="O182" s="653">
        <v>5354</v>
      </c>
      <c r="P182" s="666">
        <v>0.58731899956121103</v>
      </c>
      <c r="Q182" s="654">
        <v>172.70967741935485</v>
      </c>
    </row>
    <row r="183" spans="1:17" ht="14.4" customHeight="1" x14ac:dyDescent="0.3">
      <c r="A183" s="649" t="s">
        <v>4826</v>
      </c>
      <c r="B183" s="650" t="s">
        <v>4636</v>
      </c>
      <c r="C183" s="650" t="s">
        <v>4672</v>
      </c>
      <c r="D183" s="650" t="s">
        <v>4734</v>
      </c>
      <c r="E183" s="650" t="s">
        <v>4731</v>
      </c>
      <c r="F183" s="653">
        <v>44</v>
      </c>
      <c r="G183" s="653">
        <v>15928</v>
      </c>
      <c r="H183" s="653">
        <v>1</v>
      </c>
      <c r="I183" s="653">
        <v>362</v>
      </c>
      <c r="J183" s="653">
        <v>16</v>
      </c>
      <c r="K183" s="653">
        <v>5840</v>
      </c>
      <c r="L183" s="653">
        <v>0.3666499246609744</v>
      </c>
      <c r="M183" s="653">
        <v>365</v>
      </c>
      <c r="N183" s="653">
        <v>21</v>
      </c>
      <c r="O183" s="653">
        <v>7749</v>
      </c>
      <c r="P183" s="666">
        <v>0.48650175791059769</v>
      </c>
      <c r="Q183" s="654">
        <v>369</v>
      </c>
    </row>
    <row r="184" spans="1:17" ht="14.4" customHeight="1" x14ac:dyDescent="0.3">
      <c r="A184" s="649" t="s">
        <v>4826</v>
      </c>
      <c r="B184" s="650" t="s">
        <v>4636</v>
      </c>
      <c r="C184" s="650" t="s">
        <v>4672</v>
      </c>
      <c r="D184" s="650" t="s">
        <v>4737</v>
      </c>
      <c r="E184" s="650" t="s">
        <v>4738</v>
      </c>
      <c r="F184" s="653">
        <v>2</v>
      </c>
      <c r="G184" s="653">
        <v>1264</v>
      </c>
      <c r="H184" s="653">
        <v>1</v>
      </c>
      <c r="I184" s="653">
        <v>632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4826</v>
      </c>
      <c r="B185" s="650" t="s">
        <v>4636</v>
      </c>
      <c r="C185" s="650" t="s">
        <v>4672</v>
      </c>
      <c r="D185" s="650" t="s">
        <v>4739</v>
      </c>
      <c r="E185" s="650" t="s">
        <v>4740</v>
      </c>
      <c r="F185" s="653">
        <v>8</v>
      </c>
      <c r="G185" s="653">
        <v>4792</v>
      </c>
      <c r="H185" s="653">
        <v>1</v>
      </c>
      <c r="I185" s="653">
        <v>599</v>
      </c>
      <c r="J185" s="653"/>
      <c r="K185" s="653"/>
      <c r="L185" s="653"/>
      <c r="M185" s="653"/>
      <c r="N185" s="653"/>
      <c r="O185" s="653"/>
      <c r="P185" s="666"/>
      <c r="Q185" s="654"/>
    </row>
    <row r="186" spans="1:17" ht="14.4" customHeight="1" x14ac:dyDescent="0.3">
      <c r="A186" s="649" t="s">
        <v>4826</v>
      </c>
      <c r="B186" s="650" t="s">
        <v>4636</v>
      </c>
      <c r="C186" s="650" t="s">
        <v>4672</v>
      </c>
      <c r="D186" s="650" t="s">
        <v>4816</v>
      </c>
      <c r="E186" s="650" t="s">
        <v>4817</v>
      </c>
      <c r="F186" s="653">
        <v>9</v>
      </c>
      <c r="G186" s="653">
        <v>900</v>
      </c>
      <c r="H186" s="653">
        <v>1</v>
      </c>
      <c r="I186" s="653">
        <v>100</v>
      </c>
      <c r="J186" s="653">
        <v>12</v>
      </c>
      <c r="K186" s="653">
        <v>1200</v>
      </c>
      <c r="L186" s="653">
        <v>1.3333333333333333</v>
      </c>
      <c r="M186" s="653">
        <v>100</v>
      </c>
      <c r="N186" s="653">
        <v>11</v>
      </c>
      <c r="O186" s="653">
        <v>1100</v>
      </c>
      <c r="P186" s="666">
        <v>1.2222222222222223</v>
      </c>
      <c r="Q186" s="654">
        <v>100</v>
      </c>
    </row>
    <row r="187" spans="1:17" ht="14.4" customHeight="1" x14ac:dyDescent="0.3">
      <c r="A187" s="649" t="s">
        <v>4826</v>
      </c>
      <c r="B187" s="650" t="s">
        <v>4636</v>
      </c>
      <c r="C187" s="650" t="s">
        <v>4672</v>
      </c>
      <c r="D187" s="650" t="s">
        <v>4797</v>
      </c>
      <c r="E187" s="650" t="s">
        <v>4791</v>
      </c>
      <c r="F187" s="653">
        <v>117</v>
      </c>
      <c r="G187" s="653">
        <v>118053</v>
      </c>
      <c r="H187" s="653">
        <v>1</v>
      </c>
      <c r="I187" s="653">
        <v>1009</v>
      </c>
      <c r="J187" s="653">
        <v>156</v>
      </c>
      <c r="K187" s="653">
        <v>157872</v>
      </c>
      <c r="L187" s="653">
        <v>1.3372976544433433</v>
      </c>
      <c r="M187" s="653">
        <v>1012</v>
      </c>
      <c r="N187" s="653">
        <v>184</v>
      </c>
      <c r="O187" s="653">
        <v>186612</v>
      </c>
      <c r="P187" s="666">
        <v>1.5807476303016441</v>
      </c>
      <c r="Q187" s="654">
        <v>1014.195652173913</v>
      </c>
    </row>
    <row r="188" spans="1:17" ht="14.4" customHeight="1" x14ac:dyDescent="0.3">
      <c r="A188" s="649" t="s">
        <v>4826</v>
      </c>
      <c r="B188" s="650" t="s">
        <v>4636</v>
      </c>
      <c r="C188" s="650" t="s">
        <v>4672</v>
      </c>
      <c r="D188" s="650" t="s">
        <v>4745</v>
      </c>
      <c r="E188" s="650" t="s">
        <v>4700</v>
      </c>
      <c r="F188" s="653">
        <v>2</v>
      </c>
      <c r="G188" s="653">
        <v>666</v>
      </c>
      <c r="H188" s="653">
        <v>1</v>
      </c>
      <c r="I188" s="653">
        <v>333</v>
      </c>
      <c r="J188" s="653">
        <v>2</v>
      </c>
      <c r="K188" s="653">
        <v>670</v>
      </c>
      <c r="L188" s="653">
        <v>1.0060060060060061</v>
      </c>
      <c r="M188" s="653">
        <v>335</v>
      </c>
      <c r="N188" s="653"/>
      <c r="O188" s="653"/>
      <c r="P188" s="666"/>
      <c r="Q188" s="654"/>
    </row>
    <row r="189" spans="1:17" ht="14.4" customHeight="1" x14ac:dyDescent="0.3">
      <c r="A189" s="649" t="s">
        <v>4826</v>
      </c>
      <c r="B189" s="650" t="s">
        <v>4636</v>
      </c>
      <c r="C189" s="650" t="s">
        <v>4672</v>
      </c>
      <c r="D189" s="650" t="s">
        <v>4746</v>
      </c>
      <c r="E189" s="650" t="s">
        <v>4702</v>
      </c>
      <c r="F189" s="653">
        <v>3</v>
      </c>
      <c r="G189" s="653">
        <v>1083</v>
      </c>
      <c r="H189" s="653">
        <v>1</v>
      </c>
      <c r="I189" s="653">
        <v>361</v>
      </c>
      <c r="J189" s="653">
        <v>2</v>
      </c>
      <c r="K189" s="653">
        <v>724</v>
      </c>
      <c r="L189" s="653">
        <v>0.66851338873499533</v>
      </c>
      <c r="M189" s="653">
        <v>362</v>
      </c>
      <c r="N189" s="653"/>
      <c r="O189" s="653"/>
      <c r="P189" s="666"/>
      <c r="Q189" s="654"/>
    </row>
    <row r="190" spans="1:17" ht="14.4" customHeight="1" x14ac:dyDescent="0.3">
      <c r="A190" s="649" t="s">
        <v>4826</v>
      </c>
      <c r="B190" s="650" t="s">
        <v>4636</v>
      </c>
      <c r="C190" s="650" t="s">
        <v>4672</v>
      </c>
      <c r="D190" s="650" t="s">
        <v>4807</v>
      </c>
      <c r="E190" s="650" t="s">
        <v>4791</v>
      </c>
      <c r="F190" s="653">
        <v>52</v>
      </c>
      <c r="G190" s="653">
        <v>44668</v>
      </c>
      <c r="H190" s="653">
        <v>1</v>
      </c>
      <c r="I190" s="653">
        <v>859</v>
      </c>
      <c r="J190" s="653">
        <v>12</v>
      </c>
      <c r="K190" s="653">
        <v>10320</v>
      </c>
      <c r="L190" s="653">
        <v>0.2310378794662846</v>
      </c>
      <c r="M190" s="653">
        <v>860</v>
      </c>
      <c r="N190" s="653"/>
      <c r="O190" s="653"/>
      <c r="P190" s="666"/>
      <c r="Q190" s="654"/>
    </row>
    <row r="191" spans="1:17" ht="14.4" customHeight="1" x14ac:dyDescent="0.3">
      <c r="A191" s="649" t="s">
        <v>4826</v>
      </c>
      <c r="B191" s="650" t="s">
        <v>4636</v>
      </c>
      <c r="C191" s="650" t="s">
        <v>4672</v>
      </c>
      <c r="D191" s="650" t="s">
        <v>4747</v>
      </c>
      <c r="E191" s="650" t="s">
        <v>4748</v>
      </c>
      <c r="F191" s="653">
        <v>23</v>
      </c>
      <c r="G191" s="653">
        <v>11937</v>
      </c>
      <c r="H191" s="653">
        <v>1</v>
      </c>
      <c r="I191" s="653">
        <v>519</v>
      </c>
      <c r="J191" s="653"/>
      <c r="K191" s="653"/>
      <c r="L191" s="653"/>
      <c r="M191" s="653"/>
      <c r="N191" s="653"/>
      <c r="O191" s="653"/>
      <c r="P191" s="666"/>
      <c r="Q191" s="654"/>
    </row>
    <row r="192" spans="1:17" ht="14.4" customHeight="1" x14ac:dyDescent="0.3">
      <c r="A192" s="649" t="s">
        <v>4826</v>
      </c>
      <c r="B192" s="650" t="s">
        <v>4636</v>
      </c>
      <c r="C192" s="650" t="s">
        <v>4672</v>
      </c>
      <c r="D192" s="650" t="s">
        <v>4818</v>
      </c>
      <c r="E192" s="650" t="s">
        <v>4748</v>
      </c>
      <c r="F192" s="653">
        <v>194</v>
      </c>
      <c r="G192" s="653">
        <v>154812</v>
      </c>
      <c r="H192" s="653">
        <v>1</v>
      </c>
      <c r="I192" s="653">
        <v>798</v>
      </c>
      <c r="J192" s="653">
        <v>172</v>
      </c>
      <c r="K192" s="653">
        <v>137772</v>
      </c>
      <c r="L192" s="653">
        <v>0.88993101309975975</v>
      </c>
      <c r="M192" s="653">
        <v>801</v>
      </c>
      <c r="N192" s="653">
        <v>213</v>
      </c>
      <c r="O192" s="653">
        <v>171149</v>
      </c>
      <c r="P192" s="666">
        <v>1.1055279952458466</v>
      </c>
      <c r="Q192" s="654">
        <v>803.51643192488268</v>
      </c>
    </row>
    <row r="193" spans="1:17" ht="14.4" customHeight="1" x14ac:dyDescent="0.3">
      <c r="A193" s="649" t="s">
        <v>4826</v>
      </c>
      <c r="B193" s="650" t="s">
        <v>4636</v>
      </c>
      <c r="C193" s="650" t="s">
        <v>4672</v>
      </c>
      <c r="D193" s="650" t="s">
        <v>4819</v>
      </c>
      <c r="E193" s="650" t="s">
        <v>4748</v>
      </c>
      <c r="F193" s="653">
        <v>83</v>
      </c>
      <c r="G193" s="653">
        <v>48638</v>
      </c>
      <c r="H193" s="653">
        <v>1</v>
      </c>
      <c r="I193" s="653">
        <v>586</v>
      </c>
      <c r="J193" s="653">
        <v>137</v>
      </c>
      <c r="K193" s="653">
        <v>80693</v>
      </c>
      <c r="L193" s="653">
        <v>1.6590525926230519</v>
      </c>
      <c r="M193" s="653">
        <v>589</v>
      </c>
      <c r="N193" s="653">
        <v>187</v>
      </c>
      <c r="O193" s="653">
        <v>110503</v>
      </c>
      <c r="P193" s="666">
        <v>2.2719478596981784</v>
      </c>
      <c r="Q193" s="654">
        <v>590.92513368983953</v>
      </c>
    </row>
    <row r="194" spans="1:17" ht="14.4" customHeight="1" x14ac:dyDescent="0.3">
      <c r="A194" s="649" t="s">
        <v>4826</v>
      </c>
      <c r="B194" s="650" t="s">
        <v>4636</v>
      </c>
      <c r="C194" s="650" t="s">
        <v>4672</v>
      </c>
      <c r="D194" s="650" t="s">
        <v>4827</v>
      </c>
      <c r="E194" s="650" t="s">
        <v>4748</v>
      </c>
      <c r="F194" s="653"/>
      <c r="G194" s="653"/>
      <c r="H194" s="653"/>
      <c r="I194" s="653"/>
      <c r="J194" s="653"/>
      <c r="K194" s="653"/>
      <c r="L194" s="653"/>
      <c r="M194" s="653"/>
      <c r="N194" s="653">
        <v>7</v>
      </c>
      <c r="O194" s="653">
        <v>5138</v>
      </c>
      <c r="P194" s="666"/>
      <c r="Q194" s="654">
        <v>734</v>
      </c>
    </row>
    <row r="195" spans="1:17" ht="14.4" customHeight="1" x14ac:dyDescent="0.3">
      <c r="A195" s="649" t="s">
        <v>4826</v>
      </c>
      <c r="B195" s="650" t="s">
        <v>4636</v>
      </c>
      <c r="C195" s="650" t="s">
        <v>4672</v>
      </c>
      <c r="D195" s="650" t="s">
        <v>4803</v>
      </c>
      <c r="E195" s="650" t="s">
        <v>4799</v>
      </c>
      <c r="F195" s="653"/>
      <c r="G195" s="653"/>
      <c r="H195" s="653"/>
      <c r="I195" s="653"/>
      <c r="J195" s="653"/>
      <c r="K195" s="653"/>
      <c r="L195" s="653"/>
      <c r="M195" s="653"/>
      <c r="N195" s="653">
        <v>1</v>
      </c>
      <c r="O195" s="653">
        <v>610</v>
      </c>
      <c r="P195" s="666"/>
      <c r="Q195" s="654">
        <v>610</v>
      </c>
    </row>
    <row r="196" spans="1:17" ht="14.4" customHeight="1" x14ac:dyDescent="0.3">
      <c r="A196" s="649" t="s">
        <v>4826</v>
      </c>
      <c r="B196" s="650" t="s">
        <v>4636</v>
      </c>
      <c r="C196" s="650" t="s">
        <v>4672</v>
      </c>
      <c r="D196" s="650" t="s">
        <v>4798</v>
      </c>
      <c r="E196" s="650" t="s">
        <v>4799</v>
      </c>
      <c r="F196" s="653"/>
      <c r="G196" s="653"/>
      <c r="H196" s="653"/>
      <c r="I196" s="653"/>
      <c r="J196" s="653"/>
      <c r="K196" s="653"/>
      <c r="L196" s="653"/>
      <c r="M196" s="653"/>
      <c r="N196" s="653">
        <v>2</v>
      </c>
      <c r="O196" s="653">
        <v>1048</v>
      </c>
      <c r="P196" s="666"/>
      <c r="Q196" s="654">
        <v>524</v>
      </c>
    </row>
    <row r="197" spans="1:17" ht="14.4" customHeight="1" x14ac:dyDescent="0.3">
      <c r="A197" s="649" t="s">
        <v>4826</v>
      </c>
      <c r="B197" s="650" t="s">
        <v>4636</v>
      </c>
      <c r="C197" s="650" t="s">
        <v>4672</v>
      </c>
      <c r="D197" s="650" t="s">
        <v>4828</v>
      </c>
      <c r="E197" s="650" t="s">
        <v>4829</v>
      </c>
      <c r="F197" s="653">
        <v>2</v>
      </c>
      <c r="G197" s="653">
        <v>2728</v>
      </c>
      <c r="H197" s="653">
        <v>1</v>
      </c>
      <c r="I197" s="653">
        <v>1364</v>
      </c>
      <c r="J197" s="653"/>
      <c r="K197" s="653"/>
      <c r="L197" s="653"/>
      <c r="M197" s="653"/>
      <c r="N197" s="653">
        <v>1</v>
      </c>
      <c r="O197" s="653">
        <v>1370</v>
      </c>
      <c r="P197" s="666">
        <v>0.50219941348973607</v>
      </c>
      <c r="Q197" s="654">
        <v>1370</v>
      </c>
    </row>
    <row r="198" spans="1:17" ht="14.4" customHeight="1" x14ac:dyDescent="0.3">
      <c r="A198" s="649" t="s">
        <v>4826</v>
      </c>
      <c r="B198" s="650" t="s">
        <v>4636</v>
      </c>
      <c r="C198" s="650" t="s">
        <v>4672</v>
      </c>
      <c r="D198" s="650" t="s">
        <v>4821</v>
      </c>
      <c r="E198" s="650" t="s">
        <v>4748</v>
      </c>
      <c r="F198" s="653">
        <v>10</v>
      </c>
      <c r="G198" s="653">
        <v>8480</v>
      </c>
      <c r="H198" s="653">
        <v>1</v>
      </c>
      <c r="I198" s="653">
        <v>848</v>
      </c>
      <c r="J198" s="653">
        <v>6</v>
      </c>
      <c r="K198" s="653">
        <v>5106</v>
      </c>
      <c r="L198" s="653">
        <v>0.60212264150943395</v>
      </c>
      <c r="M198" s="653">
        <v>851</v>
      </c>
      <c r="N198" s="653"/>
      <c r="O198" s="653"/>
      <c r="P198" s="666"/>
      <c r="Q198" s="654"/>
    </row>
    <row r="199" spans="1:17" ht="14.4" customHeight="1" x14ac:dyDescent="0.3">
      <c r="A199" s="649" t="s">
        <v>4826</v>
      </c>
      <c r="B199" s="650" t="s">
        <v>4636</v>
      </c>
      <c r="C199" s="650" t="s">
        <v>4672</v>
      </c>
      <c r="D199" s="650" t="s">
        <v>4752</v>
      </c>
      <c r="E199" s="650" t="s">
        <v>4753</v>
      </c>
      <c r="F199" s="653">
        <v>1</v>
      </c>
      <c r="G199" s="653">
        <v>1039</v>
      </c>
      <c r="H199" s="653">
        <v>1</v>
      </c>
      <c r="I199" s="653">
        <v>1039</v>
      </c>
      <c r="J199" s="653">
        <v>2</v>
      </c>
      <c r="K199" s="653">
        <v>2086</v>
      </c>
      <c r="L199" s="653">
        <v>2.0076997112608277</v>
      </c>
      <c r="M199" s="653">
        <v>1043</v>
      </c>
      <c r="N199" s="653">
        <v>3</v>
      </c>
      <c r="O199" s="653">
        <v>3135</v>
      </c>
      <c r="P199" s="666">
        <v>3.0173243503368625</v>
      </c>
      <c r="Q199" s="654">
        <v>1045</v>
      </c>
    </row>
    <row r="200" spans="1:17" ht="14.4" customHeight="1" x14ac:dyDescent="0.3">
      <c r="A200" s="649" t="s">
        <v>4830</v>
      </c>
      <c r="B200" s="650" t="s">
        <v>4636</v>
      </c>
      <c r="C200" s="650" t="s">
        <v>4661</v>
      </c>
      <c r="D200" s="650" t="s">
        <v>4809</v>
      </c>
      <c r="E200" s="650" t="s">
        <v>4810</v>
      </c>
      <c r="F200" s="653">
        <v>4</v>
      </c>
      <c r="G200" s="653">
        <v>9240</v>
      </c>
      <c r="H200" s="653">
        <v>1</v>
      </c>
      <c r="I200" s="653">
        <v>2310</v>
      </c>
      <c r="J200" s="653">
        <v>3</v>
      </c>
      <c r="K200" s="653">
        <v>6930</v>
      </c>
      <c r="L200" s="653">
        <v>0.75</v>
      </c>
      <c r="M200" s="653">
        <v>2310</v>
      </c>
      <c r="N200" s="653">
        <v>1</v>
      </c>
      <c r="O200" s="653">
        <v>2310</v>
      </c>
      <c r="P200" s="666">
        <v>0.25</v>
      </c>
      <c r="Q200" s="654">
        <v>2310</v>
      </c>
    </row>
    <row r="201" spans="1:17" ht="14.4" customHeight="1" x14ac:dyDescent="0.3">
      <c r="A201" s="649" t="s">
        <v>4830</v>
      </c>
      <c r="B201" s="650" t="s">
        <v>4636</v>
      </c>
      <c r="C201" s="650" t="s">
        <v>4661</v>
      </c>
      <c r="D201" s="650" t="s">
        <v>4811</v>
      </c>
      <c r="E201" s="650" t="s">
        <v>4812</v>
      </c>
      <c r="F201" s="653">
        <v>1</v>
      </c>
      <c r="G201" s="653">
        <v>2310</v>
      </c>
      <c r="H201" s="653">
        <v>1</v>
      </c>
      <c r="I201" s="653">
        <v>2310</v>
      </c>
      <c r="J201" s="653">
        <v>1</v>
      </c>
      <c r="K201" s="653">
        <v>2310</v>
      </c>
      <c r="L201" s="653">
        <v>1</v>
      </c>
      <c r="M201" s="653">
        <v>2310</v>
      </c>
      <c r="N201" s="653"/>
      <c r="O201" s="653"/>
      <c r="P201" s="666"/>
      <c r="Q201" s="654"/>
    </row>
    <row r="202" spans="1:17" ht="14.4" customHeight="1" x14ac:dyDescent="0.3">
      <c r="A202" s="649" t="s">
        <v>4830</v>
      </c>
      <c r="B202" s="650" t="s">
        <v>4636</v>
      </c>
      <c r="C202" s="650" t="s">
        <v>4661</v>
      </c>
      <c r="D202" s="650" t="s">
        <v>4786</v>
      </c>
      <c r="E202" s="650" t="s">
        <v>4787</v>
      </c>
      <c r="F202" s="653"/>
      <c r="G202" s="653"/>
      <c r="H202" s="653"/>
      <c r="I202" s="653"/>
      <c r="J202" s="653">
        <v>220</v>
      </c>
      <c r="K202" s="653">
        <v>199045</v>
      </c>
      <c r="L202" s="653"/>
      <c r="M202" s="653">
        <v>904.75</v>
      </c>
      <c r="N202" s="653">
        <v>558</v>
      </c>
      <c r="O202" s="653">
        <v>504850.5</v>
      </c>
      <c r="P202" s="666"/>
      <c r="Q202" s="654">
        <v>904.75</v>
      </c>
    </row>
    <row r="203" spans="1:17" ht="14.4" customHeight="1" x14ac:dyDescent="0.3">
      <c r="A203" s="649" t="s">
        <v>4830</v>
      </c>
      <c r="B203" s="650" t="s">
        <v>4636</v>
      </c>
      <c r="C203" s="650" t="s">
        <v>4661</v>
      </c>
      <c r="D203" s="650" t="s">
        <v>4664</v>
      </c>
      <c r="E203" s="650" t="s">
        <v>4665</v>
      </c>
      <c r="F203" s="653">
        <v>6</v>
      </c>
      <c r="G203" s="653">
        <v>1455.8399999999997</v>
      </c>
      <c r="H203" s="653">
        <v>1</v>
      </c>
      <c r="I203" s="653">
        <v>242.63999999999996</v>
      </c>
      <c r="J203" s="653">
        <v>8</v>
      </c>
      <c r="K203" s="653">
        <v>1941.12</v>
      </c>
      <c r="L203" s="653">
        <v>1.3333333333333335</v>
      </c>
      <c r="M203" s="653">
        <v>242.64</v>
      </c>
      <c r="N203" s="653">
        <v>4</v>
      </c>
      <c r="O203" s="653">
        <v>970.56</v>
      </c>
      <c r="P203" s="666">
        <v>0.66666666666666674</v>
      </c>
      <c r="Q203" s="654">
        <v>242.64</v>
      </c>
    </row>
    <row r="204" spans="1:17" ht="14.4" customHeight="1" x14ac:dyDescent="0.3">
      <c r="A204" s="649" t="s">
        <v>4830</v>
      </c>
      <c r="B204" s="650" t="s">
        <v>4636</v>
      </c>
      <c r="C204" s="650" t="s">
        <v>4672</v>
      </c>
      <c r="D204" s="650" t="s">
        <v>4788</v>
      </c>
      <c r="E204" s="650" t="s">
        <v>4789</v>
      </c>
      <c r="F204" s="653">
        <v>22</v>
      </c>
      <c r="G204" s="653">
        <v>4070</v>
      </c>
      <c r="H204" s="653">
        <v>1</v>
      </c>
      <c r="I204" s="653">
        <v>185</v>
      </c>
      <c r="J204" s="653">
        <v>39</v>
      </c>
      <c r="K204" s="653">
        <v>7215</v>
      </c>
      <c r="L204" s="653">
        <v>1.7727272727272727</v>
      </c>
      <c r="M204" s="653">
        <v>185</v>
      </c>
      <c r="N204" s="653">
        <v>31</v>
      </c>
      <c r="O204" s="653">
        <v>5795</v>
      </c>
      <c r="P204" s="666">
        <v>1.4238329238329239</v>
      </c>
      <c r="Q204" s="654">
        <v>186.93548387096774</v>
      </c>
    </row>
    <row r="205" spans="1:17" ht="14.4" customHeight="1" x14ac:dyDescent="0.3">
      <c r="A205" s="649" t="s">
        <v>4830</v>
      </c>
      <c r="B205" s="650" t="s">
        <v>4636</v>
      </c>
      <c r="C205" s="650" t="s">
        <v>4672</v>
      </c>
      <c r="D205" s="650" t="s">
        <v>4813</v>
      </c>
      <c r="E205" s="650" t="s">
        <v>4814</v>
      </c>
      <c r="F205" s="653">
        <v>3</v>
      </c>
      <c r="G205" s="653">
        <v>3279</v>
      </c>
      <c r="H205" s="653">
        <v>1</v>
      </c>
      <c r="I205" s="653">
        <v>1093</v>
      </c>
      <c r="J205" s="653">
        <v>4</v>
      </c>
      <c r="K205" s="653">
        <v>4536</v>
      </c>
      <c r="L205" s="653">
        <v>1.3833485818847209</v>
      </c>
      <c r="M205" s="653">
        <v>1134</v>
      </c>
      <c r="N205" s="653">
        <v>14</v>
      </c>
      <c r="O205" s="653">
        <v>15912</v>
      </c>
      <c r="P205" s="666">
        <v>4.8526989935956086</v>
      </c>
      <c r="Q205" s="654">
        <v>1136.5714285714287</v>
      </c>
    </row>
    <row r="206" spans="1:17" ht="14.4" customHeight="1" x14ac:dyDescent="0.3">
      <c r="A206" s="649" t="s">
        <v>4830</v>
      </c>
      <c r="B206" s="650" t="s">
        <v>4636</v>
      </c>
      <c r="C206" s="650" t="s">
        <v>4672</v>
      </c>
      <c r="D206" s="650" t="s">
        <v>4677</v>
      </c>
      <c r="E206" s="650" t="s">
        <v>4678</v>
      </c>
      <c r="F206" s="653">
        <v>1</v>
      </c>
      <c r="G206" s="653">
        <v>34</v>
      </c>
      <c r="H206" s="653">
        <v>1</v>
      </c>
      <c r="I206" s="653">
        <v>34</v>
      </c>
      <c r="J206" s="653"/>
      <c r="K206" s="653"/>
      <c r="L206" s="653"/>
      <c r="M206" s="653"/>
      <c r="N206" s="653">
        <v>1</v>
      </c>
      <c r="O206" s="653">
        <v>35</v>
      </c>
      <c r="P206" s="666">
        <v>1.0294117647058822</v>
      </c>
      <c r="Q206" s="654">
        <v>35</v>
      </c>
    </row>
    <row r="207" spans="1:17" ht="14.4" customHeight="1" x14ac:dyDescent="0.3">
      <c r="A207" s="649" t="s">
        <v>4830</v>
      </c>
      <c r="B207" s="650" t="s">
        <v>4636</v>
      </c>
      <c r="C207" s="650" t="s">
        <v>4672</v>
      </c>
      <c r="D207" s="650" t="s">
        <v>4683</v>
      </c>
      <c r="E207" s="650" t="s">
        <v>4632</v>
      </c>
      <c r="F207" s="653">
        <v>14</v>
      </c>
      <c r="G207" s="653">
        <v>2184</v>
      </c>
      <c r="H207" s="653">
        <v>1</v>
      </c>
      <c r="I207" s="653">
        <v>156</v>
      </c>
      <c r="J207" s="653"/>
      <c r="K207" s="653"/>
      <c r="L207" s="653"/>
      <c r="M207" s="653"/>
      <c r="N207" s="653"/>
      <c r="O207" s="653"/>
      <c r="P207" s="666"/>
      <c r="Q207" s="654"/>
    </row>
    <row r="208" spans="1:17" ht="14.4" customHeight="1" x14ac:dyDescent="0.3">
      <c r="A208" s="649" t="s">
        <v>4830</v>
      </c>
      <c r="B208" s="650" t="s">
        <v>4636</v>
      </c>
      <c r="C208" s="650" t="s">
        <v>4672</v>
      </c>
      <c r="D208" s="650" t="s">
        <v>4684</v>
      </c>
      <c r="E208" s="650" t="s">
        <v>4632</v>
      </c>
      <c r="F208" s="653">
        <v>94</v>
      </c>
      <c r="G208" s="653">
        <v>7332</v>
      </c>
      <c r="H208" s="653">
        <v>1</v>
      </c>
      <c r="I208" s="653">
        <v>78</v>
      </c>
      <c r="J208" s="653"/>
      <c r="K208" s="653"/>
      <c r="L208" s="653"/>
      <c r="M208" s="653"/>
      <c r="N208" s="653"/>
      <c r="O208" s="653"/>
      <c r="P208" s="666"/>
      <c r="Q208" s="654"/>
    </row>
    <row r="209" spans="1:17" ht="14.4" customHeight="1" x14ac:dyDescent="0.3">
      <c r="A209" s="649" t="s">
        <v>4830</v>
      </c>
      <c r="B209" s="650" t="s">
        <v>4636</v>
      </c>
      <c r="C209" s="650" t="s">
        <v>4672</v>
      </c>
      <c r="D209" s="650" t="s">
        <v>4685</v>
      </c>
      <c r="E209" s="650" t="s">
        <v>4686</v>
      </c>
      <c r="F209" s="653">
        <v>731</v>
      </c>
      <c r="G209" s="653">
        <v>168861</v>
      </c>
      <c r="H209" s="653">
        <v>1</v>
      </c>
      <c r="I209" s="653">
        <v>231</v>
      </c>
      <c r="J209" s="653">
        <v>809</v>
      </c>
      <c r="K209" s="653">
        <v>187688</v>
      </c>
      <c r="L209" s="653">
        <v>1.1114940690864084</v>
      </c>
      <c r="M209" s="653">
        <v>232</v>
      </c>
      <c r="N209" s="653">
        <v>1302</v>
      </c>
      <c r="O209" s="653">
        <v>303618</v>
      </c>
      <c r="P209" s="666">
        <v>1.7980350702648924</v>
      </c>
      <c r="Q209" s="654">
        <v>233.19354838709677</v>
      </c>
    </row>
    <row r="210" spans="1:17" ht="14.4" customHeight="1" x14ac:dyDescent="0.3">
      <c r="A210" s="649" t="s">
        <v>4830</v>
      </c>
      <c r="B210" s="650" t="s">
        <v>4636</v>
      </c>
      <c r="C210" s="650" t="s">
        <v>4672</v>
      </c>
      <c r="D210" s="650" t="s">
        <v>4687</v>
      </c>
      <c r="E210" s="650" t="s">
        <v>4688</v>
      </c>
      <c r="F210" s="653">
        <v>306</v>
      </c>
      <c r="G210" s="653">
        <v>35496</v>
      </c>
      <c r="H210" s="653">
        <v>1</v>
      </c>
      <c r="I210" s="653">
        <v>116</v>
      </c>
      <c r="J210" s="653">
        <v>315</v>
      </c>
      <c r="K210" s="653">
        <v>36540</v>
      </c>
      <c r="L210" s="653">
        <v>1.0294117647058822</v>
      </c>
      <c r="M210" s="653">
        <v>116</v>
      </c>
      <c r="N210" s="653">
        <v>482</v>
      </c>
      <c r="O210" s="653">
        <v>56414</v>
      </c>
      <c r="P210" s="666">
        <v>1.5893058372774398</v>
      </c>
      <c r="Q210" s="654">
        <v>117.04149377593362</v>
      </c>
    </row>
    <row r="211" spans="1:17" ht="14.4" customHeight="1" x14ac:dyDescent="0.3">
      <c r="A211" s="649" t="s">
        <v>4830</v>
      </c>
      <c r="B211" s="650" t="s">
        <v>4636</v>
      </c>
      <c r="C211" s="650" t="s">
        <v>4672</v>
      </c>
      <c r="D211" s="650" t="s">
        <v>4691</v>
      </c>
      <c r="E211" s="650" t="s">
        <v>4692</v>
      </c>
      <c r="F211" s="653">
        <v>9</v>
      </c>
      <c r="G211" s="653">
        <v>4347</v>
      </c>
      <c r="H211" s="653">
        <v>1</v>
      </c>
      <c r="I211" s="653">
        <v>483</v>
      </c>
      <c r="J211" s="653"/>
      <c r="K211" s="653"/>
      <c r="L211" s="653"/>
      <c r="M211" s="653"/>
      <c r="N211" s="653">
        <v>5</v>
      </c>
      <c r="O211" s="653">
        <v>2426</v>
      </c>
      <c r="P211" s="666">
        <v>0.5580860363469059</v>
      </c>
      <c r="Q211" s="654">
        <v>485.2</v>
      </c>
    </row>
    <row r="212" spans="1:17" ht="14.4" customHeight="1" x14ac:dyDescent="0.3">
      <c r="A212" s="649" t="s">
        <v>4830</v>
      </c>
      <c r="B212" s="650" t="s">
        <v>4636</v>
      </c>
      <c r="C212" s="650" t="s">
        <v>4672</v>
      </c>
      <c r="D212" s="650" t="s">
        <v>4693</v>
      </c>
      <c r="E212" s="650" t="s">
        <v>4694</v>
      </c>
      <c r="F212" s="653">
        <v>8</v>
      </c>
      <c r="G212" s="653">
        <v>5408</v>
      </c>
      <c r="H212" s="653">
        <v>1</v>
      </c>
      <c r="I212" s="653">
        <v>676</v>
      </c>
      <c r="J212" s="653">
        <v>3</v>
      </c>
      <c r="K212" s="653">
        <v>2031</v>
      </c>
      <c r="L212" s="653">
        <v>0.37555473372781067</v>
      </c>
      <c r="M212" s="653">
        <v>677</v>
      </c>
      <c r="N212" s="653">
        <v>17</v>
      </c>
      <c r="O212" s="653">
        <v>11543</v>
      </c>
      <c r="P212" s="666">
        <v>2.134430473372781</v>
      </c>
      <c r="Q212" s="654">
        <v>679</v>
      </c>
    </row>
    <row r="213" spans="1:17" ht="14.4" customHeight="1" x14ac:dyDescent="0.3">
      <c r="A213" s="649" t="s">
        <v>4830</v>
      </c>
      <c r="B213" s="650" t="s">
        <v>4636</v>
      </c>
      <c r="C213" s="650" t="s">
        <v>4672</v>
      </c>
      <c r="D213" s="650" t="s">
        <v>4697</v>
      </c>
      <c r="E213" s="650" t="s">
        <v>4692</v>
      </c>
      <c r="F213" s="653">
        <v>2</v>
      </c>
      <c r="G213" s="653">
        <v>1100</v>
      </c>
      <c r="H213" s="653">
        <v>1</v>
      </c>
      <c r="I213" s="653">
        <v>550</v>
      </c>
      <c r="J213" s="653">
        <v>15</v>
      </c>
      <c r="K213" s="653">
        <v>8295</v>
      </c>
      <c r="L213" s="653">
        <v>7.540909090909091</v>
      </c>
      <c r="M213" s="653">
        <v>553</v>
      </c>
      <c r="N213" s="653">
        <v>13</v>
      </c>
      <c r="O213" s="653">
        <v>7197</v>
      </c>
      <c r="P213" s="666">
        <v>6.5427272727272729</v>
      </c>
      <c r="Q213" s="654">
        <v>553.61538461538464</v>
      </c>
    </row>
    <row r="214" spans="1:17" ht="14.4" customHeight="1" x14ac:dyDescent="0.3">
      <c r="A214" s="649" t="s">
        <v>4830</v>
      </c>
      <c r="B214" s="650" t="s">
        <v>4636</v>
      </c>
      <c r="C214" s="650" t="s">
        <v>4672</v>
      </c>
      <c r="D214" s="650" t="s">
        <v>4698</v>
      </c>
      <c r="E214" s="650" t="s">
        <v>4694</v>
      </c>
      <c r="F214" s="653">
        <v>29</v>
      </c>
      <c r="G214" s="653">
        <v>21547</v>
      </c>
      <c r="H214" s="653">
        <v>1</v>
      </c>
      <c r="I214" s="653">
        <v>743</v>
      </c>
      <c r="J214" s="653">
        <v>28</v>
      </c>
      <c r="K214" s="653">
        <v>20888</v>
      </c>
      <c r="L214" s="653">
        <v>0.96941569592054577</v>
      </c>
      <c r="M214" s="653">
        <v>746</v>
      </c>
      <c r="N214" s="653">
        <v>28</v>
      </c>
      <c r="O214" s="653">
        <v>20964</v>
      </c>
      <c r="P214" s="666">
        <v>0.97294286907690164</v>
      </c>
      <c r="Q214" s="654">
        <v>748.71428571428567</v>
      </c>
    </row>
    <row r="215" spans="1:17" ht="14.4" customHeight="1" x14ac:dyDescent="0.3">
      <c r="A215" s="649" t="s">
        <v>4830</v>
      </c>
      <c r="B215" s="650" t="s">
        <v>4636</v>
      </c>
      <c r="C215" s="650" t="s">
        <v>4672</v>
      </c>
      <c r="D215" s="650" t="s">
        <v>4790</v>
      </c>
      <c r="E215" s="650" t="s">
        <v>4791</v>
      </c>
      <c r="F215" s="653">
        <v>838</v>
      </c>
      <c r="G215" s="653">
        <v>670400</v>
      </c>
      <c r="H215" s="653">
        <v>1</v>
      </c>
      <c r="I215" s="653">
        <v>800</v>
      </c>
      <c r="J215" s="653">
        <v>1335</v>
      </c>
      <c r="K215" s="653">
        <v>1072005</v>
      </c>
      <c r="L215" s="653">
        <v>1.5990528042959427</v>
      </c>
      <c r="M215" s="653">
        <v>803</v>
      </c>
      <c r="N215" s="653">
        <v>1164</v>
      </c>
      <c r="O215" s="653">
        <v>937744</v>
      </c>
      <c r="P215" s="666">
        <v>1.3987828162291169</v>
      </c>
      <c r="Q215" s="654">
        <v>805.62199312714779</v>
      </c>
    </row>
    <row r="216" spans="1:17" ht="14.4" customHeight="1" x14ac:dyDescent="0.3">
      <c r="A216" s="649" t="s">
        <v>4830</v>
      </c>
      <c r="B216" s="650" t="s">
        <v>4636</v>
      </c>
      <c r="C216" s="650" t="s">
        <v>4672</v>
      </c>
      <c r="D216" s="650" t="s">
        <v>4699</v>
      </c>
      <c r="E216" s="650" t="s">
        <v>4700</v>
      </c>
      <c r="F216" s="653">
        <v>3</v>
      </c>
      <c r="G216" s="653">
        <v>1305</v>
      </c>
      <c r="H216" s="653">
        <v>1</v>
      </c>
      <c r="I216" s="653">
        <v>435</v>
      </c>
      <c r="J216" s="653">
        <v>6</v>
      </c>
      <c r="K216" s="653">
        <v>2634</v>
      </c>
      <c r="L216" s="653">
        <v>2.018390804597701</v>
      </c>
      <c r="M216" s="653">
        <v>439</v>
      </c>
      <c r="N216" s="653">
        <v>6</v>
      </c>
      <c r="O216" s="653">
        <v>2634</v>
      </c>
      <c r="P216" s="666">
        <v>2.018390804597701</v>
      </c>
      <c r="Q216" s="654">
        <v>439</v>
      </c>
    </row>
    <row r="217" spans="1:17" ht="14.4" customHeight="1" x14ac:dyDescent="0.3">
      <c r="A217" s="649" t="s">
        <v>4830</v>
      </c>
      <c r="B217" s="650" t="s">
        <v>4636</v>
      </c>
      <c r="C217" s="650" t="s">
        <v>4672</v>
      </c>
      <c r="D217" s="650" t="s">
        <v>4701</v>
      </c>
      <c r="E217" s="650" t="s">
        <v>4702</v>
      </c>
      <c r="F217" s="653">
        <v>8</v>
      </c>
      <c r="G217" s="653">
        <v>3424</v>
      </c>
      <c r="H217" s="653">
        <v>1</v>
      </c>
      <c r="I217" s="653">
        <v>428</v>
      </c>
      <c r="J217" s="653">
        <v>8</v>
      </c>
      <c r="K217" s="653">
        <v>3448</v>
      </c>
      <c r="L217" s="653">
        <v>1.0070093457943925</v>
      </c>
      <c r="M217" s="653">
        <v>431</v>
      </c>
      <c r="N217" s="653">
        <v>4</v>
      </c>
      <c r="O217" s="653">
        <v>1732</v>
      </c>
      <c r="P217" s="666">
        <v>0.50584112149532712</v>
      </c>
      <c r="Q217" s="654">
        <v>433</v>
      </c>
    </row>
    <row r="218" spans="1:17" ht="14.4" customHeight="1" x14ac:dyDescent="0.3">
      <c r="A218" s="649" t="s">
        <v>4830</v>
      </c>
      <c r="B218" s="650" t="s">
        <v>4636</v>
      </c>
      <c r="C218" s="650" t="s">
        <v>4672</v>
      </c>
      <c r="D218" s="650" t="s">
        <v>4815</v>
      </c>
      <c r="E218" s="650" t="s">
        <v>4740</v>
      </c>
      <c r="F218" s="653"/>
      <c r="G218" s="653"/>
      <c r="H218" s="653"/>
      <c r="I218" s="653"/>
      <c r="J218" s="653"/>
      <c r="K218" s="653"/>
      <c r="L218" s="653"/>
      <c r="M218" s="653"/>
      <c r="N218" s="653">
        <v>1</v>
      </c>
      <c r="O218" s="653">
        <v>705</v>
      </c>
      <c r="P218" s="666"/>
      <c r="Q218" s="654">
        <v>705</v>
      </c>
    </row>
    <row r="219" spans="1:17" ht="14.4" customHeight="1" x14ac:dyDescent="0.3">
      <c r="A219" s="649" t="s">
        <v>4830</v>
      </c>
      <c r="B219" s="650" t="s">
        <v>4636</v>
      </c>
      <c r="C219" s="650" t="s">
        <v>4672</v>
      </c>
      <c r="D219" s="650" t="s">
        <v>4704</v>
      </c>
      <c r="E219" s="650" t="s">
        <v>4705</v>
      </c>
      <c r="F219" s="653">
        <v>622</v>
      </c>
      <c r="G219" s="653">
        <v>128132</v>
      </c>
      <c r="H219" s="653">
        <v>1</v>
      </c>
      <c r="I219" s="653">
        <v>206</v>
      </c>
      <c r="J219" s="653">
        <v>628</v>
      </c>
      <c r="K219" s="653">
        <v>129996</v>
      </c>
      <c r="L219" s="653">
        <v>1.014547497892798</v>
      </c>
      <c r="M219" s="653">
        <v>207</v>
      </c>
      <c r="N219" s="653">
        <v>712</v>
      </c>
      <c r="O219" s="653">
        <v>148222</v>
      </c>
      <c r="P219" s="666">
        <v>1.1567914338338587</v>
      </c>
      <c r="Q219" s="654">
        <v>208.17696629213484</v>
      </c>
    </row>
    <row r="220" spans="1:17" ht="14.4" customHeight="1" x14ac:dyDescent="0.3">
      <c r="A220" s="649" t="s">
        <v>4830</v>
      </c>
      <c r="B220" s="650" t="s">
        <v>4636</v>
      </c>
      <c r="C220" s="650" t="s">
        <v>4672</v>
      </c>
      <c r="D220" s="650" t="s">
        <v>4708</v>
      </c>
      <c r="E220" s="650" t="s">
        <v>4709</v>
      </c>
      <c r="F220" s="653">
        <v>2</v>
      </c>
      <c r="G220" s="653">
        <v>652</v>
      </c>
      <c r="H220" s="653">
        <v>1</v>
      </c>
      <c r="I220" s="653">
        <v>326</v>
      </c>
      <c r="J220" s="653"/>
      <c r="K220" s="653"/>
      <c r="L220" s="653"/>
      <c r="M220" s="653"/>
      <c r="N220" s="653"/>
      <c r="O220" s="653"/>
      <c r="P220" s="666"/>
      <c r="Q220" s="654"/>
    </row>
    <row r="221" spans="1:17" ht="14.4" customHeight="1" x14ac:dyDescent="0.3">
      <c r="A221" s="649" t="s">
        <v>4830</v>
      </c>
      <c r="B221" s="650" t="s">
        <v>4636</v>
      </c>
      <c r="C221" s="650" t="s">
        <v>4672</v>
      </c>
      <c r="D221" s="650" t="s">
        <v>4712</v>
      </c>
      <c r="E221" s="650" t="s">
        <v>4713</v>
      </c>
      <c r="F221" s="653">
        <v>5156</v>
      </c>
      <c r="G221" s="653">
        <v>417636</v>
      </c>
      <c r="H221" s="653">
        <v>1</v>
      </c>
      <c r="I221" s="653">
        <v>81</v>
      </c>
      <c r="J221" s="653">
        <v>5005</v>
      </c>
      <c r="K221" s="653">
        <v>410410</v>
      </c>
      <c r="L221" s="653">
        <v>0.9826978517177638</v>
      </c>
      <c r="M221" s="653">
        <v>82</v>
      </c>
      <c r="N221" s="653">
        <v>5537</v>
      </c>
      <c r="O221" s="653">
        <v>460624</v>
      </c>
      <c r="P221" s="666">
        <v>1.1029317396009923</v>
      </c>
      <c r="Q221" s="654">
        <v>83.190175185118292</v>
      </c>
    </row>
    <row r="222" spans="1:17" ht="14.4" customHeight="1" x14ac:dyDescent="0.3">
      <c r="A222" s="649" t="s">
        <v>4830</v>
      </c>
      <c r="B222" s="650" t="s">
        <v>4636</v>
      </c>
      <c r="C222" s="650" t="s">
        <v>4672</v>
      </c>
      <c r="D222" s="650" t="s">
        <v>4716</v>
      </c>
      <c r="E222" s="650" t="s">
        <v>4717</v>
      </c>
      <c r="F222" s="653">
        <v>2</v>
      </c>
      <c r="G222" s="653">
        <v>1704</v>
      </c>
      <c r="H222" s="653">
        <v>1</v>
      </c>
      <c r="I222" s="653">
        <v>852</v>
      </c>
      <c r="J222" s="653"/>
      <c r="K222" s="653"/>
      <c r="L222" s="653"/>
      <c r="M222" s="653"/>
      <c r="N222" s="653">
        <v>1</v>
      </c>
      <c r="O222" s="653">
        <v>706</v>
      </c>
      <c r="P222" s="666">
        <v>0.41431924882629106</v>
      </c>
      <c r="Q222" s="654">
        <v>706</v>
      </c>
    </row>
    <row r="223" spans="1:17" ht="14.4" customHeight="1" x14ac:dyDescent="0.3">
      <c r="A223" s="649" t="s">
        <v>4830</v>
      </c>
      <c r="B223" s="650" t="s">
        <v>4636</v>
      </c>
      <c r="C223" s="650" t="s">
        <v>4672</v>
      </c>
      <c r="D223" s="650" t="s">
        <v>4718</v>
      </c>
      <c r="E223" s="650" t="s">
        <v>4719</v>
      </c>
      <c r="F223" s="653">
        <v>2</v>
      </c>
      <c r="G223" s="653">
        <v>0</v>
      </c>
      <c r="H223" s="653"/>
      <c r="I223" s="653">
        <v>0</v>
      </c>
      <c r="J223" s="653">
        <v>4</v>
      </c>
      <c r="K223" s="653">
        <v>0</v>
      </c>
      <c r="L223" s="653"/>
      <c r="M223" s="653">
        <v>0</v>
      </c>
      <c r="N223" s="653"/>
      <c r="O223" s="653"/>
      <c r="P223" s="666"/>
      <c r="Q223" s="654"/>
    </row>
    <row r="224" spans="1:17" ht="14.4" customHeight="1" x14ac:dyDescent="0.3">
      <c r="A224" s="649" t="s">
        <v>4830</v>
      </c>
      <c r="B224" s="650" t="s">
        <v>4636</v>
      </c>
      <c r="C224" s="650" t="s">
        <v>4672</v>
      </c>
      <c r="D224" s="650" t="s">
        <v>4792</v>
      </c>
      <c r="E224" s="650" t="s">
        <v>4791</v>
      </c>
      <c r="F224" s="653">
        <v>3896</v>
      </c>
      <c r="G224" s="653">
        <v>3607696</v>
      </c>
      <c r="H224" s="653">
        <v>1</v>
      </c>
      <c r="I224" s="653">
        <v>926</v>
      </c>
      <c r="J224" s="653">
        <v>3302</v>
      </c>
      <c r="K224" s="653">
        <v>3067558</v>
      </c>
      <c r="L224" s="653">
        <v>0.85028173105494476</v>
      </c>
      <c r="M224" s="653">
        <v>929</v>
      </c>
      <c r="N224" s="653">
        <v>3836</v>
      </c>
      <c r="O224" s="653">
        <v>3572416</v>
      </c>
      <c r="P224" s="666">
        <v>0.99022090553084297</v>
      </c>
      <c r="Q224" s="654">
        <v>931.28675703858187</v>
      </c>
    </row>
    <row r="225" spans="1:17" ht="14.4" customHeight="1" x14ac:dyDescent="0.3">
      <c r="A225" s="649" t="s">
        <v>4830</v>
      </c>
      <c r="B225" s="650" t="s">
        <v>4636</v>
      </c>
      <c r="C225" s="650" t="s">
        <v>4672</v>
      </c>
      <c r="D225" s="650" t="s">
        <v>4722</v>
      </c>
      <c r="E225" s="650" t="s">
        <v>4723</v>
      </c>
      <c r="F225" s="653">
        <v>24</v>
      </c>
      <c r="G225" s="653">
        <v>2664</v>
      </c>
      <c r="H225" s="653">
        <v>1</v>
      </c>
      <c r="I225" s="653">
        <v>111</v>
      </c>
      <c r="J225" s="653">
        <v>25</v>
      </c>
      <c r="K225" s="653">
        <v>2800</v>
      </c>
      <c r="L225" s="653">
        <v>1.0510510510510511</v>
      </c>
      <c r="M225" s="653">
        <v>112</v>
      </c>
      <c r="N225" s="653">
        <v>4</v>
      </c>
      <c r="O225" s="653">
        <v>452</v>
      </c>
      <c r="P225" s="666">
        <v>0.16966966966966968</v>
      </c>
      <c r="Q225" s="654">
        <v>113</v>
      </c>
    </row>
    <row r="226" spans="1:17" ht="14.4" customHeight="1" x14ac:dyDescent="0.3">
      <c r="A226" s="649" t="s">
        <v>4830</v>
      </c>
      <c r="B226" s="650" t="s">
        <v>4636</v>
      </c>
      <c r="C226" s="650" t="s">
        <v>4672</v>
      </c>
      <c r="D226" s="650" t="s">
        <v>4793</v>
      </c>
      <c r="E226" s="650" t="s">
        <v>4791</v>
      </c>
      <c r="F226" s="653">
        <v>171</v>
      </c>
      <c r="G226" s="653">
        <v>125343</v>
      </c>
      <c r="H226" s="653">
        <v>1</v>
      </c>
      <c r="I226" s="653">
        <v>733</v>
      </c>
      <c r="J226" s="653">
        <v>133</v>
      </c>
      <c r="K226" s="653">
        <v>97622</v>
      </c>
      <c r="L226" s="653">
        <v>0.77883886615128084</v>
      </c>
      <c r="M226" s="653">
        <v>734</v>
      </c>
      <c r="N226" s="653">
        <v>213</v>
      </c>
      <c r="O226" s="653">
        <v>156686</v>
      </c>
      <c r="P226" s="666">
        <v>1.2500578412835179</v>
      </c>
      <c r="Q226" s="654">
        <v>735.61502347417843</v>
      </c>
    </row>
    <row r="227" spans="1:17" ht="14.4" customHeight="1" x14ac:dyDescent="0.3">
      <c r="A227" s="649" t="s">
        <v>4830</v>
      </c>
      <c r="B227" s="650" t="s">
        <v>4636</v>
      </c>
      <c r="C227" s="650" t="s">
        <v>4672</v>
      </c>
      <c r="D227" s="650" t="s">
        <v>4801</v>
      </c>
      <c r="E227" s="650" t="s">
        <v>4802</v>
      </c>
      <c r="F227" s="653">
        <v>1</v>
      </c>
      <c r="G227" s="653">
        <v>58</v>
      </c>
      <c r="H227" s="653">
        <v>1</v>
      </c>
      <c r="I227" s="653">
        <v>58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4830</v>
      </c>
      <c r="B228" s="650" t="s">
        <v>4636</v>
      </c>
      <c r="C228" s="650" t="s">
        <v>4672</v>
      </c>
      <c r="D228" s="650" t="s">
        <v>4794</v>
      </c>
      <c r="E228" s="650" t="s">
        <v>4795</v>
      </c>
      <c r="F228" s="653">
        <v>387</v>
      </c>
      <c r="G228" s="653">
        <v>202401</v>
      </c>
      <c r="H228" s="653">
        <v>1</v>
      </c>
      <c r="I228" s="653">
        <v>523</v>
      </c>
      <c r="J228" s="653">
        <v>332</v>
      </c>
      <c r="K228" s="653">
        <v>173968</v>
      </c>
      <c r="L228" s="653">
        <v>0.859521445052149</v>
      </c>
      <c r="M228" s="653">
        <v>524</v>
      </c>
      <c r="N228" s="653">
        <v>394</v>
      </c>
      <c r="O228" s="653">
        <v>206942</v>
      </c>
      <c r="P228" s="666">
        <v>1.0224356599028661</v>
      </c>
      <c r="Q228" s="654">
        <v>525.23350253807109</v>
      </c>
    </row>
    <row r="229" spans="1:17" ht="14.4" customHeight="1" x14ac:dyDescent="0.3">
      <c r="A229" s="649" t="s">
        <v>4830</v>
      </c>
      <c r="B229" s="650" t="s">
        <v>4636</v>
      </c>
      <c r="C229" s="650" t="s">
        <v>4672</v>
      </c>
      <c r="D229" s="650" t="s">
        <v>4730</v>
      </c>
      <c r="E229" s="650" t="s">
        <v>4731</v>
      </c>
      <c r="F229" s="653">
        <v>1</v>
      </c>
      <c r="G229" s="653">
        <v>295</v>
      </c>
      <c r="H229" s="653">
        <v>1</v>
      </c>
      <c r="I229" s="653">
        <v>295</v>
      </c>
      <c r="J229" s="653">
        <v>7</v>
      </c>
      <c r="K229" s="653">
        <v>2072</v>
      </c>
      <c r="L229" s="653">
        <v>7.0237288135593223</v>
      </c>
      <c r="M229" s="653">
        <v>296</v>
      </c>
      <c r="N229" s="653">
        <v>6</v>
      </c>
      <c r="O229" s="653">
        <v>1786</v>
      </c>
      <c r="P229" s="666">
        <v>6.0542372881355933</v>
      </c>
      <c r="Q229" s="654">
        <v>297.66666666666669</v>
      </c>
    </row>
    <row r="230" spans="1:17" ht="14.4" customHeight="1" x14ac:dyDescent="0.3">
      <c r="A230" s="649" t="s">
        <v>4830</v>
      </c>
      <c r="B230" s="650" t="s">
        <v>4636</v>
      </c>
      <c r="C230" s="650" t="s">
        <v>4672</v>
      </c>
      <c r="D230" s="650" t="s">
        <v>4796</v>
      </c>
      <c r="E230" s="650" t="s">
        <v>4705</v>
      </c>
      <c r="F230" s="653">
        <v>41</v>
      </c>
      <c r="G230" s="653">
        <v>7052</v>
      </c>
      <c r="H230" s="653">
        <v>1</v>
      </c>
      <c r="I230" s="653">
        <v>172</v>
      </c>
      <c r="J230" s="653">
        <v>31</v>
      </c>
      <c r="K230" s="653">
        <v>5332</v>
      </c>
      <c r="L230" s="653">
        <v>0.75609756097560976</v>
      </c>
      <c r="M230" s="653">
        <v>172</v>
      </c>
      <c r="N230" s="653">
        <v>40</v>
      </c>
      <c r="O230" s="653">
        <v>6948</v>
      </c>
      <c r="P230" s="666">
        <v>0.98525241066364155</v>
      </c>
      <c r="Q230" s="654">
        <v>173.7</v>
      </c>
    </row>
    <row r="231" spans="1:17" ht="14.4" customHeight="1" x14ac:dyDescent="0.3">
      <c r="A231" s="649" t="s">
        <v>4830</v>
      </c>
      <c r="B231" s="650" t="s">
        <v>4636</v>
      </c>
      <c r="C231" s="650" t="s">
        <v>4672</v>
      </c>
      <c r="D231" s="650" t="s">
        <v>4734</v>
      </c>
      <c r="E231" s="650" t="s">
        <v>4731</v>
      </c>
      <c r="F231" s="653">
        <v>8</v>
      </c>
      <c r="G231" s="653">
        <v>2896</v>
      </c>
      <c r="H231" s="653">
        <v>1</v>
      </c>
      <c r="I231" s="653">
        <v>362</v>
      </c>
      <c r="J231" s="653">
        <v>6</v>
      </c>
      <c r="K231" s="653">
        <v>2190</v>
      </c>
      <c r="L231" s="653">
        <v>0.75621546961325969</v>
      </c>
      <c r="M231" s="653">
        <v>365</v>
      </c>
      <c r="N231" s="653">
        <v>26</v>
      </c>
      <c r="O231" s="653">
        <v>9582</v>
      </c>
      <c r="P231" s="666">
        <v>3.3087016574585637</v>
      </c>
      <c r="Q231" s="654">
        <v>368.53846153846155</v>
      </c>
    </row>
    <row r="232" spans="1:17" ht="14.4" customHeight="1" x14ac:dyDescent="0.3">
      <c r="A232" s="649" t="s">
        <v>4830</v>
      </c>
      <c r="B232" s="650" t="s">
        <v>4636</v>
      </c>
      <c r="C232" s="650" t="s">
        <v>4672</v>
      </c>
      <c r="D232" s="650" t="s">
        <v>4737</v>
      </c>
      <c r="E232" s="650" t="s">
        <v>4738</v>
      </c>
      <c r="F232" s="653">
        <v>7</v>
      </c>
      <c r="G232" s="653">
        <v>4424</v>
      </c>
      <c r="H232" s="653">
        <v>1</v>
      </c>
      <c r="I232" s="653">
        <v>632</v>
      </c>
      <c r="J232" s="653">
        <v>1</v>
      </c>
      <c r="K232" s="653">
        <v>635</v>
      </c>
      <c r="L232" s="653">
        <v>0.14353526220614829</v>
      </c>
      <c r="M232" s="653">
        <v>635</v>
      </c>
      <c r="N232" s="653"/>
      <c r="O232" s="653"/>
      <c r="P232" s="666"/>
      <c r="Q232" s="654"/>
    </row>
    <row r="233" spans="1:17" ht="14.4" customHeight="1" x14ac:dyDescent="0.3">
      <c r="A233" s="649" t="s">
        <v>4830</v>
      </c>
      <c r="B233" s="650" t="s">
        <v>4636</v>
      </c>
      <c r="C233" s="650" t="s">
        <v>4672</v>
      </c>
      <c r="D233" s="650" t="s">
        <v>4741</v>
      </c>
      <c r="E233" s="650" t="s">
        <v>4742</v>
      </c>
      <c r="F233" s="653"/>
      <c r="G233" s="653"/>
      <c r="H233" s="653"/>
      <c r="I233" s="653"/>
      <c r="J233" s="653">
        <v>1</v>
      </c>
      <c r="K233" s="653">
        <v>269</v>
      </c>
      <c r="L233" s="653"/>
      <c r="M233" s="653">
        <v>269</v>
      </c>
      <c r="N233" s="653"/>
      <c r="O233" s="653"/>
      <c r="P233" s="666"/>
      <c r="Q233" s="654"/>
    </row>
    <row r="234" spans="1:17" ht="14.4" customHeight="1" x14ac:dyDescent="0.3">
      <c r="A234" s="649" t="s">
        <v>4830</v>
      </c>
      <c r="B234" s="650" t="s">
        <v>4636</v>
      </c>
      <c r="C234" s="650" t="s">
        <v>4672</v>
      </c>
      <c r="D234" s="650" t="s">
        <v>4816</v>
      </c>
      <c r="E234" s="650" t="s">
        <v>4817</v>
      </c>
      <c r="F234" s="653">
        <v>51</v>
      </c>
      <c r="G234" s="653">
        <v>5100</v>
      </c>
      <c r="H234" s="653">
        <v>1</v>
      </c>
      <c r="I234" s="653">
        <v>100</v>
      </c>
      <c r="J234" s="653">
        <v>46</v>
      </c>
      <c r="K234" s="653">
        <v>4600</v>
      </c>
      <c r="L234" s="653">
        <v>0.90196078431372551</v>
      </c>
      <c r="M234" s="653">
        <v>100</v>
      </c>
      <c r="N234" s="653">
        <v>52</v>
      </c>
      <c r="O234" s="653">
        <v>5200</v>
      </c>
      <c r="P234" s="666">
        <v>1.0196078431372548</v>
      </c>
      <c r="Q234" s="654">
        <v>100</v>
      </c>
    </row>
    <row r="235" spans="1:17" ht="14.4" customHeight="1" x14ac:dyDescent="0.3">
      <c r="A235" s="649" t="s">
        <v>4830</v>
      </c>
      <c r="B235" s="650" t="s">
        <v>4636</v>
      </c>
      <c r="C235" s="650" t="s">
        <v>4672</v>
      </c>
      <c r="D235" s="650" t="s">
        <v>4797</v>
      </c>
      <c r="E235" s="650" t="s">
        <v>4791</v>
      </c>
      <c r="F235" s="653">
        <v>164</v>
      </c>
      <c r="G235" s="653">
        <v>165476</v>
      </c>
      <c r="H235" s="653">
        <v>1</v>
      </c>
      <c r="I235" s="653">
        <v>1009</v>
      </c>
      <c r="J235" s="653">
        <v>220</v>
      </c>
      <c r="K235" s="653">
        <v>222640</v>
      </c>
      <c r="L235" s="653">
        <v>1.3454519084338514</v>
      </c>
      <c r="M235" s="653">
        <v>1012</v>
      </c>
      <c r="N235" s="653">
        <v>270</v>
      </c>
      <c r="O235" s="653">
        <v>273740</v>
      </c>
      <c r="P235" s="666">
        <v>1.6542580192898064</v>
      </c>
      <c r="Q235" s="654">
        <v>1013.8518518518518</v>
      </c>
    </row>
    <row r="236" spans="1:17" ht="14.4" customHeight="1" x14ac:dyDescent="0.3">
      <c r="A236" s="649" t="s">
        <v>4830</v>
      </c>
      <c r="B236" s="650" t="s">
        <v>4636</v>
      </c>
      <c r="C236" s="650" t="s">
        <v>4672</v>
      </c>
      <c r="D236" s="650" t="s">
        <v>4745</v>
      </c>
      <c r="E236" s="650" t="s">
        <v>4700</v>
      </c>
      <c r="F236" s="653"/>
      <c r="G236" s="653"/>
      <c r="H236" s="653"/>
      <c r="I236" s="653"/>
      <c r="J236" s="653"/>
      <c r="K236" s="653"/>
      <c r="L236" s="653"/>
      <c r="M236" s="653"/>
      <c r="N236" s="653">
        <v>2</v>
      </c>
      <c r="O236" s="653">
        <v>674</v>
      </c>
      <c r="P236" s="666"/>
      <c r="Q236" s="654">
        <v>337</v>
      </c>
    </row>
    <row r="237" spans="1:17" ht="14.4" customHeight="1" x14ac:dyDescent="0.3">
      <c r="A237" s="649" t="s">
        <v>4830</v>
      </c>
      <c r="B237" s="650" t="s">
        <v>4636</v>
      </c>
      <c r="C237" s="650" t="s">
        <v>4672</v>
      </c>
      <c r="D237" s="650" t="s">
        <v>4746</v>
      </c>
      <c r="E237" s="650" t="s">
        <v>4702</v>
      </c>
      <c r="F237" s="653"/>
      <c r="G237" s="653"/>
      <c r="H237" s="653"/>
      <c r="I237" s="653"/>
      <c r="J237" s="653">
        <v>1</v>
      </c>
      <c r="K237" s="653">
        <v>362</v>
      </c>
      <c r="L237" s="653"/>
      <c r="M237" s="653">
        <v>362</v>
      </c>
      <c r="N237" s="653"/>
      <c r="O237" s="653"/>
      <c r="P237" s="666"/>
      <c r="Q237" s="654"/>
    </row>
    <row r="238" spans="1:17" ht="14.4" customHeight="1" x14ac:dyDescent="0.3">
      <c r="A238" s="649" t="s">
        <v>4830</v>
      </c>
      <c r="B238" s="650" t="s">
        <v>4636</v>
      </c>
      <c r="C238" s="650" t="s">
        <v>4672</v>
      </c>
      <c r="D238" s="650" t="s">
        <v>4807</v>
      </c>
      <c r="E238" s="650" t="s">
        <v>4791</v>
      </c>
      <c r="F238" s="653">
        <v>65</v>
      </c>
      <c r="G238" s="653">
        <v>55835</v>
      </c>
      <c r="H238" s="653">
        <v>1</v>
      </c>
      <c r="I238" s="653">
        <v>859</v>
      </c>
      <c r="J238" s="653">
        <v>22</v>
      </c>
      <c r="K238" s="653">
        <v>18920</v>
      </c>
      <c r="L238" s="653">
        <v>0.33885555655055072</v>
      </c>
      <c r="M238" s="653">
        <v>860</v>
      </c>
      <c r="N238" s="653">
        <v>66</v>
      </c>
      <c r="O238" s="653">
        <v>56836</v>
      </c>
      <c r="P238" s="666">
        <v>1.0179278230500581</v>
      </c>
      <c r="Q238" s="654">
        <v>861.15151515151513</v>
      </c>
    </row>
    <row r="239" spans="1:17" ht="14.4" customHeight="1" x14ac:dyDescent="0.3">
      <c r="A239" s="649" t="s">
        <v>4830</v>
      </c>
      <c r="B239" s="650" t="s">
        <v>4636</v>
      </c>
      <c r="C239" s="650" t="s">
        <v>4672</v>
      </c>
      <c r="D239" s="650" t="s">
        <v>4818</v>
      </c>
      <c r="E239" s="650" t="s">
        <v>4748</v>
      </c>
      <c r="F239" s="653">
        <v>7</v>
      </c>
      <c r="G239" s="653">
        <v>5586</v>
      </c>
      <c r="H239" s="653">
        <v>1</v>
      </c>
      <c r="I239" s="653">
        <v>798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4830</v>
      </c>
      <c r="B240" s="650" t="s">
        <v>4636</v>
      </c>
      <c r="C240" s="650" t="s">
        <v>4672</v>
      </c>
      <c r="D240" s="650" t="s">
        <v>4819</v>
      </c>
      <c r="E240" s="650" t="s">
        <v>4748</v>
      </c>
      <c r="F240" s="653"/>
      <c r="G240" s="653"/>
      <c r="H240" s="653"/>
      <c r="I240" s="653"/>
      <c r="J240" s="653"/>
      <c r="K240" s="653"/>
      <c r="L240" s="653"/>
      <c r="M240" s="653"/>
      <c r="N240" s="653">
        <v>3</v>
      </c>
      <c r="O240" s="653">
        <v>1767</v>
      </c>
      <c r="P240" s="666"/>
      <c r="Q240" s="654">
        <v>589</v>
      </c>
    </row>
    <row r="241" spans="1:17" ht="14.4" customHeight="1" x14ac:dyDescent="0.3">
      <c r="A241" s="649" t="s">
        <v>4830</v>
      </c>
      <c r="B241" s="650" t="s">
        <v>4636</v>
      </c>
      <c r="C241" s="650" t="s">
        <v>4672</v>
      </c>
      <c r="D241" s="650" t="s">
        <v>4820</v>
      </c>
      <c r="E241" s="650" t="s">
        <v>4791</v>
      </c>
      <c r="F241" s="653">
        <v>6</v>
      </c>
      <c r="G241" s="653">
        <v>5652</v>
      </c>
      <c r="H241" s="653">
        <v>1</v>
      </c>
      <c r="I241" s="653">
        <v>942</v>
      </c>
      <c r="J241" s="653"/>
      <c r="K241" s="653"/>
      <c r="L241" s="653"/>
      <c r="M241" s="653"/>
      <c r="N241" s="653"/>
      <c r="O241" s="653"/>
      <c r="P241" s="666"/>
      <c r="Q241" s="654"/>
    </row>
    <row r="242" spans="1:17" ht="14.4" customHeight="1" x14ac:dyDescent="0.3">
      <c r="A242" s="649" t="s">
        <v>4830</v>
      </c>
      <c r="B242" s="650" t="s">
        <v>4636</v>
      </c>
      <c r="C242" s="650" t="s">
        <v>4672</v>
      </c>
      <c r="D242" s="650" t="s">
        <v>4751</v>
      </c>
      <c r="E242" s="650" t="s">
        <v>4690</v>
      </c>
      <c r="F242" s="653"/>
      <c r="G242" s="653"/>
      <c r="H242" s="653"/>
      <c r="I242" s="653"/>
      <c r="J242" s="653"/>
      <c r="K242" s="653"/>
      <c r="L242" s="653"/>
      <c r="M242" s="653"/>
      <c r="N242" s="653">
        <v>3</v>
      </c>
      <c r="O242" s="653">
        <v>1179</v>
      </c>
      <c r="P242" s="666"/>
      <c r="Q242" s="654">
        <v>393</v>
      </c>
    </row>
    <row r="243" spans="1:17" ht="14.4" customHeight="1" x14ac:dyDescent="0.3">
      <c r="A243" s="649" t="s">
        <v>4830</v>
      </c>
      <c r="B243" s="650" t="s">
        <v>4636</v>
      </c>
      <c r="C243" s="650" t="s">
        <v>4672</v>
      </c>
      <c r="D243" s="650" t="s">
        <v>4803</v>
      </c>
      <c r="E243" s="650" t="s">
        <v>4799</v>
      </c>
      <c r="F243" s="653">
        <v>2</v>
      </c>
      <c r="G243" s="653">
        <v>1208</v>
      </c>
      <c r="H243" s="653">
        <v>1</v>
      </c>
      <c r="I243" s="653">
        <v>604</v>
      </c>
      <c r="J243" s="653"/>
      <c r="K243" s="653"/>
      <c r="L243" s="653"/>
      <c r="M243" s="653"/>
      <c r="N243" s="653"/>
      <c r="O243" s="653"/>
      <c r="P243" s="666"/>
      <c r="Q243" s="654"/>
    </row>
    <row r="244" spans="1:17" ht="14.4" customHeight="1" x14ac:dyDescent="0.3">
      <c r="A244" s="649" t="s">
        <v>4830</v>
      </c>
      <c r="B244" s="650" t="s">
        <v>4636</v>
      </c>
      <c r="C244" s="650" t="s">
        <v>4672</v>
      </c>
      <c r="D244" s="650" t="s">
        <v>4798</v>
      </c>
      <c r="E244" s="650" t="s">
        <v>4799</v>
      </c>
      <c r="F244" s="653">
        <v>2</v>
      </c>
      <c r="G244" s="653">
        <v>1036</v>
      </c>
      <c r="H244" s="653">
        <v>1</v>
      </c>
      <c r="I244" s="653">
        <v>518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4830</v>
      </c>
      <c r="B245" s="650" t="s">
        <v>4636</v>
      </c>
      <c r="C245" s="650" t="s">
        <v>4672</v>
      </c>
      <c r="D245" s="650" t="s">
        <v>4828</v>
      </c>
      <c r="E245" s="650" t="s">
        <v>4829</v>
      </c>
      <c r="F245" s="653">
        <v>1</v>
      </c>
      <c r="G245" s="653">
        <v>1364</v>
      </c>
      <c r="H245" s="653">
        <v>1</v>
      </c>
      <c r="I245" s="653">
        <v>1364</v>
      </c>
      <c r="J245" s="653"/>
      <c r="K245" s="653"/>
      <c r="L245" s="653"/>
      <c r="M245" s="653"/>
      <c r="N245" s="653"/>
      <c r="O245" s="653"/>
      <c r="P245" s="666"/>
      <c r="Q245" s="654"/>
    </row>
    <row r="246" spans="1:17" ht="14.4" customHeight="1" x14ac:dyDescent="0.3">
      <c r="A246" s="649" t="s">
        <v>566</v>
      </c>
      <c r="B246" s="650" t="s">
        <v>4831</v>
      </c>
      <c r="C246" s="650" t="s">
        <v>4672</v>
      </c>
      <c r="D246" s="650" t="s">
        <v>4832</v>
      </c>
      <c r="E246" s="650" t="s">
        <v>4833</v>
      </c>
      <c r="F246" s="653"/>
      <c r="G246" s="653"/>
      <c r="H246" s="653"/>
      <c r="I246" s="653"/>
      <c r="J246" s="653"/>
      <c r="K246" s="653"/>
      <c r="L246" s="653"/>
      <c r="M246" s="653"/>
      <c r="N246" s="653">
        <v>1</v>
      </c>
      <c r="O246" s="653">
        <v>1592</v>
      </c>
      <c r="P246" s="666"/>
      <c r="Q246" s="654">
        <v>1592</v>
      </c>
    </row>
    <row r="247" spans="1:17" ht="14.4" customHeight="1" x14ac:dyDescent="0.3">
      <c r="A247" s="649" t="s">
        <v>566</v>
      </c>
      <c r="B247" s="650" t="s">
        <v>4831</v>
      </c>
      <c r="C247" s="650" t="s">
        <v>4672</v>
      </c>
      <c r="D247" s="650" t="s">
        <v>4834</v>
      </c>
      <c r="E247" s="650" t="s">
        <v>4835</v>
      </c>
      <c r="F247" s="653">
        <v>5</v>
      </c>
      <c r="G247" s="653">
        <v>13355</v>
      </c>
      <c r="H247" s="653">
        <v>1</v>
      </c>
      <c r="I247" s="653">
        <v>2671</v>
      </c>
      <c r="J247" s="653">
        <v>2</v>
      </c>
      <c r="K247" s="653">
        <v>5356</v>
      </c>
      <c r="L247" s="653">
        <v>0.40104829651815799</v>
      </c>
      <c r="M247" s="653">
        <v>2678</v>
      </c>
      <c r="N247" s="653">
        <v>5</v>
      </c>
      <c r="O247" s="653">
        <v>13446</v>
      </c>
      <c r="P247" s="666">
        <v>1.006813927368027</v>
      </c>
      <c r="Q247" s="654">
        <v>2689.2</v>
      </c>
    </row>
    <row r="248" spans="1:17" ht="14.4" customHeight="1" x14ac:dyDescent="0.3">
      <c r="A248" s="649" t="s">
        <v>566</v>
      </c>
      <c r="B248" s="650" t="s">
        <v>4831</v>
      </c>
      <c r="C248" s="650" t="s">
        <v>4672</v>
      </c>
      <c r="D248" s="650" t="s">
        <v>4836</v>
      </c>
      <c r="E248" s="650" t="s">
        <v>4837</v>
      </c>
      <c r="F248" s="653">
        <v>1</v>
      </c>
      <c r="G248" s="653">
        <v>5920</v>
      </c>
      <c r="H248" s="653">
        <v>1</v>
      </c>
      <c r="I248" s="653">
        <v>5920</v>
      </c>
      <c r="J248" s="653">
        <v>2</v>
      </c>
      <c r="K248" s="653">
        <v>11880</v>
      </c>
      <c r="L248" s="653">
        <v>2.0067567567567566</v>
      </c>
      <c r="M248" s="653">
        <v>5940</v>
      </c>
      <c r="N248" s="653">
        <v>1</v>
      </c>
      <c r="O248" s="653">
        <v>5940</v>
      </c>
      <c r="P248" s="666">
        <v>1.0033783783783783</v>
      </c>
      <c r="Q248" s="654">
        <v>5940</v>
      </c>
    </row>
    <row r="249" spans="1:17" ht="14.4" customHeight="1" x14ac:dyDescent="0.3">
      <c r="A249" s="649" t="s">
        <v>566</v>
      </c>
      <c r="B249" s="650" t="s">
        <v>4831</v>
      </c>
      <c r="C249" s="650" t="s">
        <v>4672</v>
      </c>
      <c r="D249" s="650" t="s">
        <v>4838</v>
      </c>
      <c r="E249" s="650" t="s">
        <v>4839</v>
      </c>
      <c r="F249" s="653">
        <v>5</v>
      </c>
      <c r="G249" s="653">
        <v>10230</v>
      </c>
      <c r="H249" s="653">
        <v>1</v>
      </c>
      <c r="I249" s="653">
        <v>2046</v>
      </c>
      <c r="J249" s="653">
        <v>2</v>
      </c>
      <c r="K249" s="653">
        <v>4106</v>
      </c>
      <c r="L249" s="653">
        <v>0.40136852394916911</v>
      </c>
      <c r="M249" s="653">
        <v>2053</v>
      </c>
      <c r="N249" s="653">
        <v>2</v>
      </c>
      <c r="O249" s="653">
        <v>4134</v>
      </c>
      <c r="P249" s="666">
        <v>0.40410557184750734</v>
      </c>
      <c r="Q249" s="654">
        <v>2067</v>
      </c>
    </row>
    <row r="250" spans="1:17" ht="14.4" customHeight="1" x14ac:dyDescent="0.3">
      <c r="A250" s="649" t="s">
        <v>566</v>
      </c>
      <c r="B250" s="650" t="s">
        <v>4831</v>
      </c>
      <c r="C250" s="650" t="s">
        <v>4672</v>
      </c>
      <c r="D250" s="650" t="s">
        <v>4840</v>
      </c>
      <c r="E250" s="650" t="s">
        <v>4841</v>
      </c>
      <c r="F250" s="653">
        <v>1</v>
      </c>
      <c r="G250" s="653">
        <v>2215</v>
      </c>
      <c r="H250" s="653">
        <v>1</v>
      </c>
      <c r="I250" s="653">
        <v>2215</v>
      </c>
      <c r="J250" s="653">
        <v>1</v>
      </c>
      <c r="K250" s="653">
        <v>2222</v>
      </c>
      <c r="L250" s="653">
        <v>1.0031602708803611</v>
      </c>
      <c r="M250" s="653">
        <v>2222</v>
      </c>
      <c r="N250" s="653">
        <v>3</v>
      </c>
      <c r="O250" s="653">
        <v>6708</v>
      </c>
      <c r="P250" s="666">
        <v>3.0284424379232506</v>
      </c>
      <c r="Q250" s="654">
        <v>2236</v>
      </c>
    </row>
    <row r="251" spans="1:17" ht="14.4" customHeight="1" x14ac:dyDescent="0.3">
      <c r="A251" s="649" t="s">
        <v>566</v>
      </c>
      <c r="B251" s="650" t="s">
        <v>4831</v>
      </c>
      <c r="C251" s="650" t="s">
        <v>4672</v>
      </c>
      <c r="D251" s="650" t="s">
        <v>4842</v>
      </c>
      <c r="E251" s="650" t="s">
        <v>4843</v>
      </c>
      <c r="F251" s="653"/>
      <c r="G251" s="653"/>
      <c r="H251" s="653"/>
      <c r="I251" s="653"/>
      <c r="J251" s="653">
        <v>1</v>
      </c>
      <c r="K251" s="653">
        <v>90</v>
      </c>
      <c r="L251" s="653"/>
      <c r="M251" s="653">
        <v>90</v>
      </c>
      <c r="N251" s="653"/>
      <c r="O251" s="653"/>
      <c r="P251" s="666"/>
      <c r="Q251" s="654"/>
    </row>
    <row r="252" spans="1:17" ht="14.4" customHeight="1" x14ac:dyDescent="0.3">
      <c r="A252" s="649" t="s">
        <v>566</v>
      </c>
      <c r="B252" s="650" t="s">
        <v>4831</v>
      </c>
      <c r="C252" s="650" t="s">
        <v>4672</v>
      </c>
      <c r="D252" s="650" t="s">
        <v>4844</v>
      </c>
      <c r="E252" s="650" t="s">
        <v>4845</v>
      </c>
      <c r="F252" s="653"/>
      <c r="G252" s="653"/>
      <c r="H252" s="653"/>
      <c r="I252" s="653"/>
      <c r="J252" s="653">
        <v>1</v>
      </c>
      <c r="K252" s="653">
        <v>5148</v>
      </c>
      <c r="L252" s="653"/>
      <c r="M252" s="653">
        <v>5148</v>
      </c>
      <c r="N252" s="653"/>
      <c r="O252" s="653"/>
      <c r="P252" s="666"/>
      <c r="Q252" s="654"/>
    </row>
    <row r="253" spans="1:17" ht="14.4" customHeight="1" x14ac:dyDescent="0.3">
      <c r="A253" s="649" t="s">
        <v>566</v>
      </c>
      <c r="B253" s="650" t="s">
        <v>4831</v>
      </c>
      <c r="C253" s="650" t="s">
        <v>4672</v>
      </c>
      <c r="D253" s="650" t="s">
        <v>4846</v>
      </c>
      <c r="E253" s="650" t="s">
        <v>4847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4891</v>
      </c>
      <c r="P253" s="666"/>
      <c r="Q253" s="654">
        <v>4891</v>
      </c>
    </row>
    <row r="254" spans="1:17" ht="14.4" customHeight="1" x14ac:dyDescent="0.3">
      <c r="A254" s="649" t="s">
        <v>566</v>
      </c>
      <c r="B254" s="650" t="s">
        <v>4831</v>
      </c>
      <c r="C254" s="650" t="s">
        <v>4672</v>
      </c>
      <c r="D254" s="650" t="s">
        <v>4848</v>
      </c>
      <c r="E254" s="650" t="s">
        <v>4849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9477</v>
      </c>
      <c r="P254" s="666"/>
      <c r="Q254" s="654">
        <v>9477</v>
      </c>
    </row>
    <row r="255" spans="1:17" ht="14.4" customHeight="1" x14ac:dyDescent="0.3">
      <c r="A255" s="649" t="s">
        <v>566</v>
      </c>
      <c r="B255" s="650" t="s">
        <v>4831</v>
      </c>
      <c r="C255" s="650" t="s">
        <v>4672</v>
      </c>
      <c r="D255" s="650" t="s">
        <v>4850</v>
      </c>
      <c r="E255" s="650" t="s">
        <v>4851</v>
      </c>
      <c r="F255" s="653"/>
      <c r="G255" s="653"/>
      <c r="H255" s="653"/>
      <c r="I255" s="653"/>
      <c r="J255" s="653"/>
      <c r="K255" s="653"/>
      <c r="L255" s="653"/>
      <c r="M255" s="653"/>
      <c r="N255" s="653">
        <v>1</v>
      </c>
      <c r="O255" s="653">
        <v>4777</v>
      </c>
      <c r="P255" s="666"/>
      <c r="Q255" s="654">
        <v>4777</v>
      </c>
    </row>
    <row r="256" spans="1:17" ht="14.4" customHeight="1" x14ac:dyDescent="0.3">
      <c r="A256" s="649" t="s">
        <v>566</v>
      </c>
      <c r="B256" s="650" t="s">
        <v>4831</v>
      </c>
      <c r="C256" s="650" t="s">
        <v>4672</v>
      </c>
      <c r="D256" s="650" t="s">
        <v>4852</v>
      </c>
      <c r="E256" s="650" t="s">
        <v>4853</v>
      </c>
      <c r="F256" s="653">
        <v>3</v>
      </c>
      <c r="G256" s="653">
        <v>2400</v>
      </c>
      <c r="H256" s="653">
        <v>1</v>
      </c>
      <c r="I256" s="653">
        <v>800</v>
      </c>
      <c r="J256" s="653">
        <v>3</v>
      </c>
      <c r="K256" s="653">
        <v>2418</v>
      </c>
      <c r="L256" s="653">
        <v>1.0075000000000001</v>
      </c>
      <c r="M256" s="653">
        <v>806</v>
      </c>
      <c r="N256" s="653">
        <v>3</v>
      </c>
      <c r="O256" s="653">
        <v>2445</v>
      </c>
      <c r="P256" s="666">
        <v>1.01875</v>
      </c>
      <c r="Q256" s="654">
        <v>815</v>
      </c>
    </row>
    <row r="257" spans="1:17" ht="14.4" customHeight="1" x14ac:dyDescent="0.3">
      <c r="A257" s="649" t="s">
        <v>566</v>
      </c>
      <c r="B257" s="650" t="s">
        <v>4831</v>
      </c>
      <c r="C257" s="650" t="s">
        <v>4672</v>
      </c>
      <c r="D257" s="650" t="s">
        <v>4854</v>
      </c>
      <c r="E257" s="650" t="s">
        <v>4855</v>
      </c>
      <c r="F257" s="653"/>
      <c r="G257" s="653"/>
      <c r="H257" s="653"/>
      <c r="I257" s="653"/>
      <c r="J257" s="653">
        <v>1</v>
      </c>
      <c r="K257" s="653">
        <v>0</v>
      </c>
      <c r="L257" s="653"/>
      <c r="M257" s="653">
        <v>0</v>
      </c>
      <c r="N257" s="653"/>
      <c r="O257" s="653"/>
      <c r="P257" s="666"/>
      <c r="Q257" s="654"/>
    </row>
    <row r="258" spans="1:17" ht="14.4" customHeight="1" x14ac:dyDescent="0.3">
      <c r="A258" s="649" t="s">
        <v>566</v>
      </c>
      <c r="B258" s="650" t="s">
        <v>4831</v>
      </c>
      <c r="C258" s="650" t="s">
        <v>4672</v>
      </c>
      <c r="D258" s="650" t="s">
        <v>4856</v>
      </c>
      <c r="E258" s="650" t="s">
        <v>4857</v>
      </c>
      <c r="F258" s="653"/>
      <c r="G258" s="653"/>
      <c r="H258" s="653"/>
      <c r="I258" s="653"/>
      <c r="J258" s="653">
        <v>3</v>
      </c>
      <c r="K258" s="653">
        <v>0</v>
      </c>
      <c r="L258" s="653"/>
      <c r="M258" s="653">
        <v>0</v>
      </c>
      <c r="N258" s="653">
        <v>8</v>
      </c>
      <c r="O258" s="653">
        <v>0</v>
      </c>
      <c r="P258" s="666"/>
      <c r="Q258" s="654">
        <v>0</v>
      </c>
    </row>
    <row r="259" spans="1:17" ht="14.4" customHeight="1" x14ac:dyDescent="0.3">
      <c r="A259" s="649" t="s">
        <v>566</v>
      </c>
      <c r="B259" s="650" t="s">
        <v>4831</v>
      </c>
      <c r="C259" s="650" t="s">
        <v>4672</v>
      </c>
      <c r="D259" s="650" t="s">
        <v>4858</v>
      </c>
      <c r="E259" s="650" t="s">
        <v>4859</v>
      </c>
      <c r="F259" s="653"/>
      <c r="G259" s="653"/>
      <c r="H259" s="653"/>
      <c r="I259" s="653"/>
      <c r="J259" s="653">
        <v>1</v>
      </c>
      <c r="K259" s="653">
        <v>0</v>
      </c>
      <c r="L259" s="653"/>
      <c r="M259" s="653">
        <v>0</v>
      </c>
      <c r="N259" s="653">
        <v>1</v>
      </c>
      <c r="O259" s="653">
        <v>0</v>
      </c>
      <c r="P259" s="666"/>
      <c r="Q259" s="654">
        <v>0</v>
      </c>
    </row>
    <row r="260" spans="1:17" ht="14.4" customHeight="1" x14ac:dyDescent="0.3">
      <c r="A260" s="649" t="s">
        <v>566</v>
      </c>
      <c r="B260" s="650" t="s">
        <v>4831</v>
      </c>
      <c r="C260" s="650" t="s">
        <v>4672</v>
      </c>
      <c r="D260" s="650" t="s">
        <v>4860</v>
      </c>
      <c r="E260" s="650" t="s">
        <v>4861</v>
      </c>
      <c r="F260" s="653"/>
      <c r="G260" s="653"/>
      <c r="H260" s="653"/>
      <c r="I260" s="653"/>
      <c r="J260" s="653"/>
      <c r="K260" s="653"/>
      <c r="L260" s="653"/>
      <c r="M260" s="653"/>
      <c r="N260" s="653">
        <v>1</v>
      </c>
      <c r="O260" s="653">
        <v>0</v>
      </c>
      <c r="P260" s="666"/>
      <c r="Q260" s="654">
        <v>0</v>
      </c>
    </row>
    <row r="261" spans="1:17" ht="14.4" customHeight="1" x14ac:dyDescent="0.3">
      <c r="A261" s="649" t="s">
        <v>566</v>
      </c>
      <c r="B261" s="650" t="s">
        <v>4831</v>
      </c>
      <c r="C261" s="650" t="s">
        <v>4672</v>
      </c>
      <c r="D261" s="650" t="s">
        <v>4862</v>
      </c>
      <c r="E261" s="650" t="s">
        <v>4863</v>
      </c>
      <c r="F261" s="653"/>
      <c r="G261" s="653"/>
      <c r="H261" s="653"/>
      <c r="I261" s="653"/>
      <c r="J261" s="653"/>
      <c r="K261" s="653"/>
      <c r="L261" s="653"/>
      <c r="M261" s="653"/>
      <c r="N261" s="653">
        <v>1</v>
      </c>
      <c r="O261" s="653">
        <v>0</v>
      </c>
      <c r="P261" s="666"/>
      <c r="Q261" s="654">
        <v>0</v>
      </c>
    </row>
    <row r="262" spans="1:17" ht="14.4" customHeight="1" x14ac:dyDescent="0.3">
      <c r="A262" s="649" t="s">
        <v>566</v>
      </c>
      <c r="B262" s="650" t="s">
        <v>4831</v>
      </c>
      <c r="C262" s="650" t="s">
        <v>4672</v>
      </c>
      <c r="D262" s="650" t="s">
        <v>4864</v>
      </c>
      <c r="E262" s="650" t="s">
        <v>4865</v>
      </c>
      <c r="F262" s="653"/>
      <c r="G262" s="653"/>
      <c r="H262" s="653"/>
      <c r="I262" s="653"/>
      <c r="J262" s="653">
        <v>1</v>
      </c>
      <c r="K262" s="653">
        <v>0</v>
      </c>
      <c r="L262" s="653"/>
      <c r="M262" s="653">
        <v>0</v>
      </c>
      <c r="N262" s="653">
        <v>1</v>
      </c>
      <c r="O262" s="653">
        <v>0</v>
      </c>
      <c r="P262" s="666"/>
      <c r="Q262" s="654">
        <v>0</v>
      </c>
    </row>
    <row r="263" spans="1:17" ht="14.4" customHeight="1" x14ac:dyDescent="0.3">
      <c r="A263" s="649" t="s">
        <v>566</v>
      </c>
      <c r="B263" s="650" t="s">
        <v>4831</v>
      </c>
      <c r="C263" s="650" t="s">
        <v>4672</v>
      </c>
      <c r="D263" s="650" t="s">
        <v>4866</v>
      </c>
      <c r="E263" s="650" t="s">
        <v>4867</v>
      </c>
      <c r="F263" s="653"/>
      <c r="G263" s="653"/>
      <c r="H263" s="653"/>
      <c r="I263" s="653"/>
      <c r="J263" s="653"/>
      <c r="K263" s="653"/>
      <c r="L263" s="653"/>
      <c r="M263" s="653"/>
      <c r="N263" s="653">
        <v>1</v>
      </c>
      <c r="O263" s="653">
        <v>0</v>
      </c>
      <c r="P263" s="666"/>
      <c r="Q263" s="654">
        <v>0</v>
      </c>
    </row>
    <row r="264" spans="1:17" ht="14.4" customHeight="1" x14ac:dyDescent="0.3">
      <c r="A264" s="649" t="s">
        <v>566</v>
      </c>
      <c r="B264" s="650" t="s">
        <v>4831</v>
      </c>
      <c r="C264" s="650" t="s">
        <v>4672</v>
      </c>
      <c r="D264" s="650" t="s">
        <v>4868</v>
      </c>
      <c r="E264" s="650" t="s">
        <v>4869</v>
      </c>
      <c r="F264" s="653"/>
      <c r="G264" s="653"/>
      <c r="H264" s="653"/>
      <c r="I264" s="653"/>
      <c r="J264" s="653">
        <v>1</v>
      </c>
      <c r="K264" s="653">
        <v>0</v>
      </c>
      <c r="L264" s="653"/>
      <c r="M264" s="653">
        <v>0</v>
      </c>
      <c r="N264" s="653"/>
      <c r="O264" s="653"/>
      <c r="P264" s="666"/>
      <c r="Q264" s="654"/>
    </row>
    <row r="265" spans="1:17" ht="14.4" customHeight="1" x14ac:dyDescent="0.3">
      <c r="A265" s="649" t="s">
        <v>566</v>
      </c>
      <c r="B265" s="650" t="s">
        <v>4831</v>
      </c>
      <c r="C265" s="650" t="s">
        <v>4672</v>
      </c>
      <c r="D265" s="650" t="s">
        <v>4870</v>
      </c>
      <c r="E265" s="650" t="s">
        <v>4871</v>
      </c>
      <c r="F265" s="653"/>
      <c r="G265" s="653"/>
      <c r="H265" s="653"/>
      <c r="I265" s="653"/>
      <c r="J265" s="653"/>
      <c r="K265" s="653"/>
      <c r="L265" s="653"/>
      <c r="M265" s="653"/>
      <c r="N265" s="653">
        <v>1</v>
      </c>
      <c r="O265" s="653">
        <v>0</v>
      </c>
      <c r="P265" s="666"/>
      <c r="Q265" s="654">
        <v>0</v>
      </c>
    </row>
    <row r="266" spans="1:17" ht="14.4" customHeight="1" x14ac:dyDescent="0.3">
      <c r="A266" s="649" t="s">
        <v>566</v>
      </c>
      <c r="B266" s="650" t="s">
        <v>4831</v>
      </c>
      <c r="C266" s="650" t="s">
        <v>4672</v>
      </c>
      <c r="D266" s="650" t="s">
        <v>4872</v>
      </c>
      <c r="E266" s="650" t="s">
        <v>4873</v>
      </c>
      <c r="F266" s="653"/>
      <c r="G266" s="653"/>
      <c r="H266" s="653"/>
      <c r="I266" s="653"/>
      <c r="J266" s="653"/>
      <c r="K266" s="653"/>
      <c r="L266" s="653"/>
      <c r="M266" s="653"/>
      <c r="N266" s="653">
        <v>1</v>
      </c>
      <c r="O266" s="653">
        <v>0</v>
      </c>
      <c r="P266" s="666"/>
      <c r="Q266" s="654">
        <v>0</v>
      </c>
    </row>
    <row r="267" spans="1:17" ht="14.4" customHeight="1" x14ac:dyDescent="0.3">
      <c r="A267" s="649" t="s">
        <v>566</v>
      </c>
      <c r="B267" s="650" t="s">
        <v>4831</v>
      </c>
      <c r="C267" s="650" t="s">
        <v>4672</v>
      </c>
      <c r="D267" s="650" t="s">
        <v>4874</v>
      </c>
      <c r="E267" s="650" t="s">
        <v>4875</v>
      </c>
      <c r="F267" s="653"/>
      <c r="G267" s="653"/>
      <c r="H267" s="653"/>
      <c r="I267" s="653"/>
      <c r="J267" s="653">
        <v>1</v>
      </c>
      <c r="K267" s="653">
        <v>0</v>
      </c>
      <c r="L267" s="653"/>
      <c r="M267" s="653">
        <v>0</v>
      </c>
      <c r="N267" s="653"/>
      <c r="O267" s="653"/>
      <c r="P267" s="666"/>
      <c r="Q267" s="654"/>
    </row>
    <row r="268" spans="1:17" ht="14.4" customHeight="1" x14ac:dyDescent="0.3">
      <c r="A268" s="649" t="s">
        <v>566</v>
      </c>
      <c r="B268" s="650" t="s">
        <v>4831</v>
      </c>
      <c r="C268" s="650" t="s">
        <v>4672</v>
      </c>
      <c r="D268" s="650" t="s">
        <v>4876</v>
      </c>
      <c r="E268" s="650" t="s">
        <v>4877</v>
      </c>
      <c r="F268" s="653"/>
      <c r="G268" s="653"/>
      <c r="H268" s="653"/>
      <c r="I268" s="653"/>
      <c r="J268" s="653"/>
      <c r="K268" s="653"/>
      <c r="L268" s="653"/>
      <c r="M268" s="653"/>
      <c r="N268" s="653">
        <v>1</v>
      </c>
      <c r="O268" s="653">
        <v>0</v>
      </c>
      <c r="P268" s="666"/>
      <c r="Q268" s="654">
        <v>0</v>
      </c>
    </row>
    <row r="269" spans="1:17" ht="14.4" customHeight="1" x14ac:dyDescent="0.3">
      <c r="A269" s="649" t="s">
        <v>566</v>
      </c>
      <c r="B269" s="650" t="s">
        <v>4831</v>
      </c>
      <c r="C269" s="650" t="s">
        <v>4672</v>
      </c>
      <c r="D269" s="650" t="s">
        <v>4878</v>
      </c>
      <c r="E269" s="650" t="s">
        <v>4879</v>
      </c>
      <c r="F269" s="653"/>
      <c r="G269" s="653"/>
      <c r="H269" s="653"/>
      <c r="I269" s="653"/>
      <c r="J269" s="653"/>
      <c r="K269" s="653"/>
      <c r="L269" s="653"/>
      <c r="M269" s="653"/>
      <c r="N269" s="653">
        <v>1</v>
      </c>
      <c r="O269" s="653">
        <v>0</v>
      </c>
      <c r="P269" s="666"/>
      <c r="Q269" s="654">
        <v>0</v>
      </c>
    </row>
    <row r="270" spans="1:17" ht="14.4" customHeight="1" x14ac:dyDescent="0.3">
      <c r="A270" s="649" t="s">
        <v>566</v>
      </c>
      <c r="B270" s="650" t="s">
        <v>4831</v>
      </c>
      <c r="C270" s="650" t="s">
        <v>4672</v>
      </c>
      <c r="D270" s="650" t="s">
        <v>4880</v>
      </c>
      <c r="E270" s="650" t="s">
        <v>4881</v>
      </c>
      <c r="F270" s="653"/>
      <c r="G270" s="653"/>
      <c r="H270" s="653"/>
      <c r="I270" s="653"/>
      <c r="J270" s="653">
        <v>1</v>
      </c>
      <c r="K270" s="653">
        <v>0</v>
      </c>
      <c r="L270" s="653"/>
      <c r="M270" s="653">
        <v>0</v>
      </c>
      <c r="N270" s="653"/>
      <c r="O270" s="653"/>
      <c r="P270" s="666"/>
      <c r="Q270" s="654"/>
    </row>
    <row r="271" spans="1:17" ht="14.4" customHeight="1" x14ac:dyDescent="0.3">
      <c r="A271" s="649" t="s">
        <v>566</v>
      </c>
      <c r="B271" s="650" t="s">
        <v>4831</v>
      </c>
      <c r="C271" s="650" t="s">
        <v>4672</v>
      </c>
      <c r="D271" s="650" t="s">
        <v>4882</v>
      </c>
      <c r="E271" s="650" t="s">
        <v>4883</v>
      </c>
      <c r="F271" s="653"/>
      <c r="G271" s="653"/>
      <c r="H271" s="653"/>
      <c r="I271" s="653"/>
      <c r="J271" s="653">
        <v>1</v>
      </c>
      <c r="K271" s="653">
        <v>0</v>
      </c>
      <c r="L271" s="653"/>
      <c r="M271" s="653">
        <v>0</v>
      </c>
      <c r="N271" s="653"/>
      <c r="O271" s="653"/>
      <c r="P271" s="666"/>
      <c r="Q271" s="654"/>
    </row>
    <row r="272" spans="1:17" ht="14.4" customHeight="1" x14ac:dyDescent="0.3">
      <c r="A272" s="649" t="s">
        <v>566</v>
      </c>
      <c r="B272" s="650" t="s">
        <v>4831</v>
      </c>
      <c r="C272" s="650" t="s">
        <v>4672</v>
      </c>
      <c r="D272" s="650" t="s">
        <v>4884</v>
      </c>
      <c r="E272" s="650" t="s">
        <v>4885</v>
      </c>
      <c r="F272" s="653"/>
      <c r="G272" s="653"/>
      <c r="H272" s="653"/>
      <c r="I272" s="653"/>
      <c r="J272" s="653"/>
      <c r="K272" s="653"/>
      <c r="L272" s="653"/>
      <c r="M272" s="653"/>
      <c r="N272" s="653">
        <v>2</v>
      </c>
      <c r="O272" s="653">
        <v>0</v>
      </c>
      <c r="P272" s="666"/>
      <c r="Q272" s="654">
        <v>0</v>
      </c>
    </row>
    <row r="273" spans="1:17" ht="14.4" customHeight="1" x14ac:dyDescent="0.3">
      <c r="A273" s="649" t="s">
        <v>566</v>
      </c>
      <c r="B273" s="650" t="s">
        <v>4831</v>
      </c>
      <c r="C273" s="650" t="s">
        <v>4672</v>
      </c>
      <c r="D273" s="650" t="s">
        <v>4886</v>
      </c>
      <c r="E273" s="650" t="s">
        <v>4887</v>
      </c>
      <c r="F273" s="653"/>
      <c r="G273" s="653"/>
      <c r="H273" s="653"/>
      <c r="I273" s="653"/>
      <c r="J273" s="653">
        <v>3</v>
      </c>
      <c r="K273" s="653">
        <v>0</v>
      </c>
      <c r="L273" s="653"/>
      <c r="M273" s="653">
        <v>0</v>
      </c>
      <c r="N273" s="653">
        <v>8</v>
      </c>
      <c r="O273" s="653">
        <v>0</v>
      </c>
      <c r="P273" s="666"/>
      <c r="Q273" s="654">
        <v>0</v>
      </c>
    </row>
    <row r="274" spans="1:17" ht="14.4" customHeight="1" x14ac:dyDescent="0.3">
      <c r="A274" s="649" t="s">
        <v>566</v>
      </c>
      <c r="B274" s="650" t="s">
        <v>4831</v>
      </c>
      <c r="C274" s="650" t="s">
        <v>4672</v>
      </c>
      <c r="D274" s="650" t="s">
        <v>4888</v>
      </c>
      <c r="E274" s="650" t="s">
        <v>4889</v>
      </c>
      <c r="F274" s="653">
        <v>1</v>
      </c>
      <c r="G274" s="653">
        <v>505</v>
      </c>
      <c r="H274" s="653">
        <v>1</v>
      </c>
      <c r="I274" s="653">
        <v>505</v>
      </c>
      <c r="J274" s="653"/>
      <c r="K274" s="653"/>
      <c r="L274" s="653"/>
      <c r="M274" s="653"/>
      <c r="N274" s="653"/>
      <c r="O274" s="653"/>
      <c r="P274" s="666"/>
      <c r="Q274" s="654"/>
    </row>
    <row r="275" spans="1:17" ht="14.4" customHeight="1" x14ac:dyDescent="0.3">
      <c r="A275" s="649" t="s">
        <v>566</v>
      </c>
      <c r="B275" s="650" t="s">
        <v>4831</v>
      </c>
      <c r="C275" s="650" t="s">
        <v>4672</v>
      </c>
      <c r="D275" s="650" t="s">
        <v>4890</v>
      </c>
      <c r="E275" s="650" t="s">
        <v>4891</v>
      </c>
      <c r="F275" s="653">
        <v>1</v>
      </c>
      <c r="G275" s="653">
        <v>2693</v>
      </c>
      <c r="H275" s="653">
        <v>1</v>
      </c>
      <c r="I275" s="653">
        <v>2693</v>
      </c>
      <c r="J275" s="653">
        <v>1</v>
      </c>
      <c r="K275" s="653">
        <v>2702</v>
      </c>
      <c r="L275" s="653">
        <v>1.0033419977720015</v>
      </c>
      <c r="M275" s="653">
        <v>2702</v>
      </c>
      <c r="N275" s="653"/>
      <c r="O275" s="653"/>
      <c r="P275" s="666"/>
      <c r="Q275" s="654"/>
    </row>
    <row r="276" spans="1:17" ht="14.4" customHeight="1" x14ac:dyDescent="0.3">
      <c r="A276" s="649" t="s">
        <v>566</v>
      </c>
      <c r="B276" s="650" t="s">
        <v>4831</v>
      </c>
      <c r="C276" s="650" t="s">
        <v>4672</v>
      </c>
      <c r="D276" s="650" t="s">
        <v>4892</v>
      </c>
      <c r="E276" s="650" t="s">
        <v>4893</v>
      </c>
      <c r="F276" s="653"/>
      <c r="G276" s="653"/>
      <c r="H276" s="653"/>
      <c r="I276" s="653"/>
      <c r="J276" s="653">
        <v>2</v>
      </c>
      <c r="K276" s="653">
        <v>1600</v>
      </c>
      <c r="L276" s="653"/>
      <c r="M276" s="653">
        <v>800</v>
      </c>
      <c r="N276" s="653">
        <v>1</v>
      </c>
      <c r="O276" s="653">
        <v>800</v>
      </c>
      <c r="P276" s="666"/>
      <c r="Q276" s="654">
        <v>800</v>
      </c>
    </row>
    <row r="277" spans="1:17" ht="14.4" customHeight="1" x14ac:dyDescent="0.3">
      <c r="A277" s="649" t="s">
        <v>566</v>
      </c>
      <c r="B277" s="650" t="s">
        <v>4831</v>
      </c>
      <c r="C277" s="650" t="s">
        <v>4672</v>
      </c>
      <c r="D277" s="650" t="s">
        <v>4894</v>
      </c>
      <c r="E277" s="650" t="s">
        <v>4895</v>
      </c>
      <c r="F277" s="653"/>
      <c r="G277" s="653"/>
      <c r="H277" s="653"/>
      <c r="I277" s="653"/>
      <c r="J277" s="653">
        <v>1</v>
      </c>
      <c r="K277" s="653">
        <v>6077</v>
      </c>
      <c r="L277" s="653"/>
      <c r="M277" s="653">
        <v>6077</v>
      </c>
      <c r="N277" s="653">
        <v>1</v>
      </c>
      <c r="O277" s="653">
        <v>6111</v>
      </c>
      <c r="P277" s="666"/>
      <c r="Q277" s="654">
        <v>6111</v>
      </c>
    </row>
    <row r="278" spans="1:17" ht="14.4" customHeight="1" x14ac:dyDescent="0.3">
      <c r="A278" s="649" t="s">
        <v>566</v>
      </c>
      <c r="B278" s="650" t="s">
        <v>4831</v>
      </c>
      <c r="C278" s="650" t="s">
        <v>4672</v>
      </c>
      <c r="D278" s="650" t="s">
        <v>4896</v>
      </c>
      <c r="E278" s="650" t="s">
        <v>4897</v>
      </c>
      <c r="F278" s="653">
        <v>3</v>
      </c>
      <c r="G278" s="653">
        <v>27000</v>
      </c>
      <c r="H278" s="653">
        <v>1</v>
      </c>
      <c r="I278" s="653">
        <v>9000</v>
      </c>
      <c r="J278" s="653"/>
      <c r="K278" s="653"/>
      <c r="L278" s="653"/>
      <c r="M278" s="653"/>
      <c r="N278" s="653">
        <v>1</v>
      </c>
      <c r="O278" s="653">
        <v>9096</v>
      </c>
      <c r="P278" s="666">
        <v>0.3368888888888889</v>
      </c>
      <c r="Q278" s="654">
        <v>9096</v>
      </c>
    </row>
    <row r="279" spans="1:17" ht="14.4" customHeight="1" x14ac:dyDescent="0.3">
      <c r="A279" s="649" t="s">
        <v>566</v>
      </c>
      <c r="B279" s="650" t="s">
        <v>4831</v>
      </c>
      <c r="C279" s="650" t="s">
        <v>4672</v>
      </c>
      <c r="D279" s="650" t="s">
        <v>4898</v>
      </c>
      <c r="E279" s="650" t="s">
        <v>4899</v>
      </c>
      <c r="F279" s="653">
        <v>1</v>
      </c>
      <c r="G279" s="653">
        <v>429</v>
      </c>
      <c r="H279" s="653">
        <v>1</v>
      </c>
      <c r="I279" s="653">
        <v>429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566</v>
      </c>
      <c r="B280" s="650" t="s">
        <v>4831</v>
      </c>
      <c r="C280" s="650" t="s">
        <v>4672</v>
      </c>
      <c r="D280" s="650" t="s">
        <v>4900</v>
      </c>
      <c r="E280" s="650" t="s">
        <v>4901</v>
      </c>
      <c r="F280" s="653"/>
      <c r="G280" s="653"/>
      <c r="H280" s="653"/>
      <c r="I280" s="653"/>
      <c r="J280" s="653"/>
      <c r="K280" s="653"/>
      <c r="L280" s="653"/>
      <c r="M280" s="653"/>
      <c r="N280" s="653">
        <v>2</v>
      </c>
      <c r="O280" s="653">
        <v>1700</v>
      </c>
      <c r="P280" s="666"/>
      <c r="Q280" s="654">
        <v>850</v>
      </c>
    </row>
    <row r="281" spans="1:17" ht="14.4" customHeight="1" x14ac:dyDescent="0.3">
      <c r="A281" s="649" t="s">
        <v>566</v>
      </c>
      <c r="B281" s="650" t="s">
        <v>4831</v>
      </c>
      <c r="C281" s="650" t="s">
        <v>4672</v>
      </c>
      <c r="D281" s="650" t="s">
        <v>4902</v>
      </c>
      <c r="E281" s="650" t="s">
        <v>4903</v>
      </c>
      <c r="F281" s="653"/>
      <c r="G281" s="653"/>
      <c r="H281" s="653"/>
      <c r="I281" s="653"/>
      <c r="J281" s="653"/>
      <c r="K281" s="653"/>
      <c r="L281" s="653"/>
      <c r="M281" s="653"/>
      <c r="N281" s="653">
        <v>1</v>
      </c>
      <c r="O281" s="653">
        <v>0</v>
      </c>
      <c r="P281" s="666"/>
      <c r="Q281" s="654">
        <v>0</v>
      </c>
    </row>
    <row r="282" spans="1:17" ht="14.4" customHeight="1" x14ac:dyDescent="0.3">
      <c r="A282" s="649" t="s">
        <v>566</v>
      </c>
      <c r="B282" s="650" t="s">
        <v>4831</v>
      </c>
      <c r="C282" s="650" t="s">
        <v>4672</v>
      </c>
      <c r="D282" s="650" t="s">
        <v>4904</v>
      </c>
      <c r="E282" s="650" t="s">
        <v>4905</v>
      </c>
      <c r="F282" s="653">
        <v>3</v>
      </c>
      <c r="G282" s="653">
        <v>10338</v>
      </c>
      <c r="H282" s="653">
        <v>1</v>
      </c>
      <c r="I282" s="653">
        <v>3446</v>
      </c>
      <c r="J282" s="653">
        <v>1</v>
      </c>
      <c r="K282" s="653">
        <v>3459</v>
      </c>
      <c r="L282" s="653">
        <v>0.33459082994776551</v>
      </c>
      <c r="M282" s="653">
        <v>3459</v>
      </c>
      <c r="N282" s="653"/>
      <c r="O282" s="653"/>
      <c r="P282" s="666"/>
      <c r="Q282" s="654"/>
    </row>
    <row r="283" spans="1:17" ht="14.4" customHeight="1" x14ac:dyDescent="0.3">
      <c r="A283" s="649" t="s">
        <v>566</v>
      </c>
      <c r="B283" s="650" t="s">
        <v>4831</v>
      </c>
      <c r="C283" s="650" t="s">
        <v>4672</v>
      </c>
      <c r="D283" s="650" t="s">
        <v>4906</v>
      </c>
      <c r="E283" s="650" t="s">
        <v>4907</v>
      </c>
      <c r="F283" s="653"/>
      <c r="G283" s="653"/>
      <c r="H283" s="653"/>
      <c r="I283" s="653"/>
      <c r="J283" s="653">
        <v>2</v>
      </c>
      <c r="K283" s="653">
        <v>2038</v>
      </c>
      <c r="L283" s="653"/>
      <c r="M283" s="653">
        <v>1019</v>
      </c>
      <c r="N283" s="653"/>
      <c r="O283" s="653"/>
      <c r="P283" s="666"/>
      <c r="Q283" s="654"/>
    </row>
    <row r="284" spans="1:17" ht="14.4" customHeight="1" x14ac:dyDescent="0.3">
      <c r="A284" s="649" t="s">
        <v>566</v>
      </c>
      <c r="B284" s="650" t="s">
        <v>4831</v>
      </c>
      <c r="C284" s="650" t="s">
        <v>4672</v>
      </c>
      <c r="D284" s="650" t="s">
        <v>4908</v>
      </c>
      <c r="E284" s="650" t="s">
        <v>4909</v>
      </c>
      <c r="F284" s="653"/>
      <c r="G284" s="653"/>
      <c r="H284" s="653"/>
      <c r="I284" s="653"/>
      <c r="J284" s="653">
        <v>1</v>
      </c>
      <c r="K284" s="653">
        <v>3571</v>
      </c>
      <c r="L284" s="653"/>
      <c r="M284" s="653">
        <v>3571</v>
      </c>
      <c r="N284" s="653">
        <v>2</v>
      </c>
      <c r="O284" s="653">
        <v>7142</v>
      </c>
      <c r="P284" s="666"/>
      <c r="Q284" s="654">
        <v>3571</v>
      </c>
    </row>
    <row r="285" spans="1:17" ht="14.4" customHeight="1" x14ac:dyDescent="0.3">
      <c r="A285" s="649" t="s">
        <v>566</v>
      </c>
      <c r="B285" s="650" t="s">
        <v>4831</v>
      </c>
      <c r="C285" s="650" t="s">
        <v>4672</v>
      </c>
      <c r="D285" s="650" t="s">
        <v>4910</v>
      </c>
      <c r="E285" s="650" t="s">
        <v>4911</v>
      </c>
      <c r="F285" s="653">
        <v>15</v>
      </c>
      <c r="G285" s="653">
        <v>222900</v>
      </c>
      <c r="H285" s="653">
        <v>1</v>
      </c>
      <c r="I285" s="653">
        <v>14860</v>
      </c>
      <c r="J285" s="653">
        <v>5</v>
      </c>
      <c r="K285" s="653">
        <v>74525</v>
      </c>
      <c r="L285" s="653">
        <v>0.33434275459847468</v>
      </c>
      <c r="M285" s="653">
        <v>14905</v>
      </c>
      <c r="N285" s="653"/>
      <c r="O285" s="653"/>
      <c r="P285" s="666"/>
      <c r="Q285" s="654"/>
    </row>
    <row r="286" spans="1:17" ht="14.4" customHeight="1" x14ac:dyDescent="0.3">
      <c r="A286" s="649" t="s">
        <v>566</v>
      </c>
      <c r="B286" s="650" t="s">
        <v>4831</v>
      </c>
      <c r="C286" s="650" t="s">
        <v>4672</v>
      </c>
      <c r="D286" s="650" t="s">
        <v>4912</v>
      </c>
      <c r="E286" s="650" t="s">
        <v>4913</v>
      </c>
      <c r="F286" s="653">
        <v>2</v>
      </c>
      <c r="G286" s="653">
        <v>30622</v>
      </c>
      <c r="H286" s="653">
        <v>1</v>
      </c>
      <c r="I286" s="653">
        <v>15311</v>
      </c>
      <c r="J286" s="653">
        <v>4</v>
      </c>
      <c r="K286" s="653">
        <v>61472</v>
      </c>
      <c r="L286" s="653">
        <v>2.0074456273267587</v>
      </c>
      <c r="M286" s="653">
        <v>15368</v>
      </c>
      <c r="N286" s="653">
        <v>7</v>
      </c>
      <c r="O286" s="653">
        <v>107882</v>
      </c>
      <c r="P286" s="666">
        <v>3.5230226634445825</v>
      </c>
      <c r="Q286" s="654">
        <v>15411.714285714286</v>
      </c>
    </row>
    <row r="287" spans="1:17" ht="14.4" customHeight="1" x14ac:dyDescent="0.3">
      <c r="A287" s="649" t="s">
        <v>566</v>
      </c>
      <c r="B287" s="650" t="s">
        <v>4831</v>
      </c>
      <c r="C287" s="650" t="s">
        <v>4672</v>
      </c>
      <c r="D287" s="650" t="s">
        <v>4914</v>
      </c>
      <c r="E287" s="650" t="s">
        <v>4915</v>
      </c>
      <c r="F287" s="653"/>
      <c r="G287" s="653"/>
      <c r="H287" s="653"/>
      <c r="I287" s="653"/>
      <c r="J287" s="653">
        <v>5</v>
      </c>
      <c r="K287" s="653">
        <v>0</v>
      </c>
      <c r="L287" s="653"/>
      <c r="M287" s="653">
        <v>0</v>
      </c>
      <c r="N287" s="653">
        <v>5</v>
      </c>
      <c r="O287" s="653">
        <v>0</v>
      </c>
      <c r="P287" s="666"/>
      <c r="Q287" s="654">
        <v>0</v>
      </c>
    </row>
    <row r="288" spans="1:17" ht="14.4" customHeight="1" x14ac:dyDescent="0.3">
      <c r="A288" s="649" t="s">
        <v>566</v>
      </c>
      <c r="B288" s="650" t="s">
        <v>4831</v>
      </c>
      <c r="C288" s="650" t="s">
        <v>4672</v>
      </c>
      <c r="D288" s="650" t="s">
        <v>4916</v>
      </c>
      <c r="E288" s="650" t="s">
        <v>4917</v>
      </c>
      <c r="F288" s="653"/>
      <c r="G288" s="653"/>
      <c r="H288" s="653"/>
      <c r="I288" s="653"/>
      <c r="J288" s="653"/>
      <c r="K288" s="653"/>
      <c r="L288" s="653"/>
      <c r="M288" s="653"/>
      <c r="N288" s="653">
        <v>1</v>
      </c>
      <c r="O288" s="653">
        <v>355</v>
      </c>
      <c r="P288" s="666"/>
      <c r="Q288" s="654">
        <v>355</v>
      </c>
    </row>
    <row r="289" spans="1:17" ht="14.4" customHeight="1" x14ac:dyDescent="0.3">
      <c r="A289" s="649" t="s">
        <v>566</v>
      </c>
      <c r="B289" s="650" t="s">
        <v>4831</v>
      </c>
      <c r="C289" s="650" t="s">
        <v>4672</v>
      </c>
      <c r="D289" s="650" t="s">
        <v>4918</v>
      </c>
      <c r="E289" s="650" t="s">
        <v>4919</v>
      </c>
      <c r="F289" s="653"/>
      <c r="G289" s="653"/>
      <c r="H289" s="653"/>
      <c r="I289" s="653"/>
      <c r="J289" s="653"/>
      <c r="K289" s="653"/>
      <c r="L289" s="653"/>
      <c r="M289" s="653"/>
      <c r="N289" s="653">
        <v>1</v>
      </c>
      <c r="O289" s="653">
        <v>0</v>
      </c>
      <c r="P289" s="666"/>
      <c r="Q289" s="654">
        <v>0</v>
      </c>
    </row>
    <row r="290" spans="1:17" ht="14.4" customHeight="1" x14ac:dyDescent="0.3">
      <c r="A290" s="649" t="s">
        <v>566</v>
      </c>
      <c r="B290" s="650" t="s">
        <v>4831</v>
      </c>
      <c r="C290" s="650" t="s">
        <v>4672</v>
      </c>
      <c r="D290" s="650" t="s">
        <v>4920</v>
      </c>
      <c r="E290" s="650" t="s">
        <v>4921</v>
      </c>
      <c r="F290" s="653"/>
      <c r="G290" s="653"/>
      <c r="H290" s="653"/>
      <c r="I290" s="653"/>
      <c r="J290" s="653">
        <v>1</v>
      </c>
      <c r="K290" s="653">
        <v>6794</v>
      </c>
      <c r="L290" s="653"/>
      <c r="M290" s="653">
        <v>6794</v>
      </c>
      <c r="N290" s="653">
        <v>1</v>
      </c>
      <c r="O290" s="653">
        <v>6834</v>
      </c>
      <c r="P290" s="666"/>
      <c r="Q290" s="654">
        <v>6834</v>
      </c>
    </row>
    <row r="291" spans="1:17" ht="14.4" customHeight="1" x14ac:dyDescent="0.3">
      <c r="A291" s="649" t="s">
        <v>566</v>
      </c>
      <c r="B291" s="650" t="s">
        <v>4831</v>
      </c>
      <c r="C291" s="650" t="s">
        <v>4672</v>
      </c>
      <c r="D291" s="650" t="s">
        <v>4922</v>
      </c>
      <c r="E291" s="650" t="s">
        <v>4923</v>
      </c>
      <c r="F291" s="653">
        <v>1</v>
      </c>
      <c r="G291" s="653">
        <v>3580</v>
      </c>
      <c r="H291" s="653">
        <v>1</v>
      </c>
      <c r="I291" s="653">
        <v>3580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566</v>
      </c>
      <c r="B292" s="650" t="s">
        <v>4831</v>
      </c>
      <c r="C292" s="650" t="s">
        <v>4672</v>
      </c>
      <c r="D292" s="650" t="s">
        <v>4924</v>
      </c>
      <c r="E292" s="650" t="s">
        <v>4925</v>
      </c>
      <c r="F292" s="653"/>
      <c r="G292" s="653"/>
      <c r="H292" s="653"/>
      <c r="I292" s="653"/>
      <c r="J292" s="653">
        <v>5</v>
      </c>
      <c r="K292" s="653">
        <v>0</v>
      </c>
      <c r="L292" s="653"/>
      <c r="M292" s="653">
        <v>0</v>
      </c>
      <c r="N292" s="653">
        <v>9</v>
      </c>
      <c r="O292" s="653">
        <v>0</v>
      </c>
      <c r="P292" s="666"/>
      <c r="Q292" s="654">
        <v>0</v>
      </c>
    </row>
    <row r="293" spans="1:17" ht="14.4" customHeight="1" x14ac:dyDescent="0.3">
      <c r="A293" s="649" t="s">
        <v>566</v>
      </c>
      <c r="B293" s="650" t="s">
        <v>4831</v>
      </c>
      <c r="C293" s="650" t="s">
        <v>4672</v>
      </c>
      <c r="D293" s="650" t="s">
        <v>4926</v>
      </c>
      <c r="E293" s="650" t="s">
        <v>4927</v>
      </c>
      <c r="F293" s="653"/>
      <c r="G293" s="653"/>
      <c r="H293" s="653"/>
      <c r="I293" s="653"/>
      <c r="J293" s="653"/>
      <c r="K293" s="653"/>
      <c r="L293" s="653"/>
      <c r="M293" s="653"/>
      <c r="N293" s="653">
        <v>1</v>
      </c>
      <c r="O293" s="653">
        <v>0</v>
      </c>
      <c r="P293" s="666"/>
      <c r="Q293" s="654">
        <v>0</v>
      </c>
    </row>
    <row r="294" spans="1:17" ht="14.4" customHeight="1" x14ac:dyDescent="0.3">
      <c r="A294" s="649" t="s">
        <v>566</v>
      </c>
      <c r="B294" s="650" t="s">
        <v>4831</v>
      </c>
      <c r="C294" s="650" t="s">
        <v>4672</v>
      </c>
      <c r="D294" s="650" t="s">
        <v>4928</v>
      </c>
      <c r="E294" s="650" t="s">
        <v>4929</v>
      </c>
      <c r="F294" s="653"/>
      <c r="G294" s="653"/>
      <c r="H294" s="653"/>
      <c r="I294" s="653"/>
      <c r="J294" s="653">
        <v>1</v>
      </c>
      <c r="K294" s="653">
        <v>6045</v>
      </c>
      <c r="L294" s="653"/>
      <c r="M294" s="653">
        <v>6045</v>
      </c>
      <c r="N294" s="653">
        <v>2</v>
      </c>
      <c r="O294" s="653">
        <v>12141</v>
      </c>
      <c r="P294" s="666"/>
      <c r="Q294" s="654">
        <v>6070.5</v>
      </c>
    </row>
    <row r="295" spans="1:17" ht="14.4" customHeight="1" x14ac:dyDescent="0.3">
      <c r="A295" s="649" t="s">
        <v>566</v>
      </c>
      <c r="B295" s="650" t="s">
        <v>4831</v>
      </c>
      <c r="C295" s="650" t="s">
        <v>4672</v>
      </c>
      <c r="D295" s="650" t="s">
        <v>4930</v>
      </c>
      <c r="E295" s="650" t="s">
        <v>4931</v>
      </c>
      <c r="F295" s="653"/>
      <c r="G295" s="653"/>
      <c r="H295" s="653"/>
      <c r="I295" s="653"/>
      <c r="J295" s="653"/>
      <c r="K295" s="653"/>
      <c r="L295" s="653"/>
      <c r="M295" s="653"/>
      <c r="N295" s="653">
        <v>1</v>
      </c>
      <c r="O295" s="653">
        <v>4374</v>
      </c>
      <c r="P295" s="666"/>
      <c r="Q295" s="654">
        <v>4374</v>
      </c>
    </row>
    <row r="296" spans="1:17" ht="14.4" customHeight="1" x14ac:dyDescent="0.3">
      <c r="A296" s="649" t="s">
        <v>566</v>
      </c>
      <c r="B296" s="650" t="s">
        <v>4831</v>
      </c>
      <c r="C296" s="650" t="s">
        <v>4672</v>
      </c>
      <c r="D296" s="650" t="s">
        <v>4932</v>
      </c>
      <c r="E296" s="650" t="s">
        <v>4933</v>
      </c>
      <c r="F296" s="653">
        <v>2</v>
      </c>
      <c r="G296" s="653">
        <v>6396</v>
      </c>
      <c r="H296" s="653">
        <v>1</v>
      </c>
      <c r="I296" s="653">
        <v>3198</v>
      </c>
      <c r="J296" s="653">
        <v>1</v>
      </c>
      <c r="K296" s="653">
        <v>3205</v>
      </c>
      <c r="L296" s="653">
        <v>0.5010944340212633</v>
      </c>
      <c r="M296" s="653">
        <v>3205</v>
      </c>
      <c r="N296" s="653">
        <v>1</v>
      </c>
      <c r="O296" s="653">
        <v>3219</v>
      </c>
      <c r="P296" s="666">
        <v>0.50328330206378991</v>
      </c>
      <c r="Q296" s="654">
        <v>3219</v>
      </c>
    </row>
    <row r="297" spans="1:17" ht="14.4" customHeight="1" x14ac:dyDescent="0.3">
      <c r="A297" s="649" t="s">
        <v>566</v>
      </c>
      <c r="B297" s="650" t="s">
        <v>4831</v>
      </c>
      <c r="C297" s="650" t="s">
        <v>4672</v>
      </c>
      <c r="D297" s="650" t="s">
        <v>4934</v>
      </c>
      <c r="E297" s="650" t="s">
        <v>4935</v>
      </c>
      <c r="F297" s="653"/>
      <c r="G297" s="653"/>
      <c r="H297" s="653"/>
      <c r="I297" s="653"/>
      <c r="J297" s="653"/>
      <c r="K297" s="653"/>
      <c r="L297" s="653"/>
      <c r="M297" s="653"/>
      <c r="N297" s="653">
        <v>2</v>
      </c>
      <c r="O297" s="653">
        <v>0</v>
      </c>
      <c r="P297" s="666"/>
      <c r="Q297" s="654">
        <v>0</v>
      </c>
    </row>
    <row r="298" spans="1:17" ht="14.4" customHeight="1" x14ac:dyDescent="0.3">
      <c r="A298" s="649" t="s">
        <v>566</v>
      </c>
      <c r="B298" s="650" t="s">
        <v>4831</v>
      </c>
      <c r="C298" s="650" t="s">
        <v>4672</v>
      </c>
      <c r="D298" s="650" t="s">
        <v>4936</v>
      </c>
      <c r="E298" s="650" t="s">
        <v>4937</v>
      </c>
      <c r="F298" s="653"/>
      <c r="G298" s="653"/>
      <c r="H298" s="653"/>
      <c r="I298" s="653"/>
      <c r="J298" s="653">
        <v>1</v>
      </c>
      <c r="K298" s="653">
        <v>0</v>
      </c>
      <c r="L298" s="653"/>
      <c r="M298" s="653">
        <v>0</v>
      </c>
      <c r="N298" s="653">
        <v>1</v>
      </c>
      <c r="O298" s="653">
        <v>0</v>
      </c>
      <c r="P298" s="666"/>
      <c r="Q298" s="654">
        <v>0</v>
      </c>
    </row>
    <row r="299" spans="1:17" ht="14.4" customHeight="1" x14ac:dyDescent="0.3">
      <c r="A299" s="649" t="s">
        <v>566</v>
      </c>
      <c r="B299" s="650" t="s">
        <v>4831</v>
      </c>
      <c r="C299" s="650" t="s">
        <v>4672</v>
      </c>
      <c r="D299" s="650" t="s">
        <v>4938</v>
      </c>
      <c r="E299" s="650" t="s">
        <v>4939</v>
      </c>
      <c r="F299" s="653"/>
      <c r="G299" s="653"/>
      <c r="H299" s="653"/>
      <c r="I299" s="653"/>
      <c r="J299" s="653">
        <v>1</v>
      </c>
      <c r="K299" s="653">
        <v>2788</v>
      </c>
      <c r="L299" s="653"/>
      <c r="M299" s="653">
        <v>2788</v>
      </c>
      <c r="N299" s="653"/>
      <c r="O299" s="653"/>
      <c r="P299" s="666"/>
      <c r="Q299" s="654"/>
    </row>
    <row r="300" spans="1:17" ht="14.4" customHeight="1" x14ac:dyDescent="0.3">
      <c r="A300" s="649" t="s">
        <v>566</v>
      </c>
      <c r="B300" s="650" t="s">
        <v>4831</v>
      </c>
      <c r="C300" s="650" t="s">
        <v>4672</v>
      </c>
      <c r="D300" s="650" t="s">
        <v>4940</v>
      </c>
      <c r="E300" s="650" t="s">
        <v>4941</v>
      </c>
      <c r="F300" s="653">
        <v>1</v>
      </c>
      <c r="G300" s="653">
        <v>8016</v>
      </c>
      <c r="H300" s="653">
        <v>1</v>
      </c>
      <c r="I300" s="653">
        <v>8016</v>
      </c>
      <c r="J300" s="653"/>
      <c r="K300" s="653"/>
      <c r="L300" s="653"/>
      <c r="M300" s="653"/>
      <c r="N300" s="653">
        <v>1</v>
      </c>
      <c r="O300" s="653">
        <v>8132</v>
      </c>
      <c r="P300" s="666">
        <v>1.0144710578842315</v>
      </c>
      <c r="Q300" s="654">
        <v>8132</v>
      </c>
    </row>
    <row r="301" spans="1:17" ht="14.4" customHeight="1" x14ac:dyDescent="0.3">
      <c r="A301" s="649" t="s">
        <v>566</v>
      </c>
      <c r="B301" s="650" t="s">
        <v>4831</v>
      </c>
      <c r="C301" s="650" t="s">
        <v>4672</v>
      </c>
      <c r="D301" s="650" t="s">
        <v>4942</v>
      </c>
      <c r="E301" s="650" t="s">
        <v>4943</v>
      </c>
      <c r="F301" s="653"/>
      <c r="G301" s="653"/>
      <c r="H301" s="653"/>
      <c r="I301" s="653"/>
      <c r="J301" s="653"/>
      <c r="K301" s="653"/>
      <c r="L301" s="653"/>
      <c r="M301" s="653"/>
      <c r="N301" s="653">
        <v>2</v>
      </c>
      <c r="O301" s="653">
        <v>18050</v>
      </c>
      <c r="P301" s="666"/>
      <c r="Q301" s="654">
        <v>9025</v>
      </c>
    </row>
    <row r="302" spans="1:17" ht="14.4" customHeight="1" x14ac:dyDescent="0.3">
      <c r="A302" s="649" t="s">
        <v>566</v>
      </c>
      <c r="B302" s="650" t="s">
        <v>4831</v>
      </c>
      <c r="C302" s="650" t="s">
        <v>4672</v>
      </c>
      <c r="D302" s="650" t="s">
        <v>4944</v>
      </c>
      <c r="E302" s="650" t="s">
        <v>4945</v>
      </c>
      <c r="F302" s="653"/>
      <c r="G302" s="653"/>
      <c r="H302" s="653"/>
      <c r="I302" s="653"/>
      <c r="J302" s="653">
        <v>1</v>
      </c>
      <c r="K302" s="653">
        <v>0</v>
      </c>
      <c r="L302" s="653"/>
      <c r="M302" s="653">
        <v>0</v>
      </c>
      <c r="N302" s="653"/>
      <c r="O302" s="653"/>
      <c r="P302" s="666"/>
      <c r="Q302" s="654"/>
    </row>
    <row r="303" spans="1:17" ht="14.4" customHeight="1" x14ac:dyDescent="0.3">
      <c r="A303" s="649" t="s">
        <v>566</v>
      </c>
      <c r="B303" s="650" t="s">
        <v>4831</v>
      </c>
      <c r="C303" s="650" t="s">
        <v>4672</v>
      </c>
      <c r="D303" s="650" t="s">
        <v>4946</v>
      </c>
      <c r="E303" s="650" t="s">
        <v>4947</v>
      </c>
      <c r="F303" s="653"/>
      <c r="G303" s="653"/>
      <c r="H303" s="653"/>
      <c r="I303" s="653"/>
      <c r="J303" s="653">
        <v>1</v>
      </c>
      <c r="K303" s="653">
        <v>5546</v>
      </c>
      <c r="L303" s="653"/>
      <c r="M303" s="653">
        <v>5546</v>
      </c>
      <c r="N303" s="653"/>
      <c r="O303" s="653"/>
      <c r="P303" s="666"/>
      <c r="Q303" s="654"/>
    </row>
    <row r="304" spans="1:17" ht="14.4" customHeight="1" x14ac:dyDescent="0.3">
      <c r="A304" s="649" t="s">
        <v>566</v>
      </c>
      <c r="B304" s="650" t="s">
        <v>4831</v>
      </c>
      <c r="C304" s="650" t="s">
        <v>4672</v>
      </c>
      <c r="D304" s="650" t="s">
        <v>4948</v>
      </c>
      <c r="E304" s="650" t="s">
        <v>4949</v>
      </c>
      <c r="F304" s="653"/>
      <c r="G304" s="653"/>
      <c r="H304" s="653"/>
      <c r="I304" s="653"/>
      <c r="J304" s="653">
        <v>1</v>
      </c>
      <c r="K304" s="653">
        <v>3525</v>
      </c>
      <c r="L304" s="653"/>
      <c r="M304" s="653">
        <v>3525</v>
      </c>
      <c r="N304" s="653"/>
      <c r="O304" s="653"/>
      <c r="P304" s="666"/>
      <c r="Q304" s="654"/>
    </row>
    <row r="305" spans="1:17" ht="14.4" customHeight="1" x14ac:dyDescent="0.3">
      <c r="A305" s="649" t="s">
        <v>566</v>
      </c>
      <c r="B305" s="650" t="s">
        <v>4831</v>
      </c>
      <c r="C305" s="650" t="s">
        <v>4672</v>
      </c>
      <c r="D305" s="650" t="s">
        <v>4950</v>
      </c>
      <c r="E305" s="650" t="s">
        <v>4951</v>
      </c>
      <c r="F305" s="653"/>
      <c r="G305" s="653"/>
      <c r="H305" s="653"/>
      <c r="I305" s="653"/>
      <c r="J305" s="653">
        <v>1</v>
      </c>
      <c r="K305" s="653">
        <v>4617</v>
      </c>
      <c r="L305" s="653"/>
      <c r="M305" s="653">
        <v>4617</v>
      </c>
      <c r="N305" s="653">
        <v>2</v>
      </c>
      <c r="O305" s="653">
        <v>9234</v>
      </c>
      <c r="P305" s="666"/>
      <c r="Q305" s="654">
        <v>4617</v>
      </c>
    </row>
    <row r="306" spans="1:17" ht="14.4" customHeight="1" x14ac:dyDescent="0.3">
      <c r="A306" s="649" t="s">
        <v>566</v>
      </c>
      <c r="B306" s="650" t="s">
        <v>4831</v>
      </c>
      <c r="C306" s="650" t="s">
        <v>4672</v>
      </c>
      <c r="D306" s="650" t="s">
        <v>4952</v>
      </c>
      <c r="E306" s="650" t="s">
        <v>4953</v>
      </c>
      <c r="F306" s="653">
        <v>1</v>
      </c>
      <c r="G306" s="653">
        <v>4515</v>
      </c>
      <c r="H306" s="653">
        <v>1</v>
      </c>
      <c r="I306" s="653">
        <v>4515</v>
      </c>
      <c r="J306" s="653">
        <v>1</v>
      </c>
      <c r="K306" s="653">
        <v>4527</v>
      </c>
      <c r="L306" s="653">
        <v>1.00265780730897</v>
      </c>
      <c r="M306" s="653">
        <v>4527</v>
      </c>
      <c r="N306" s="653">
        <v>6</v>
      </c>
      <c r="O306" s="653">
        <v>27267</v>
      </c>
      <c r="P306" s="666">
        <v>6.0392026578073086</v>
      </c>
      <c r="Q306" s="654">
        <v>4544.5</v>
      </c>
    </row>
    <row r="307" spans="1:17" ht="14.4" customHeight="1" x14ac:dyDescent="0.3">
      <c r="A307" s="649" t="s">
        <v>566</v>
      </c>
      <c r="B307" s="650" t="s">
        <v>4831</v>
      </c>
      <c r="C307" s="650" t="s">
        <v>4672</v>
      </c>
      <c r="D307" s="650" t="s">
        <v>4954</v>
      </c>
      <c r="E307" s="650" t="s">
        <v>4955</v>
      </c>
      <c r="F307" s="653">
        <v>1</v>
      </c>
      <c r="G307" s="653">
        <v>2324</v>
      </c>
      <c r="H307" s="653">
        <v>1</v>
      </c>
      <c r="I307" s="653">
        <v>2324</v>
      </c>
      <c r="J307" s="653"/>
      <c r="K307" s="653"/>
      <c r="L307" s="653"/>
      <c r="M307" s="653"/>
      <c r="N307" s="653"/>
      <c r="O307" s="653"/>
      <c r="P307" s="666"/>
      <c r="Q307" s="654"/>
    </row>
    <row r="308" spans="1:17" ht="14.4" customHeight="1" x14ac:dyDescent="0.3">
      <c r="A308" s="649" t="s">
        <v>566</v>
      </c>
      <c r="B308" s="650" t="s">
        <v>4831</v>
      </c>
      <c r="C308" s="650" t="s">
        <v>4672</v>
      </c>
      <c r="D308" s="650" t="s">
        <v>4956</v>
      </c>
      <c r="E308" s="650" t="s">
        <v>4957</v>
      </c>
      <c r="F308" s="653"/>
      <c r="G308" s="653"/>
      <c r="H308" s="653"/>
      <c r="I308" s="653"/>
      <c r="J308" s="653">
        <v>1</v>
      </c>
      <c r="K308" s="653">
        <v>0</v>
      </c>
      <c r="L308" s="653"/>
      <c r="M308" s="653">
        <v>0</v>
      </c>
      <c r="N308" s="653"/>
      <c r="O308" s="653"/>
      <c r="P308" s="666"/>
      <c r="Q308" s="654"/>
    </row>
    <row r="309" spans="1:17" ht="14.4" customHeight="1" x14ac:dyDescent="0.3">
      <c r="A309" s="649" t="s">
        <v>566</v>
      </c>
      <c r="B309" s="650" t="s">
        <v>4831</v>
      </c>
      <c r="C309" s="650" t="s">
        <v>4672</v>
      </c>
      <c r="D309" s="650" t="s">
        <v>4958</v>
      </c>
      <c r="E309" s="650" t="s">
        <v>4959</v>
      </c>
      <c r="F309" s="653"/>
      <c r="G309" s="653"/>
      <c r="H309" s="653"/>
      <c r="I309" s="653"/>
      <c r="J309" s="653">
        <v>1</v>
      </c>
      <c r="K309" s="653">
        <v>5098</v>
      </c>
      <c r="L309" s="653"/>
      <c r="M309" s="653">
        <v>5098</v>
      </c>
      <c r="N309" s="653">
        <v>2</v>
      </c>
      <c r="O309" s="653">
        <v>10250</v>
      </c>
      <c r="P309" s="666"/>
      <c r="Q309" s="654">
        <v>5125</v>
      </c>
    </row>
    <row r="310" spans="1:17" ht="14.4" customHeight="1" x14ac:dyDescent="0.3">
      <c r="A310" s="649" t="s">
        <v>566</v>
      </c>
      <c r="B310" s="650" t="s">
        <v>4831</v>
      </c>
      <c r="C310" s="650" t="s">
        <v>4672</v>
      </c>
      <c r="D310" s="650" t="s">
        <v>4960</v>
      </c>
      <c r="E310" s="650" t="s">
        <v>4961</v>
      </c>
      <c r="F310" s="653"/>
      <c r="G310" s="653"/>
      <c r="H310" s="653"/>
      <c r="I310" s="653"/>
      <c r="J310" s="653"/>
      <c r="K310" s="653"/>
      <c r="L310" s="653"/>
      <c r="M310" s="653"/>
      <c r="N310" s="653">
        <v>1</v>
      </c>
      <c r="O310" s="653">
        <v>0</v>
      </c>
      <c r="P310" s="666"/>
      <c r="Q310" s="654">
        <v>0</v>
      </c>
    </row>
    <row r="311" spans="1:17" ht="14.4" customHeight="1" x14ac:dyDescent="0.3">
      <c r="A311" s="649" t="s">
        <v>566</v>
      </c>
      <c r="B311" s="650" t="s">
        <v>4831</v>
      </c>
      <c r="C311" s="650" t="s">
        <v>4672</v>
      </c>
      <c r="D311" s="650" t="s">
        <v>4962</v>
      </c>
      <c r="E311" s="650" t="s">
        <v>4963</v>
      </c>
      <c r="F311" s="653"/>
      <c r="G311" s="653"/>
      <c r="H311" s="653"/>
      <c r="I311" s="653"/>
      <c r="J311" s="653"/>
      <c r="K311" s="653"/>
      <c r="L311" s="653"/>
      <c r="M311" s="653"/>
      <c r="N311" s="653">
        <v>1</v>
      </c>
      <c r="O311" s="653">
        <v>10597</v>
      </c>
      <c r="P311" s="666"/>
      <c r="Q311" s="654">
        <v>10597</v>
      </c>
    </row>
    <row r="312" spans="1:17" ht="14.4" customHeight="1" x14ac:dyDescent="0.3">
      <c r="A312" s="649" t="s">
        <v>566</v>
      </c>
      <c r="B312" s="650" t="s">
        <v>4831</v>
      </c>
      <c r="C312" s="650" t="s">
        <v>4672</v>
      </c>
      <c r="D312" s="650" t="s">
        <v>4964</v>
      </c>
      <c r="E312" s="650" t="s">
        <v>4965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0</v>
      </c>
      <c r="P312" s="666"/>
      <c r="Q312" s="654">
        <v>0</v>
      </c>
    </row>
    <row r="313" spans="1:17" ht="14.4" customHeight="1" x14ac:dyDescent="0.3">
      <c r="A313" s="649" t="s">
        <v>566</v>
      </c>
      <c r="B313" s="650" t="s">
        <v>4831</v>
      </c>
      <c r="C313" s="650" t="s">
        <v>4672</v>
      </c>
      <c r="D313" s="650" t="s">
        <v>4966</v>
      </c>
      <c r="E313" s="650" t="s">
        <v>4967</v>
      </c>
      <c r="F313" s="653">
        <v>2</v>
      </c>
      <c r="G313" s="653">
        <v>7926</v>
      </c>
      <c r="H313" s="653">
        <v>1</v>
      </c>
      <c r="I313" s="653">
        <v>3963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566</v>
      </c>
      <c r="B314" s="650" t="s">
        <v>4831</v>
      </c>
      <c r="C314" s="650" t="s">
        <v>4672</v>
      </c>
      <c r="D314" s="650" t="s">
        <v>4968</v>
      </c>
      <c r="E314" s="650" t="s">
        <v>4969</v>
      </c>
      <c r="F314" s="653">
        <v>1</v>
      </c>
      <c r="G314" s="653">
        <v>5975</v>
      </c>
      <c r="H314" s="653">
        <v>1</v>
      </c>
      <c r="I314" s="653">
        <v>5975</v>
      </c>
      <c r="J314" s="653">
        <v>1</v>
      </c>
      <c r="K314" s="653">
        <v>5998</v>
      </c>
      <c r="L314" s="653">
        <v>1.0038493723849373</v>
      </c>
      <c r="M314" s="653">
        <v>5998</v>
      </c>
      <c r="N314" s="653"/>
      <c r="O314" s="653"/>
      <c r="P314" s="666"/>
      <c r="Q314" s="654"/>
    </row>
    <row r="315" spans="1:17" ht="14.4" customHeight="1" x14ac:dyDescent="0.3">
      <c r="A315" s="649" t="s">
        <v>566</v>
      </c>
      <c r="B315" s="650" t="s">
        <v>4831</v>
      </c>
      <c r="C315" s="650" t="s">
        <v>4672</v>
      </c>
      <c r="D315" s="650" t="s">
        <v>4970</v>
      </c>
      <c r="E315" s="650" t="s">
        <v>4971</v>
      </c>
      <c r="F315" s="653">
        <v>1</v>
      </c>
      <c r="G315" s="653">
        <v>9012</v>
      </c>
      <c r="H315" s="653">
        <v>1</v>
      </c>
      <c r="I315" s="653">
        <v>9012</v>
      </c>
      <c r="J315" s="653"/>
      <c r="K315" s="653"/>
      <c r="L315" s="653"/>
      <c r="M315" s="653"/>
      <c r="N315" s="653"/>
      <c r="O315" s="653"/>
      <c r="P315" s="666"/>
      <c r="Q315" s="654"/>
    </row>
    <row r="316" spans="1:17" ht="14.4" customHeight="1" x14ac:dyDescent="0.3">
      <c r="A316" s="649" t="s">
        <v>566</v>
      </c>
      <c r="B316" s="650" t="s">
        <v>4831</v>
      </c>
      <c r="C316" s="650" t="s">
        <v>4672</v>
      </c>
      <c r="D316" s="650" t="s">
        <v>4972</v>
      </c>
      <c r="E316" s="650" t="s">
        <v>4973</v>
      </c>
      <c r="F316" s="653"/>
      <c r="G316" s="653"/>
      <c r="H316" s="653"/>
      <c r="I316" s="653"/>
      <c r="J316" s="653">
        <v>2</v>
      </c>
      <c r="K316" s="653">
        <v>3840</v>
      </c>
      <c r="L316" s="653"/>
      <c r="M316" s="653">
        <v>1920</v>
      </c>
      <c r="N316" s="653"/>
      <c r="O316" s="653"/>
      <c r="P316" s="666"/>
      <c r="Q316" s="654"/>
    </row>
    <row r="317" spans="1:17" ht="14.4" customHeight="1" x14ac:dyDescent="0.3">
      <c r="A317" s="649" t="s">
        <v>566</v>
      </c>
      <c r="B317" s="650" t="s">
        <v>4831</v>
      </c>
      <c r="C317" s="650" t="s">
        <v>4672</v>
      </c>
      <c r="D317" s="650" t="s">
        <v>4974</v>
      </c>
      <c r="E317" s="650" t="s">
        <v>4975</v>
      </c>
      <c r="F317" s="653"/>
      <c r="G317" s="653"/>
      <c r="H317" s="653"/>
      <c r="I317" s="653"/>
      <c r="J317" s="653"/>
      <c r="K317" s="653"/>
      <c r="L317" s="653"/>
      <c r="M317" s="653"/>
      <c r="N317" s="653">
        <v>1</v>
      </c>
      <c r="O317" s="653">
        <v>8406</v>
      </c>
      <c r="P317" s="666"/>
      <c r="Q317" s="654">
        <v>8406</v>
      </c>
    </row>
    <row r="318" spans="1:17" ht="14.4" customHeight="1" x14ac:dyDescent="0.3">
      <c r="A318" s="649" t="s">
        <v>566</v>
      </c>
      <c r="B318" s="650" t="s">
        <v>4831</v>
      </c>
      <c r="C318" s="650" t="s">
        <v>4672</v>
      </c>
      <c r="D318" s="650" t="s">
        <v>4976</v>
      </c>
      <c r="E318" s="650" t="s">
        <v>4977</v>
      </c>
      <c r="F318" s="653"/>
      <c r="G318" s="653"/>
      <c r="H318" s="653"/>
      <c r="I318" s="653"/>
      <c r="J318" s="653">
        <v>1</v>
      </c>
      <c r="K318" s="653">
        <v>0</v>
      </c>
      <c r="L318" s="653"/>
      <c r="M318" s="653">
        <v>0</v>
      </c>
      <c r="N318" s="653">
        <v>1</v>
      </c>
      <c r="O318" s="653">
        <v>0</v>
      </c>
      <c r="P318" s="666"/>
      <c r="Q318" s="654">
        <v>0</v>
      </c>
    </row>
    <row r="319" spans="1:17" ht="14.4" customHeight="1" x14ac:dyDescent="0.3">
      <c r="A319" s="649" t="s">
        <v>566</v>
      </c>
      <c r="B319" s="650" t="s">
        <v>4831</v>
      </c>
      <c r="C319" s="650" t="s">
        <v>4672</v>
      </c>
      <c r="D319" s="650" t="s">
        <v>4978</v>
      </c>
      <c r="E319" s="650" t="s">
        <v>4979</v>
      </c>
      <c r="F319" s="653">
        <v>1</v>
      </c>
      <c r="G319" s="653">
        <v>6374</v>
      </c>
      <c r="H319" s="653">
        <v>1</v>
      </c>
      <c r="I319" s="653">
        <v>6374</v>
      </c>
      <c r="J319" s="653"/>
      <c r="K319" s="653"/>
      <c r="L319" s="653"/>
      <c r="M319" s="653"/>
      <c r="N319" s="653"/>
      <c r="O319" s="653"/>
      <c r="P319" s="666"/>
      <c r="Q319" s="654"/>
    </row>
    <row r="320" spans="1:17" ht="14.4" customHeight="1" x14ac:dyDescent="0.3">
      <c r="A320" s="649" t="s">
        <v>566</v>
      </c>
      <c r="B320" s="650" t="s">
        <v>4831</v>
      </c>
      <c r="C320" s="650" t="s">
        <v>4672</v>
      </c>
      <c r="D320" s="650" t="s">
        <v>4980</v>
      </c>
      <c r="E320" s="650" t="s">
        <v>4981</v>
      </c>
      <c r="F320" s="653"/>
      <c r="G320" s="653"/>
      <c r="H320" s="653"/>
      <c r="I320" s="653"/>
      <c r="J320" s="653"/>
      <c r="K320" s="653"/>
      <c r="L320" s="653"/>
      <c r="M320" s="653"/>
      <c r="N320" s="653">
        <v>1</v>
      </c>
      <c r="O320" s="653">
        <v>0</v>
      </c>
      <c r="P320" s="666"/>
      <c r="Q320" s="654">
        <v>0</v>
      </c>
    </row>
    <row r="321" spans="1:17" ht="14.4" customHeight="1" x14ac:dyDescent="0.3">
      <c r="A321" s="649" t="s">
        <v>566</v>
      </c>
      <c r="B321" s="650" t="s">
        <v>4982</v>
      </c>
      <c r="C321" s="650" t="s">
        <v>4672</v>
      </c>
      <c r="D321" s="650" t="s">
        <v>4983</v>
      </c>
      <c r="E321" s="650" t="s">
        <v>4984</v>
      </c>
      <c r="F321" s="653"/>
      <c r="G321" s="653"/>
      <c r="H321" s="653"/>
      <c r="I321" s="653"/>
      <c r="J321" s="653">
        <v>1</v>
      </c>
      <c r="K321" s="653">
        <v>1617</v>
      </c>
      <c r="L321" s="653"/>
      <c r="M321" s="653">
        <v>1617</v>
      </c>
      <c r="N321" s="653"/>
      <c r="O321" s="653"/>
      <c r="P321" s="666"/>
      <c r="Q321" s="654"/>
    </row>
    <row r="322" spans="1:17" ht="14.4" customHeight="1" x14ac:dyDescent="0.3">
      <c r="A322" s="649" t="s">
        <v>566</v>
      </c>
      <c r="B322" s="650" t="s">
        <v>4982</v>
      </c>
      <c r="C322" s="650" t="s">
        <v>4672</v>
      </c>
      <c r="D322" s="650" t="s">
        <v>4985</v>
      </c>
      <c r="E322" s="650" t="s">
        <v>4986</v>
      </c>
      <c r="F322" s="653">
        <v>5</v>
      </c>
      <c r="G322" s="653">
        <v>3375</v>
      </c>
      <c r="H322" s="653">
        <v>1</v>
      </c>
      <c r="I322" s="653">
        <v>675</v>
      </c>
      <c r="J322" s="653">
        <v>5</v>
      </c>
      <c r="K322" s="653">
        <v>3405</v>
      </c>
      <c r="L322" s="653">
        <v>1.0088888888888889</v>
      </c>
      <c r="M322" s="653">
        <v>681</v>
      </c>
      <c r="N322" s="653"/>
      <c r="O322" s="653"/>
      <c r="P322" s="666"/>
      <c r="Q322" s="654"/>
    </row>
    <row r="323" spans="1:17" ht="14.4" customHeight="1" x14ac:dyDescent="0.3">
      <c r="A323" s="649" t="s">
        <v>566</v>
      </c>
      <c r="B323" s="650" t="s">
        <v>4982</v>
      </c>
      <c r="C323" s="650" t="s">
        <v>4672</v>
      </c>
      <c r="D323" s="650" t="s">
        <v>4987</v>
      </c>
      <c r="E323" s="650" t="s">
        <v>4988</v>
      </c>
      <c r="F323" s="653">
        <v>1</v>
      </c>
      <c r="G323" s="653">
        <v>148</v>
      </c>
      <c r="H323" s="653">
        <v>1</v>
      </c>
      <c r="I323" s="653">
        <v>148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566</v>
      </c>
      <c r="B324" s="650" t="s">
        <v>4982</v>
      </c>
      <c r="C324" s="650" t="s">
        <v>4672</v>
      </c>
      <c r="D324" s="650" t="s">
        <v>4989</v>
      </c>
      <c r="E324" s="650" t="s">
        <v>4990</v>
      </c>
      <c r="F324" s="653">
        <v>1</v>
      </c>
      <c r="G324" s="653">
        <v>222</v>
      </c>
      <c r="H324" s="653">
        <v>1</v>
      </c>
      <c r="I324" s="653">
        <v>222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566</v>
      </c>
      <c r="B325" s="650" t="s">
        <v>4982</v>
      </c>
      <c r="C325" s="650" t="s">
        <v>4672</v>
      </c>
      <c r="D325" s="650" t="s">
        <v>4991</v>
      </c>
      <c r="E325" s="650" t="s">
        <v>4992</v>
      </c>
      <c r="F325" s="653">
        <v>1</v>
      </c>
      <c r="G325" s="653">
        <v>91</v>
      </c>
      <c r="H325" s="653">
        <v>1</v>
      </c>
      <c r="I325" s="653">
        <v>91</v>
      </c>
      <c r="J325" s="653">
        <v>2</v>
      </c>
      <c r="K325" s="653">
        <v>182</v>
      </c>
      <c r="L325" s="653">
        <v>2</v>
      </c>
      <c r="M325" s="653">
        <v>91</v>
      </c>
      <c r="N325" s="653">
        <v>2</v>
      </c>
      <c r="O325" s="653">
        <v>182</v>
      </c>
      <c r="P325" s="666">
        <v>2</v>
      </c>
      <c r="Q325" s="654">
        <v>91</v>
      </c>
    </row>
    <row r="326" spans="1:17" ht="14.4" customHeight="1" x14ac:dyDescent="0.3">
      <c r="A326" s="649" t="s">
        <v>566</v>
      </c>
      <c r="B326" s="650" t="s">
        <v>4982</v>
      </c>
      <c r="C326" s="650" t="s">
        <v>4672</v>
      </c>
      <c r="D326" s="650" t="s">
        <v>4993</v>
      </c>
      <c r="E326" s="650" t="s">
        <v>4994</v>
      </c>
      <c r="F326" s="653"/>
      <c r="G326" s="653"/>
      <c r="H326" s="653"/>
      <c r="I326" s="653"/>
      <c r="J326" s="653">
        <v>1</v>
      </c>
      <c r="K326" s="653">
        <v>223</v>
      </c>
      <c r="L326" s="653"/>
      <c r="M326" s="653">
        <v>223</v>
      </c>
      <c r="N326" s="653">
        <v>1</v>
      </c>
      <c r="O326" s="653">
        <v>223</v>
      </c>
      <c r="P326" s="666"/>
      <c r="Q326" s="654">
        <v>223</v>
      </c>
    </row>
    <row r="327" spans="1:17" ht="14.4" customHeight="1" x14ac:dyDescent="0.3">
      <c r="A327" s="649" t="s">
        <v>566</v>
      </c>
      <c r="B327" s="650" t="s">
        <v>4982</v>
      </c>
      <c r="C327" s="650" t="s">
        <v>4672</v>
      </c>
      <c r="D327" s="650" t="s">
        <v>4995</v>
      </c>
      <c r="E327" s="650" t="s">
        <v>4996</v>
      </c>
      <c r="F327" s="653">
        <v>1</v>
      </c>
      <c r="G327" s="653">
        <v>373</v>
      </c>
      <c r="H327" s="653">
        <v>1</v>
      </c>
      <c r="I327" s="653">
        <v>373</v>
      </c>
      <c r="J327" s="653"/>
      <c r="K327" s="653"/>
      <c r="L327" s="653"/>
      <c r="M327" s="653"/>
      <c r="N327" s="653"/>
      <c r="O327" s="653"/>
      <c r="P327" s="666"/>
      <c r="Q327" s="654"/>
    </row>
    <row r="328" spans="1:17" ht="14.4" customHeight="1" x14ac:dyDescent="0.3">
      <c r="A328" s="649" t="s">
        <v>566</v>
      </c>
      <c r="B328" s="650" t="s">
        <v>4982</v>
      </c>
      <c r="C328" s="650" t="s">
        <v>4672</v>
      </c>
      <c r="D328" s="650" t="s">
        <v>4997</v>
      </c>
      <c r="E328" s="650" t="s">
        <v>4998</v>
      </c>
      <c r="F328" s="653">
        <v>1</v>
      </c>
      <c r="G328" s="653">
        <v>4605</v>
      </c>
      <c r="H328" s="653">
        <v>1</v>
      </c>
      <c r="I328" s="653">
        <v>4605</v>
      </c>
      <c r="J328" s="653"/>
      <c r="K328" s="653"/>
      <c r="L328" s="653"/>
      <c r="M328" s="653"/>
      <c r="N328" s="653">
        <v>1</v>
      </c>
      <c r="O328" s="653">
        <v>4670</v>
      </c>
      <c r="P328" s="666">
        <v>1.0141150922909881</v>
      </c>
      <c r="Q328" s="654">
        <v>4670</v>
      </c>
    </row>
    <row r="329" spans="1:17" ht="14.4" customHeight="1" x14ac:dyDescent="0.3">
      <c r="A329" s="649" t="s">
        <v>566</v>
      </c>
      <c r="B329" s="650" t="s">
        <v>4982</v>
      </c>
      <c r="C329" s="650" t="s">
        <v>4672</v>
      </c>
      <c r="D329" s="650" t="s">
        <v>4999</v>
      </c>
      <c r="E329" s="650" t="s">
        <v>5000</v>
      </c>
      <c r="F329" s="653"/>
      <c r="G329" s="653"/>
      <c r="H329" s="653"/>
      <c r="I329" s="653"/>
      <c r="J329" s="653">
        <v>1</v>
      </c>
      <c r="K329" s="653">
        <v>3127</v>
      </c>
      <c r="L329" s="653"/>
      <c r="M329" s="653">
        <v>3127</v>
      </c>
      <c r="N329" s="653"/>
      <c r="O329" s="653"/>
      <c r="P329" s="666"/>
      <c r="Q329" s="654"/>
    </row>
    <row r="330" spans="1:17" ht="14.4" customHeight="1" x14ac:dyDescent="0.3">
      <c r="A330" s="649" t="s">
        <v>566</v>
      </c>
      <c r="B330" s="650" t="s">
        <v>4982</v>
      </c>
      <c r="C330" s="650" t="s">
        <v>4672</v>
      </c>
      <c r="D330" s="650" t="s">
        <v>5001</v>
      </c>
      <c r="E330" s="650" t="s">
        <v>5002</v>
      </c>
      <c r="F330" s="653">
        <v>2</v>
      </c>
      <c r="G330" s="653">
        <v>8180</v>
      </c>
      <c r="H330" s="653">
        <v>1</v>
      </c>
      <c r="I330" s="653">
        <v>4090</v>
      </c>
      <c r="J330" s="653">
        <v>1</v>
      </c>
      <c r="K330" s="653">
        <v>4110</v>
      </c>
      <c r="L330" s="653">
        <v>0.50244498777506108</v>
      </c>
      <c r="M330" s="653">
        <v>4110</v>
      </c>
      <c r="N330" s="653"/>
      <c r="O330" s="653"/>
      <c r="P330" s="666"/>
      <c r="Q330" s="654"/>
    </row>
    <row r="331" spans="1:17" ht="14.4" customHeight="1" x14ac:dyDescent="0.3">
      <c r="A331" s="649" t="s">
        <v>566</v>
      </c>
      <c r="B331" s="650" t="s">
        <v>4982</v>
      </c>
      <c r="C331" s="650" t="s">
        <v>4672</v>
      </c>
      <c r="D331" s="650" t="s">
        <v>5003</v>
      </c>
      <c r="E331" s="650" t="s">
        <v>5004</v>
      </c>
      <c r="F331" s="653"/>
      <c r="G331" s="653"/>
      <c r="H331" s="653"/>
      <c r="I331" s="653"/>
      <c r="J331" s="653"/>
      <c r="K331" s="653"/>
      <c r="L331" s="653"/>
      <c r="M331" s="653"/>
      <c r="N331" s="653">
        <v>3</v>
      </c>
      <c r="O331" s="653">
        <v>339</v>
      </c>
      <c r="P331" s="666"/>
      <c r="Q331" s="654">
        <v>113</v>
      </c>
    </row>
    <row r="332" spans="1:17" ht="14.4" customHeight="1" x14ac:dyDescent="0.3">
      <c r="A332" s="649" t="s">
        <v>566</v>
      </c>
      <c r="B332" s="650" t="s">
        <v>4982</v>
      </c>
      <c r="C332" s="650" t="s">
        <v>4672</v>
      </c>
      <c r="D332" s="650" t="s">
        <v>5005</v>
      </c>
      <c r="E332" s="650" t="s">
        <v>5006</v>
      </c>
      <c r="F332" s="653">
        <v>1</v>
      </c>
      <c r="G332" s="653">
        <v>4268</v>
      </c>
      <c r="H332" s="653">
        <v>1</v>
      </c>
      <c r="I332" s="653">
        <v>4268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566</v>
      </c>
      <c r="B333" s="650" t="s">
        <v>4982</v>
      </c>
      <c r="C333" s="650" t="s">
        <v>4672</v>
      </c>
      <c r="D333" s="650" t="s">
        <v>5007</v>
      </c>
      <c r="E333" s="650" t="s">
        <v>5008</v>
      </c>
      <c r="F333" s="653">
        <v>2</v>
      </c>
      <c r="G333" s="653">
        <v>10614</v>
      </c>
      <c r="H333" s="653">
        <v>1</v>
      </c>
      <c r="I333" s="653">
        <v>5307</v>
      </c>
      <c r="J333" s="653"/>
      <c r="K333" s="653"/>
      <c r="L333" s="653"/>
      <c r="M333" s="653"/>
      <c r="N333" s="653">
        <v>2</v>
      </c>
      <c r="O333" s="653">
        <v>10646</v>
      </c>
      <c r="P333" s="666">
        <v>1.0030148859996231</v>
      </c>
      <c r="Q333" s="654">
        <v>5323</v>
      </c>
    </row>
    <row r="334" spans="1:17" ht="14.4" customHeight="1" x14ac:dyDescent="0.3">
      <c r="A334" s="649" t="s">
        <v>566</v>
      </c>
      <c r="B334" s="650" t="s">
        <v>4982</v>
      </c>
      <c r="C334" s="650" t="s">
        <v>4672</v>
      </c>
      <c r="D334" s="650" t="s">
        <v>5009</v>
      </c>
      <c r="E334" s="650" t="s">
        <v>5010</v>
      </c>
      <c r="F334" s="653">
        <v>1</v>
      </c>
      <c r="G334" s="653">
        <v>8700</v>
      </c>
      <c r="H334" s="653">
        <v>1</v>
      </c>
      <c r="I334" s="653">
        <v>8700</v>
      </c>
      <c r="J334" s="653">
        <v>1</v>
      </c>
      <c r="K334" s="653">
        <v>8700</v>
      </c>
      <c r="L334" s="653">
        <v>1</v>
      </c>
      <c r="M334" s="653">
        <v>8700</v>
      </c>
      <c r="N334" s="653">
        <v>1</v>
      </c>
      <c r="O334" s="653">
        <v>8843</v>
      </c>
      <c r="P334" s="666">
        <v>1.0164367816091955</v>
      </c>
      <c r="Q334" s="654">
        <v>8843</v>
      </c>
    </row>
    <row r="335" spans="1:17" ht="14.4" customHeight="1" x14ac:dyDescent="0.3">
      <c r="A335" s="649" t="s">
        <v>566</v>
      </c>
      <c r="B335" s="650" t="s">
        <v>4982</v>
      </c>
      <c r="C335" s="650" t="s">
        <v>4672</v>
      </c>
      <c r="D335" s="650" t="s">
        <v>5011</v>
      </c>
      <c r="E335" s="650" t="s">
        <v>5012</v>
      </c>
      <c r="F335" s="653">
        <v>4</v>
      </c>
      <c r="G335" s="653">
        <v>16052</v>
      </c>
      <c r="H335" s="653">
        <v>1</v>
      </c>
      <c r="I335" s="653">
        <v>4013</v>
      </c>
      <c r="J335" s="653">
        <v>2</v>
      </c>
      <c r="K335" s="653">
        <v>8066</v>
      </c>
      <c r="L335" s="653">
        <v>0.50249190132070765</v>
      </c>
      <c r="M335" s="653">
        <v>4033</v>
      </c>
      <c r="N335" s="653">
        <v>5</v>
      </c>
      <c r="O335" s="653">
        <v>20233</v>
      </c>
      <c r="P335" s="666">
        <v>1.2604659855469724</v>
      </c>
      <c r="Q335" s="654">
        <v>4046.6</v>
      </c>
    </row>
    <row r="336" spans="1:17" ht="14.4" customHeight="1" x14ac:dyDescent="0.3">
      <c r="A336" s="649" t="s">
        <v>566</v>
      </c>
      <c r="B336" s="650" t="s">
        <v>4982</v>
      </c>
      <c r="C336" s="650" t="s">
        <v>4672</v>
      </c>
      <c r="D336" s="650" t="s">
        <v>5013</v>
      </c>
      <c r="E336" s="650" t="s">
        <v>5014</v>
      </c>
      <c r="F336" s="653">
        <v>1</v>
      </c>
      <c r="G336" s="653">
        <v>926</v>
      </c>
      <c r="H336" s="653">
        <v>1</v>
      </c>
      <c r="I336" s="653">
        <v>926</v>
      </c>
      <c r="J336" s="653">
        <v>1</v>
      </c>
      <c r="K336" s="653">
        <v>932</v>
      </c>
      <c r="L336" s="653">
        <v>1.0064794816414686</v>
      </c>
      <c r="M336" s="653">
        <v>932</v>
      </c>
      <c r="N336" s="653">
        <v>2</v>
      </c>
      <c r="O336" s="653">
        <v>1874</v>
      </c>
      <c r="P336" s="666">
        <v>2.0237580993520519</v>
      </c>
      <c r="Q336" s="654">
        <v>937</v>
      </c>
    </row>
    <row r="337" spans="1:17" ht="14.4" customHeight="1" x14ac:dyDescent="0.3">
      <c r="A337" s="649" t="s">
        <v>566</v>
      </c>
      <c r="B337" s="650" t="s">
        <v>4982</v>
      </c>
      <c r="C337" s="650" t="s">
        <v>4672</v>
      </c>
      <c r="D337" s="650" t="s">
        <v>5015</v>
      </c>
      <c r="E337" s="650" t="s">
        <v>5016</v>
      </c>
      <c r="F337" s="653">
        <v>1</v>
      </c>
      <c r="G337" s="653">
        <v>2919</v>
      </c>
      <c r="H337" s="653">
        <v>1</v>
      </c>
      <c r="I337" s="653">
        <v>2919</v>
      </c>
      <c r="J337" s="653"/>
      <c r="K337" s="653"/>
      <c r="L337" s="653"/>
      <c r="M337" s="653"/>
      <c r="N337" s="653">
        <v>1</v>
      </c>
      <c r="O337" s="653">
        <v>2936</v>
      </c>
      <c r="P337" s="666">
        <v>1.0058239122987325</v>
      </c>
      <c r="Q337" s="654">
        <v>2936</v>
      </c>
    </row>
    <row r="338" spans="1:17" ht="14.4" customHeight="1" x14ac:dyDescent="0.3">
      <c r="A338" s="649" t="s">
        <v>566</v>
      </c>
      <c r="B338" s="650" t="s">
        <v>4982</v>
      </c>
      <c r="C338" s="650" t="s">
        <v>4672</v>
      </c>
      <c r="D338" s="650" t="s">
        <v>5017</v>
      </c>
      <c r="E338" s="650" t="s">
        <v>5018</v>
      </c>
      <c r="F338" s="653">
        <v>1</v>
      </c>
      <c r="G338" s="653">
        <v>3889</v>
      </c>
      <c r="H338" s="653">
        <v>1</v>
      </c>
      <c r="I338" s="653">
        <v>3889</v>
      </c>
      <c r="J338" s="653"/>
      <c r="K338" s="653"/>
      <c r="L338" s="653"/>
      <c r="M338" s="653"/>
      <c r="N338" s="653">
        <v>1</v>
      </c>
      <c r="O338" s="653">
        <v>3909</v>
      </c>
      <c r="P338" s="666">
        <v>1.0051427102082797</v>
      </c>
      <c r="Q338" s="654">
        <v>3909</v>
      </c>
    </row>
    <row r="339" spans="1:17" ht="14.4" customHeight="1" x14ac:dyDescent="0.3">
      <c r="A339" s="649" t="s">
        <v>566</v>
      </c>
      <c r="B339" s="650" t="s">
        <v>4982</v>
      </c>
      <c r="C339" s="650" t="s">
        <v>4672</v>
      </c>
      <c r="D339" s="650" t="s">
        <v>5019</v>
      </c>
      <c r="E339" s="650" t="s">
        <v>5020</v>
      </c>
      <c r="F339" s="653"/>
      <c r="G339" s="653"/>
      <c r="H339" s="653"/>
      <c r="I339" s="653"/>
      <c r="J339" s="653">
        <v>4</v>
      </c>
      <c r="K339" s="653">
        <v>11256</v>
      </c>
      <c r="L339" s="653"/>
      <c r="M339" s="653">
        <v>2814</v>
      </c>
      <c r="N339" s="653">
        <v>4</v>
      </c>
      <c r="O339" s="653">
        <v>11283</v>
      </c>
      <c r="P339" s="666"/>
      <c r="Q339" s="654">
        <v>2820.75</v>
      </c>
    </row>
    <row r="340" spans="1:17" ht="14.4" customHeight="1" x14ac:dyDescent="0.3">
      <c r="A340" s="649" t="s">
        <v>566</v>
      </c>
      <c r="B340" s="650" t="s">
        <v>4982</v>
      </c>
      <c r="C340" s="650" t="s">
        <v>4672</v>
      </c>
      <c r="D340" s="650" t="s">
        <v>4900</v>
      </c>
      <c r="E340" s="650" t="s">
        <v>4901</v>
      </c>
      <c r="F340" s="653">
        <v>5</v>
      </c>
      <c r="G340" s="653">
        <v>4210</v>
      </c>
      <c r="H340" s="653">
        <v>1</v>
      </c>
      <c r="I340" s="653">
        <v>842</v>
      </c>
      <c r="J340" s="653">
        <v>7</v>
      </c>
      <c r="K340" s="653">
        <v>5915</v>
      </c>
      <c r="L340" s="653">
        <v>1.4049881235154393</v>
      </c>
      <c r="M340" s="653">
        <v>845</v>
      </c>
      <c r="N340" s="653">
        <v>1</v>
      </c>
      <c r="O340" s="653">
        <v>850</v>
      </c>
      <c r="P340" s="666">
        <v>0.20190023752969122</v>
      </c>
      <c r="Q340" s="654">
        <v>850</v>
      </c>
    </row>
    <row r="341" spans="1:17" ht="14.4" customHeight="1" x14ac:dyDescent="0.3">
      <c r="A341" s="649" t="s">
        <v>566</v>
      </c>
      <c r="B341" s="650" t="s">
        <v>4982</v>
      </c>
      <c r="C341" s="650" t="s">
        <v>4672</v>
      </c>
      <c r="D341" s="650" t="s">
        <v>5021</v>
      </c>
      <c r="E341" s="650" t="s">
        <v>5022</v>
      </c>
      <c r="F341" s="653">
        <v>8</v>
      </c>
      <c r="G341" s="653">
        <v>888</v>
      </c>
      <c r="H341" s="653">
        <v>1</v>
      </c>
      <c r="I341" s="653">
        <v>111</v>
      </c>
      <c r="J341" s="653">
        <v>5</v>
      </c>
      <c r="K341" s="653">
        <v>560</v>
      </c>
      <c r="L341" s="653">
        <v>0.63063063063063063</v>
      </c>
      <c r="M341" s="653">
        <v>112</v>
      </c>
      <c r="N341" s="653">
        <v>3</v>
      </c>
      <c r="O341" s="653">
        <v>338</v>
      </c>
      <c r="P341" s="666">
        <v>0.38063063063063063</v>
      </c>
      <c r="Q341" s="654">
        <v>112.66666666666667</v>
      </c>
    </row>
    <row r="342" spans="1:17" ht="14.4" customHeight="1" x14ac:dyDescent="0.3">
      <c r="A342" s="649" t="s">
        <v>566</v>
      </c>
      <c r="B342" s="650" t="s">
        <v>4982</v>
      </c>
      <c r="C342" s="650" t="s">
        <v>4672</v>
      </c>
      <c r="D342" s="650" t="s">
        <v>5023</v>
      </c>
      <c r="E342" s="650" t="s">
        <v>5024</v>
      </c>
      <c r="F342" s="653">
        <v>4</v>
      </c>
      <c r="G342" s="653">
        <v>640</v>
      </c>
      <c r="H342" s="653">
        <v>1</v>
      </c>
      <c r="I342" s="653">
        <v>160</v>
      </c>
      <c r="J342" s="653"/>
      <c r="K342" s="653"/>
      <c r="L342" s="653"/>
      <c r="M342" s="653"/>
      <c r="N342" s="653">
        <v>2</v>
      </c>
      <c r="O342" s="653">
        <v>471</v>
      </c>
      <c r="P342" s="666">
        <v>0.73593750000000002</v>
      </c>
      <c r="Q342" s="654">
        <v>235.5</v>
      </c>
    </row>
    <row r="343" spans="1:17" ht="14.4" customHeight="1" x14ac:dyDescent="0.3">
      <c r="A343" s="649" t="s">
        <v>566</v>
      </c>
      <c r="B343" s="650" t="s">
        <v>4982</v>
      </c>
      <c r="C343" s="650" t="s">
        <v>4672</v>
      </c>
      <c r="D343" s="650" t="s">
        <v>5025</v>
      </c>
      <c r="E343" s="650" t="s">
        <v>5026</v>
      </c>
      <c r="F343" s="653">
        <v>1</v>
      </c>
      <c r="G343" s="653">
        <v>2498</v>
      </c>
      <c r="H343" s="653">
        <v>1</v>
      </c>
      <c r="I343" s="653">
        <v>2498</v>
      </c>
      <c r="J343" s="653"/>
      <c r="K343" s="653"/>
      <c r="L343" s="653"/>
      <c r="M343" s="653"/>
      <c r="N343" s="653"/>
      <c r="O343" s="653"/>
      <c r="P343" s="666"/>
      <c r="Q343" s="654"/>
    </row>
    <row r="344" spans="1:17" ht="14.4" customHeight="1" x14ac:dyDescent="0.3">
      <c r="A344" s="649" t="s">
        <v>566</v>
      </c>
      <c r="B344" s="650" t="s">
        <v>4982</v>
      </c>
      <c r="C344" s="650" t="s">
        <v>4672</v>
      </c>
      <c r="D344" s="650" t="s">
        <v>5027</v>
      </c>
      <c r="E344" s="650" t="s">
        <v>5028</v>
      </c>
      <c r="F344" s="653">
        <v>1</v>
      </c>
      <c r="G344" s="653">
        <v>5365</v>
      </c>
      <c r="H344" s="653">
        <v>1</v>
      </c>
      <c r="I344" s="653">
        <v>5365</v>
      </c>
      <c r="J344" s="653"/>
      <c r="K344" s="653"/>
      <c r="L344" s="653"/>
      <c r="M344" s="653"/>
      <c r="N344" s="653">
        <v>1</v>
      </c>
      <c r="O344" s="653">
        <v>5461</v>
      </c>
      <c r="P344" s="666">
        <v>1.0178937558247902</v>
      </c>
      <c r="Q344" s="654">
        <v>5461</v>
      </c>
    </row>
    <row r="345" spans="1:17" ht="14.4" customHeight="1" x14ac:dyDescent="0.3">
      <c r="A345" s="649" t="s">
        <v>566</v>
      </c>
      <c r="B345" s="650" t="s">
        <v>4982</v>
      </c>
      <c r="C345" s="650" t="s">
        <v>4672</v>
      </c>
      <c r="D345" s="650" t="s">
        <v>5029</v>
      </c>
      <c r="E345" s="650" t="s">
        <v>5030</v>
      </c>
      <c r="F345" s="653">
        <v>1</v>
      </c>
      <c r="G345" s="653">
        <v>2434</v>
      </c>
      <c r="H345" s="653">
        <v>1</v>
      </c>
      <c r="I345" s="653">
        <v>2434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566</v>
      </c>
      <c r="B346" s="650" t="s">
        <v>4982</v>
      </c>
      <c r="C346" s="650" t="s">
        <v>4672</v>
      </c>
      <c r="D346" s="650" t="s">
        <v>5031</v>
      </c>
      <c r="E346" s="650" t="s">
        <v>5032</v>
      </c>
      <c r="F346" s="653">
        <v>1</v>
      </c>
      <c r="G346" s="653">
        <v>2431</v>
      </c>
      <c r="H346" s="653">
        <v>1</v>
      </c>
      <c r="I346" s="653">
        <v>2431</v>
      </c>
      <c r="J346" s="653"/>
      <c r="K346" s="653"/>
      <c r="L346" s="653"/>
      <c r="M346" s="653"/>
      <c r="N346" s="653"/>
      <c r="O346" s="653"/>
      <c r="P346" s="666"/>
      <c r="Q346" s="654"/>
    </row>
    <row r="347" spans="1:17" ht="14.4" customHeight="1" x14ac:dyDescent="0.3">
      <c r="A347" s="649" t="s">
        <v>566</v>
      </c>
      <c r="B347" s="650" t="s">
        <v>4982</v>
      </c>
      <c r="C347" s="650" t="s">
        <v>4672</v>
      </c>
      <c r="D347" s="650" t="s">
        <v>5033</v>
      </c>
      <c r="E347" s="650" t="s">
        <v>5034</v>
      </c>
      <c r="F347" s="653">
        <v>1</v>
      </c>
      <c r="G347" s="653">
        <v>2776</v>
      </c>
      <c r="H347" s="653">
        <v>1</v>
      </c>
      <c r="I347" s="653">
        <v>2776</v>
      </c>
      <c r="J347" s="653"/>
      <c r="K347" s="653"/>
      <c r="L347" s="653"/>
      <c r="M347" s="653"/>
      <c r="N347" s="653"/>
      <c r="O347" s="653"/>
      <c r="P347" s="666"/>
      <c r="Q347" s="654"/>
    </row>
    <row r="348" spans="1:17" ht="14.4" customHeight="1" x14ac:dyDescent="0.3">
      <c r="A348" s="649" t="s">
        <v>566</v>
      </c>
      <c r="B348" s="650" t="s">
        <v>4982</v>
      </c>
      <c r="C348" s="650" t="s">
        <v>4672</v>
      </c>
      <c r="D348" s="650" t="s">
        <v>5035</v>
      </c>
      <c r="E348" s="650" t="s">
        <v>5036</v>
      </c>
      <c r="F348" s="653">
        <v>1</v>
      </c>
      <c r="G348" s="653">
        <v>3740</v>
      </c>
      <c r="H348" s="653">
        <v>1</v>
      </c>
      <c r="I348" s="653">
        <v>3740</v>
      </c>
      <c r="J348" s="653"/>
      <c r="K348" s="653"/>
      <c r="L348" s="653"/>
      <c r="M348" s="653"/>
      <c r="N348" s="653"/>
      <c r="O348" s="653"/>
      <c r="P348" s="666"/>
      <c r="Q348" s="654"/>
    </row>
    <row r="349" spans="1:17" ht="14.4" customHeight="1" x14ac:dyDescent="0.3">
      <c r="A349" s="649" t="s">
        <v>566</v>
      </c>
      <c r="B349" s="650" t="s">
        <v>4982</v>
      </c>
      <c r="C349" s="650" t="s">
        <v>4672</v>
      </c>
      <c r="D349" s="650" t="s">
        <v>5037</v>
      </c>
      <c r="E349" s="650" t="s">
        <v>5038</v>
      </c>
      <c r="F349" s="653">
        <v>1</v>
      </c>
      <c r="G349" s="653">
        <v>111</v>
      </c>
      <c r="H349" s="653">
        <v>1</v>
      </c>
      <c r="I349" s="653">
        <v>111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566</v>
      </c>
      <c r="B350" s="650" t="s">
        <v>4982</v>
      </c>
      <c r="C350" s="650" t="s">
        <v>4672</v>
      </c>
      <c r="D350" s="650" t="s">
        <v>5039</v>
      </c>
      <c r="E350" s="650" t="s">
        <v>5040</v>
      </c>
      <c r="F350" s="653"/>
      <c r="G350" s="653"/>
      <c r="H350" s="653"/>
      <c r="I350" s="653"/>
      <c r="J350" s="653">
        <v>1</v>
      </c>
      <c r="K350" s="653">
        <v>5793</v>
      </c>
      <c r="L350" s="653"/>
      <c r="M350" s="653">
        <v>5793</v>
      </c>
      <c r="N350" s="653">
        <v>1</v>
      </c>
      <c r="O350" s="653">
        <v>5835</v>
      </c>
      <c r="P350" s="666"/>
      <c r="Q350" s="654">
        <v>5835</v>
      </c>
    </row>
    <row r="351" spans="1:17" ht="14.4" customHeight="1" x14ac:dyDescent="0.3">
      <c r="A351" s="649" t="s">
        <v>566</v>
      </c>
      <c r="B351" s="650" t="s">
        <v>4982</v>
      </c>
      <c r="C351" s="650" t="s">
        <v>4672</v>
      </c>
      <c r="D351" s="650" t="s">
        <v>5041</v>
      </c>
      <c r="E351" s="650" t="s">
        <v>5042</v>
      </c>
      <c r="F351" s="653">
        <v>4</v>
      </c>
      <c r="G351" s="653">
        <v>31628</v>
      </c>
      <c r="H351" s="653">
        <v>1</v>
      </c>
      <c r="I351" s="653">
        <v>7907</v>
      </c>
      <c r="J351" s="653"/>
      <c r="K351" s="653"/>
      <c r="L351" s="653"/>
      <c r="M351" s="653"/>
      <c r="N351" s="653">
        <v>1</v>
      </c>
      <c r="O351" s="653">
        <v>8019</v>
      </c>
      <c r="P351" s="666">
        <v>0.25354116605539395</v>
      </c>
      <c r="Q351" s="654">
        <v>8019</v>
      </c>
    </row>
    <row r="352" spans="1:17" ht="14.4" customHeight="1" x14ac:dyDescent="0.3">
      <c r="A352" s="649" t="s">
        <v>566</v>
      </c>
      <c r="B352" s="650" t="s">
        <v>4982</v>
      </c>
      <c r="C352" s="650" t="s">
        <v>4672</v>
      </c>
      <c r="D352" s="650" t="s">
        <v>5043</v>
      </c>
      <c r="E352" s="650" t="s">
        <v>5044</v>
      </c>
      <c r="F352" s="653">
        <v>3</v>
      </c>
      <c r="G352" s="653">
        <v>924</v>
      </c>
      <c r="H352" s="653">
        <v>1</v>
      </c>
      <c r="I352" s="653">
        <v>308</v>
      </c>
      <c r="J352" s="653">
        <v>1</v>
      </c>
      <c r="K352" s="653">
        <v>311</v>
      </c>
      <c r="L352" s="653">
        <v>0.33658008658008659</v>
      </c>
      <c r="M352" s="653">
        <v>311</v>
      </c>
      <c r="N352" s="653">
        <v>2</v>
      </c>
      <c r="O352" s="653">
        <v>622</v>
      </c>
      <c r="P352" s="666">
        <v>0.67316017316017318</v>
      </c>
      <c r="Q352" s="654">
        <v>311</v>
      </c>
    </row>
    <row r="353" spans="1:17" ht="14.4" customHeight="1" x14ac:dyDescent="0.3">
      <c r="A353" s="649" t="s">
        <v>566</v>
      </c>
      <c r="B353" s="650" t="s">
        <v>4982</v>
      </c>
      <c r="C353" s="650" t="s">
        <v>4672</v>
      </c>
      <c r="D353" s="650" t="s">
        <v>4946</v>
      </c>
      <c r="E353" s="650" t="s">
        <v>4947</v>
      </c>
      <c r="F353" s="653"/>
      <c r="G353" s="653"/>
      <c r="H353" s="653"/>
      <c r="I353" s="653"/>
      <c r="J353" s="653">
        <v>1</v>
      </c>
      <c r="K353" s="653">
        <v>5546</v>
      </c>
      <c r="L353" s="653"/>
      <c r="M353" s="653">
        <v>5546</v>
      </c>
      <c r="N353" s="653"/>
      <c r="O353" s="653"/>
      <c r="P353" s="666"/>
      <c r="Q353" s="654"/>
    </row>
    <row r="354" spans="1:17" ht="14.4" customHeight="1" x14ac:dyDescent="0.3">
      <c r="A354" s="649" t="s">
        <v>566</v>
      </c>
      <c r="B354" s="650" t="s">
        <v>4982</v>
      </c>
      <c r="C354" s="650" t="s">
        <v>4672</v>
      </c>
      <c r="D354" s="650" t="s">
        <v>5045</v>
      </c>
      <c r="E354" s="650" t="s">
        <v>5046</v>
      </c>
      <c r="F354" s="653">
        <v>2</v>
      </c>
      <c r="G354" s="653">
        <v>2606</v>
      </c>
      <c r="H354" s="653">
        <v>1</v>
      </c>
      <c r="I354" s="653">
        <v>1303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566</v>
      </c>
      <c r="B355" s="650" t="s">
        <v>4982</v>
      </c>
      <c r="C355" s="650" t="s">
        <v>4672</v>
      </c>
      <c r="D355" s="650" t="s">
        <v>5047</v>
      </c>
      <c r="E355" s="650" t="s">
        <v>5048</v>
      </c>
      <c r="F355" s="653"/>
      <c r="G355" s="653"/>
      <c r="H355" s="653"/>
      <c r="I355" s="653"/>
      <c r="J355" s="653">
        <v>1</v>
      </c>
      <c r="K355" s="653">
        <v>1049</v>
      </c>
      <c r="L355" s="653"/>
      <c r="M355" s="653">
        <v>1049</v>
      </c>
      <c r="N355" s="653">
        <v>1</v>
      </c>
      <c r="O355" s="653">
        <v>1065</v>
      </c>
      <c r="P355" s="666"/>
      <c r="Q355" s="654">
        <v>1065</v>
      </c>
    </row>
    <row r="356" spans="1:17" ht="14.4" customHeight="1" x14ac:dyDescent="0.3">
      <c r="A356" s="649" t="s">
        <v>566</v>
      </c>
      <c r="B356" s="650" t="s">
        <v>4982</v>
      </c>
      <c r="C356" s="650" t="s">
        <v>4672</v>
      </c>
      <c r="D356" s="650" t="s">
        <v>5049</v>
      </c>
      <c r="E356" s="650" t="s">
        <v>5050</v>
      </c>
      <c r="F356" s="653"/>
      <c r="G356" s="653"/>
      <c r="H356" s="653"/>
      <c r="I356" s="653"/>
      <c r="J356" s="653">
        <v>1</v>
      </c>
      <c r="K356" s="653">
        <v>4932</v>
      </c>
      <c r="L356" s="653"/>
      <c r="M356" s="653">
        <v>4932</v>
      </c>
      <c r="N356" s="653"/>
      <c r="O356" s="653"/>
      <c r="P356" s="666"/>
      <c r="Q356" s="654"/>
    </row>
    <row r="357" spans="1:17" ht="14.4" customHeight="1" x14ac:dyDescent="0.3">
      <c r="A357" s="649" t="s">
        <v>566</v>
      </c>
      <c r="B357" s="650" t="s">
        <v>4982</v>
      </c>
      <c r="C357" s="650" t="s">
        <v>4672</v>
      </c>
      <c r="D357" s="650" t="s">
        <v>5051</v>
      </c>
      <c r="E357" s="650" t="s">
        <v>5008</v>
      </c>
      <c r="F357" s="653"/>
      <c r="G357" s="653"/>
      <c r="H357" s="653"/>
      <c r="I357" s="653"/>
      <c r="J357" s="653">
        <v>1</v>
      </c>
      <c r="K357" s="653">
        <v>559</v>
      </c>
      <c r="L357" s="653"/>
      <c r="M357" s="653">
        <v>559</v>
      </c>
      <c r="N357" s="653">
        <v>2</v>
      </c>
      <c r="O357" s="653">
        <v>1125</v>
      </c>
      <c r="P357" s="666"/>
      <c r="Q357" s="654">
        <v>562.5</v>
      </c>
    </row>
    <row r="358" spans="1:17" ht="14.4" customHeight="1" x14ac:dyDescent="0.3">
      <c r="A358" s="649" t="s">
        <v>566</v>
      </c>
      <c r="B358" s="650" t="s">
        <v>4982</v>
      </c>
      <c r="C358" s="650" t="s">
        <v>4672</v>
      </c>
      <c r="D358" s="650" t="s">
        <v>5052</v>
      </c>
      <c r="E358" s="650" t="s">
        <v>5053</v>
      </c>
      <c r="F358" s="653">
        <v>1</v>
      </c>
      <c r="G358" s="653">
        <v>3513</v>
      </c>
      <c r="H358" s="653">
        <v>1</v>
      </c>
      <c r="I358" s="653">
        <v>3513</v>
      </c>
      <c r="J358" s="653"/>
      <c r="K358" s="653"/>
      <c r="L358" s="653"/>
      <c r="M358" s="653"/>
      <c r="N358" s="653"/>
      <c r="O358" s="653"/>
      <c r="P358" s="666"/>
      <c r="Q358" s="654"/>
    </row>
    <row r="359" spans="1:17" ht="14.4" customHeight="1" x14ac:dyDescent="0.3">
      <c r="A359" s="649" t="s">
        <v>566</v>
      </c>
      <c r="B359" s="650" t="s">
        <v>4982</v>
      </c>
      <c r="C359" s="650" t="s">
        <v>4672</v>
      </c>
      <c r="D359" s="650" t="s">
        <v>5054</v>
      </c>
      <c r="E359" s="650" t="s">
        <v>5055</v>
      </c>
      <c r="F359" s="653"/>
      <c r="G359" s="653"/>
      <c r="H359" s="653"/>
      <c r="I359" s="653"/>
      <c r="J359" s="653">
        <v>1</v>
      </c>
      <c r="K359" s="653">
        <v>3993</v>
      </c>
      <c r="L359" s="653"/>
      <c r="M359" s="653">
        <v>3993</v>
      </c>
      <c r="N359" s="653"/>
      <c r="O359" s="653"/>
      <c r="P359" s="666"/>
      <c r="Q359" s="654"/>
    </row>
    <row r="360" spans="1:17" ht="14.4" customHeight="1" x14ac:dyDescent="0.3">
      <c r="A360" s="649" t="s">
        <v>566</v>
      </c>
      <c r="B360" s="650" t="s">
        <v>4982</v>
      </c>
      <c r="C360" s="650" t="s">
        <v>4672</v>
      </c>
      <c r="D360" s="650" t="s">
        <v>5056</v>
      </c>
      <c r="E360" s="650" t="s">
        <v>5057</v>
      </c>
      <c r="F360" s="653">
        <v>1</v>
      </c>
      <c r="G360" s="653">
        <v>3439</v>
      </c>
      <c r="H360" s="653">
        <v>1</v>
      </c>
      <c r="I360" s="653">
        <v>3439</v>
      </c>
      <c r="J360" s="653"/>
      <c r="K360" s="653"/>
      <c r="L360" s="653"/>
      <c r="M360" s="653"/>
      <c r="N360" s="653"/>
      <c r="O360" s="653"/>
      <c r="P360" s="666"/>
      <c r="Q360" s="654"/>
    </row>
    <row r="361" spans="1:17" ht="14.4" customHeight="1" x14ac:dyDescent="0.3">
      <c r="A361" s="649" t="s">
        <v>566</v>
      </c>
      <c r="B361" s="650" t="s">
        <v>5058</v>
      </c>
      <c r="C361" s="650" t="s">
        <v>4672</v>
      </c>
      <c r="D361" s="650" t="s">
        <v>4862</v>
      </c>
      <c r="E361" s="650" t="s">
        <v>4863</v>
      </c>
      <c r="F361" s="653"/>
      <c r="G361" s="653"/>
      <c r="H361" s="653"/>
      <c r="I361" s="653"/>
      <c r="J361" s="653">
        <v>3</v>
      </c>
      <c r="K361" s="653">
        <v>0</v>
      </c>
      <c r="L361" s="653"/>
      <c r="M361" s="653">
        <v>0</v>
      </c>
      <c r="N361" s="653"/>
      <c r="O361" s="653"/>
      <c r="P361" s="666"/>
      <c r="Q361" s="654"/>
    </row>
    <row r="362" spans="1:17" ht="14.4" customHeight="1" x14ac:dyDescent="0.3">
      <c r="A362" s="649" t="s">
        <v>566</v>
      </c>
      <c r="B362" s="650" t="s">
        <v>5058</v>
      </c>
      <c r="C362" s="650" t="s">
        <v>4672</v>
      </c>
      <c r="D362" s="650" t="s">
        <v>5059</v>
      </c>
      <c r="E362" s="650" t="s">
        <v>5060</v>
      </c>
      <c r="F362" s="653"/>
      <c r="G362" s="653"/>
      <c r="H362" s="653"/>
      <c r="I362" s="653"/>
      <c r="J362" s="653"/>
      <c r="K362" s="653"/>
      <c r="L362" s="653"/>
      <c r="M362" s="653"/>
      <c r="N362" s="653">
        <v>1</v>
      </c>
      <c r="O362" s="653">
        <v>0</v>
      </c>
      <c r="P362" s="666"/>
      <c r="Q362" s="654">
        <v>0</v>
      </c>
    </row>
    <row r="363" spans="1:17" ht="14.4" customHeight="1" x14ac:dyDescent="0.3">
      <c r="A363" s="649" t="s">
        <v>566</v>
      </c>
      <c r="B363" s="650" t="s">
        <v>5058</v>
      </c>
      <c r="C363" s="650" t="s">
        <v>4672</v>
      </c>
      <c r="D363" s="650" t="s">
        <v>4874</v>
      </c>
      <c r="E363" s="650" t="s">
        <v>4875</v>
      </c>
      <c r="F363" s="653"/>
      <c r="G363" s="653"/>
      <c r="H363" s="653"/>
      <c r="I363" s="653"/>
      <c r="J363" s="653">
        <v>1</v>
      </c>
      <c r="K363" s="653">
        <v>0</v>
      </c>
      <c r="L363" s="653"/>
      <c r="M363" s="653">
        <v>0</v>
      </c>
      <c r="N363" s="653"/>
      <c r="O363" s="653"/>
      <c r="P363" s="666"/>
      <c r="Q363" s="654"/>
    </row>
    <row r="364" spans="1:17" ht="14.4" customHeight="1" x14ac:dyDescent="0.3">
      <c r="A364" s="649" t="s">
        <v>566</v>
      </c>
      <c r="B364" s="650" t="s">
        <v>5058</v>
      </c>
      <c r="C364" s="650" t="s">
        <v>4672</v>
      </c>
      <c r="D364" s="650" t="s">
        <v>5061</v>
      </c>
      <c r="E364" s="650" t="s">
        <v>5062</v>
      </c>
      <c r="F364" s="653"/>
      <c r="G364" s="653"/>
      <c r="H364" s="653"/>
      <c r="I364" s="653"/>
      <c r="J364" s="653"/>
      <c r="K364" s="653"/>
      <c r="L364" s="653"/>
      <c r="M364" s="653"/>
      <c r="N364" s="653">
        <v>1</v>
      </c>
      <c r="O364" s="653">
        <v>0</v>
      </c>
      <c r="P364" s="666"/>
      <c r="Q364" s="654">
        <v>0</v>
      </c>
    </row>
    <row r="365" spans="1:17" ht="14.4" customHeight="1" x14ac:dyDescent="0.3">
      <c r="A365" s="649" t="s">
        <v>566</v>
      </c>
      <c r="B365" s="650" t="s">
        <v>5058</v>
      </c>
      <c r="C365" s="650" t="s">
        <v>4672</v>
      </c>
      <c r="D365" s="650" t="s">
        <v>5063</v>
      </c>
      <c r="E365" s="650" t="s">
        <v>5064</v>
      </c>
      <c r="F365" s="653"/>
      <c r="G365" s="653"/>
      <c r="H365" s="653"/>
      <c r="I365" s="653"/>
      <c r="J365" s="653">
        <v>1</v>
      </c>
      <c r="K365" s="653">
        <v>0</v>
      </c>
      <c r="L365" s="653"/>
      <c r="M365" s="653">
        <v>0</v>
      </c>
      <c r="N365" s="653"/>
      <c r="O365" s="653"/>
      <c r="P365" s="666"/>
      <c r="Q365" s="654"/>
    </row>
    <row r="366" spans="1:17" ht="14.4" customHeight="1" x14ac:dyDescent="0.3">
      <c r="A366" s="649" t="s">
        <v>566</v>
      </c>
      <c r="B366" s="650" t="s">
        <v>5058</v>
      </c>
      <c r="C366" s="650" t="s">
        <v>4672</v>
      </c>
      <c r="D366" s="650" t="s">
        <v>4886</v>
      </c>
      <c r="E366" s="650" t="s">
        <v>4887</v>
      </c>
      <c r="F366" s="653"/>
      <c r="G366" s="653"/>
      <c r="H366" s="653"/>
      <c r="I366" s="653"/>
      <c r="J366" s="653">
        <v>2</v>
      </c>
      <c r="K366" s="653">
        <v>0</v>
      </c>
      <c r="L366" s="653"/>
      <c r="M366" s="653">
        <v>0</v>
      </c>
      <c r="N366" s="653"/>
      <c r="O366" s="653"/>
      <c r="P366" s="666"/>
      <c r="Q366" s="654"/>
    </row>
    <row r="367" spans="1:17" ht="14.4" customHeight="1" x14ac:dyDescent="0.3">
      <c r="A367" s="649" t="s">
        <v>566</v>
      </c>
      <c r="B367" s="650" t="s">
        <v>5058</v>
      </c>
      <c r="C367" s="650" t="s">
        <v>4672</v>
      </c>
      <c r="D367" s="650" t="s">
        <v>4896</v>
      </c>
      <c r="E367" s="650" t="s">
        <v>4897</v>
      </c>
      <c r="F367" s="653"/>
      <c r="G367" s="653"/>
      <c r="H367" s="653"/>
      <c r="I367" s="653"/>
      <c r="J367" s="653">
        <v>1</v>
      </c>
      <c r="K367" s="653">
        <v>9034</v>
      </c>
      <c r="L367" s="653"/>
      <c r="M367" s="653">
        <v>9034</v>
      </c>
      <c r="N367" s="653"/>
      <c r="O367" s="653"/>
      <c r="P367" s="666"/>
      <c r="Q367" s="654"/>
    </row>
    <row r="368" spans="1:17" ht="14.4" customHeight="1" x14ac:dyDescent="0.3">
      <c r="A368" s="649" t="s">
        <v>566</v>
      </c>
      <c r="B368" s="650" t="s">
        <v>5058</v>
      </c>
      <c r="C368" s="650" t="s">
        <v>4672</v>
      </c>
      <c r="D368" s="650" t="s">
        <v>4898</v>
      </c>
      <c r="E368" s="650" t="s">
        <v>4899</v>
      </c>
      <c r="F368" s="653"/>
      <c r="G368" s="653"/>
      <c r="H368" s="653"/>
      <c r="I368" s="653"/>
      <c r="J368" s="653">
        <v>1</v>
      </c>
      <c r="K368" s="653">
        <v>431</v>
      </c>
      <c r="L368" s="653"/>
      <c r="M368" s="653">
        <v>431</v>
      </c>
      <c r="N368" s="653"/>
      <c r="O368" s="653"/>
      <c r="P368" s="666"/>
      <c r="Q368" s="654"/>
    </row>
    <row r="369" spans="1:17" ht="14.4" customHeight="1" x14ac:dyDescent="0.3">
      <c r="A369" s="649" t="s">
        <v>566</v>
      </c>
      <c r="B369" s="650" t="s">
        <v>5058</v>
      </c>
      <c r="C369" s="650" t="s">
        <v>4672</v>
      </c>
      <c r="D369" s="650" t="s">
        <v>4914</v>
      </c>
      <c r="E369" s="650" t="s">
        <v>4915</v>
      </c>
      <c r="F369" s="653"/>
      <c r="G369" s="653"/>
      <c r="H369" s="653"/>
      <c r="I369" s="653"/>
      <c r="J369" s="653">
        <v>2</v>
      </c>
      <c r="K369" s="653">
        <v>0</v>
      </c>
      <c r="L369" s="653"/>
      <c r="M369" s="653">
        <v>0</v>
      </c>
      <c r="N369" s="653"/>
      <c r="O369" s="653"/>
      <c r="P369" s="666"/>
      <c r="Q369" s="654"/>
    </row>
    <row r="370" spans="1:17" ht="14.4" customHeight="1" x14ac:dyDescent="0.3">
      <c r="A370" s="649" t="s">
        <v>566</v>
      </c>
      <c r="B370" s="650" t="s">
        <v>5058</v>
      </c>
      <c r="C370" s="650" t="s">
        <v>4672</v>
      </c>
      <c r="D370" s="650" t="s">
        <v>4918</v>
      </c>
      <c r="E370" s="650" t="s">
        <v>4919</v>
      </c>
      <c r="F370" s="653"/>
      <c r="G370" s="653"/>
      <c r="H370" s="653"/>
      <c r="I370" s="653"/>
      <c r="J370" s="653">
        <v>1</v>
      </c>
      <c r="K370" s="653">
        <v>0</v>
      </c>
      <c r="L370" s="653"/>
      <c r="M370" s="653">
        <v>0</v>
      </c>
      <c r="N370" s="653"/>
      <c r="O370" s="653"/>
      <c r="P370" s="666"/>
      <c r="Q370" s="654"/>
    </row>
    <row r="371" spans="1:17" ht="14.4" customHeight="1" x14ac:dyDescent="0.3">
      <c r="A371" s="649" t="s">
        <v>566</v>
      </c>
      <c r="B371" s="650" t="s">
        <v>5058</v>
      </c>
      <c r="C371" s="650" t="s">
        <v>4672</v>
      </c>
      <c r="D371" s="650" t="s">
        <v>4924</v>
      </c>
      <c r="E371" s="650" t="s">
        <v>4925</v>
      </c>
      <c r="F371" s="653"/>
      <c r="G371" s="653"/>
      <c r="H371" s="653"/>
      <c r="I371" s="653"/>
      <c r="J371" s="653">
        <v>2</v>
      </c>
      <c r="K371" s="653">
        <v>0</v>
      </c>
      <c r="L371" s="653"/>
      <c r="M371" s="653">
        <v>0</v>
      </c>
      <c r="N371" s="653">
        <v>1</v>
      </c>
      <c r="O371" s="653">
        <v>0</v>
      </c>
      <c r="P371" s="666"/>
      <c r="Q371" s="654">
        <v>0</v>
      </c>
    </row>
    <row r="372" spans="1:17" ht="14.4" customHeight="1" x14ac:dyDescent="0.3">
      <c r="A372" s="649" t="s">
        <v>566</v>
      </c>
      <c r="B372" s="650" t="s">
        <v>5058</v>
      </c>
      <c r="C372" s="650" t="s">
        <v>4672</v>
      </c>
      <c r="D372" s="650" t="s">
        <v>4934</v>
      </c>
      <c r="E372" s="650" t="s">
        <v>4935</v>
      </c>
      <c r="F372" s="653"/>
      <c r="G372" s="653"/>
      <c r="H372" s="653"/>
      <c r="I372" s="653"/>
      <c r="J372" s="653"/>
      <c r="K372" s="653"/>
      <c r="L372" s="653"/>
      <c r="M372" s="653"/>
      <c r="N372" s="653">
        <v>1</v>
      </c>
      <c r="O372" s="653">
        <v>0</v>
      </c>
      <c r="P372" s="666"/>
      <c r="Q372" s="654">
        <v>0</v>
      </c>
    </row>
    <row r="373" spans="1:17" ht="14.4" customHeight="1" x14ac:dyDescent="0.3">
      <c r="A373" s="649" t="s">
        <v>566</v>
      </c>
      <c r="B373" s="650" t="s">
        <v>5058</v>
      </c>
      <c r="C373" s="650" t="s">
        <v>4672</v>
      </c>
      <c r="D373" s="650" t="s">
        <v>4936</v>
      </c>
      <c r="E373" s="650" t="s">
        <v>4937</v>
      </c>
      <c r="F373" s="653"/>
      <c r="G373" s="653"/>
      <c r="H373" s="653"/>
      <c r="I373" s="653"/>
      <c r="J373" s="653"/>
      <c r="K373" s="653"/>
      <c r="L373" s="653"/>
      <c r="M373" s="653"/>
      <c r="N373" s="653">
        <v>1</v>
      </c>
      <c r="O373" s="653">
        <v>0</v>
      </c>
      <c r="P373" s="666"/>
      <c r="Q373" s="654">
        <v>0</v>
      </c>
    </row>
    <row r="374" spans="1:17" ht="14.4" customHeight="1" x14ac:dyDescent="0.3">
      <c r="A374" s="649" t="s">
        <v>566</v>
      </c>
      <c r="B374" s="650" t="s">
        <v>5058</v>
      </c>
      <c r="C374" s="650" t="s">
        <v>4672</v>
      </c>
      <c r="D374" s="650" t="s">
        <v>5065</v>
      </c>
      <c r="E374" s="650" t="s">
        <v>5066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12811</v>
      </c>
      <c r="P374" s="666"/>
      <c r="Q374" s="654">
        <v>12811</v>
      </c>
    </row>
    <row r="375" spans="1:17" ht="14.4" customHeight="1" x14ac:dyDescent="0.3">
      <c r="A375" s="649" t="s">
        <v>566</v>
      </c>
      <c r="B375" s="650" t="s">
        <v>5058</v>
      </c>
      <c r="C375" s="650" t="s">
        <v>4672</v>
      </c>
      <c r="D375" s="650" t="s">
        <v>5067</v>
      </c>
      <c r="E375" s="650" t="s">
        <v>5068</v>
      </c>
      <c r="F375" s="653">
        <v>1</v>
      </c>
      <c r="G375" s="653">
        <v>18299</v>
      </c>
      <c r="H375" s="653">
        <v>1</v>
      </c>
      <c r="I375" s="653">
        <v>18299</v>
      </c>
      <c r="J375" s="653">
        <v>2</v>
      </c>
      <c r="K375" s="653">
        <v>36700</v>
      </c>
      <c r="L375" s="653">
        <v>2.0055740750860704</v>
      </c>
      <c r="M375" s="653">
        <v>18350</v>
      </c>
      <c r="N375" s="653"/>
      <c r="O375" s="653"/>
      <c r="P375" s="666"/>
      <c r="Q375" s="654"/>
    </row>
    <row r="376" spans="1:17" ht="14.4" customHeight="1" x14ac:dyDescent="0.3">
      <c r="A376" s="649" t="s">
        <v>566</v>
      </c>
      <c r="B376" s="650" t="s">
        <v>5058</v>
      </c>
      <c r="C376" s="650" t="s">
        <v>4672</v>
      </c>
      <c r="D376" s="650" t="s">
        <v>4960</v>
      </c>
      <c r="E376" s="650" t="s">
        <v>4961</v>
      </c>
      <c r="F376" s="653"/>
      <c r="G376" s="653"/>
      <c r="H376" s="653"/>
      <c r="I376" s="653"/>
      <c r="J376" s="653">
        <v>1</v>
      </c>
      <c r="K376" s="653">
        <v>0</v>
      </c>
      <c r="L376" s="653"/>
      <c r="M376" s="653">
        <v>0</v>
      </c>
      <c r="N376" s="653"/>
      <c r="O376" s="653"/>
      <c r="P376" s="666"/>
      <c r="Q376" s="654"/>
    </row>
    <row r="377" spans="1:17" ht="14.4" customHeight="1" x14ac:dyDescent="0.3">
      <c r="A377" s="649" t="s">
        <v>566</v>
      </c>
      <c r="B377" s="650" t="s">
        <v>5058</v>
      </c>
      <c r="C377" s="650" t="s">
        <v>4672</v>
      </c>
      <c r="D377" s="650" t="s">
        <v>5069</v>
      </c>
      <c r="E377" s="650" t="s">
        <v>5070</v>
      </c>
      <c r="F377" s="653"/>
      <c r="G377" s="653"/>
      <c r="H377" s="653"/>
      <c r="I377" s="653"/>
      <c r="J377" s="653">
        <v>2</v>
      </c>
      <c r="K377" s="653">
        <v>0</v>
      </c>
      <c r="L377" s="653"/>
      <c r="M377" s="653">
        <v>0</v>
      </c>
      <c r="N377" s="653"/>
      <c r="O377" s="653"/>
      <c r="P377" s="666"/>
      <c r="Q377" s="654"/>
    </row>
    <row r="378" spans="1:17" ht="14.4" customHeight="1" x14ac:dyDescent="0.3">
      <c r="A378" s="649" t="s">
        <v>566</v>
      </c>
      <c r="B378" s="650" t="s">
        <v>5058</v>
      </c>
      <c r="C378" s="650" t="s">
        <v>4672</v>
      </c>
      <c r="D378" s="650" t="s">
        <v>5071</v>
      </c>
      <c r="E378" s="650" t="s">
        <v>5072</v>
      </c>
      <c r="F378" s="653"/>
      <c r="G378" s="653"/>
      <c r="H378" s="653"/>
      <c r="I378" s="653"/>
      <c r="J378" s="653">
        <v>1</v>
      </c>
      <c r="K378" s="653">
        <v>0</v>
      </c>
      <c r="L378" s="653"/>
      <c r="M378" s="653">
        <v>0</v>
      </c>
      <c r="N378" s="653"/>
      <c r="O378" s="653"/>
      <c r="P378" s="666"/>
      <c r="Q378" s="654"/>
    </row>
    <row r="379" spans="1:17" ht="14.4" customHeight="1" x14ac:dyDescent="0.3">
      <c r="A379" s="649" t="s">
        <v>566</v>
      </c>
      <c r="B379" s="650" t="s">
        <v>5058</v>
      </c>
      <c r="C379" s="650" t="s">
        <v>4672</v>
      </c>
      <c r="D379" s="650" t="s">
        <v>5073</v>
      </c>
      <c r="E379" s="650" t="s">
        <v>5074</v>
      </c>
      <c r="F379" s="653"/>
      <c r="G379" s="653"/>
      <c r="H379" s="653"/>
      <c r="I379" s="653"/>
      <c r="J379" s="653"/>
      <c r="K379" s="653"/>
      <c r="L379" s="653"/>
      <c r="M379" s="653"/>
      <c r="N379" s="653">
        <v>1</v>
      </c>
      <c r="O379" s="653">
        <v>0</v>
      </c>
      <c r="P379" s="666"/>
      <c r="Q379" s="654">
        <v>0</v>
      </c>
    </row>
    <row r="380" spans="1:17" ht="14.4" customHeight="1" x14ac:dyDescent="0.3">
      <c r="A380" s="649" t="s">
        <v>566</v>
      </c>
      <c r="B380" s="650" t="s">
        <v>5075</v>
      </c>
      <c r="C380" s="650" t="s">
        <v>4672</v>
      </c>
      <c r="D380" s="650" t="s">
        <v>5076</v>
      </c>
      <c r="E380" s="650" t="s">
        <v>5077</v>
      </c>
      <c r="F380" s="653"/>
      <c r="G380" s="653"/>
      <c r="H380" s="653"/>
      <c r="I380" s="653"/>
      <c r="J380" s="653">
        <v>3</v>
      </c>
      <c r="K380" s="653">
        <v>16179</v>
      </c>
      <c r="L380" s="653"/>
      <c r="M380" s="653">
        <v>5393</v>
      </c>
      <c r="N380" s="653"/>
      <c r="O380" s="653"/>
      <c r="P380" s="666"/>
      <c r="Q380" s="654"/>
    </row>
    <row r="381" spans="1:17" ht="14.4" customHeight="1" x14ac:dyDescent="0.3">
      <c r="A381" s="649" t="s">
        <v>566</v>
      </c>
      <c r="B381" s="650" t="s">
        <v>5075</v>
      </c>
      <c r="C381" s="650" t="s">
        <v>4672</v>
      </c>
      <c r="D381" s="650" t="s">
        <v>5078</v>
      </c>
      <c r="E381" s="650" t="s">
        <v>5079</v>
      </c>
      <c r="F381" s="653"/>
      <c r="G381" s="653"/>
      <c r="H381" s="653"/>
      <c r="I381" s="653"/>
      <c r="J381" s="653">
        <v>4</v>
      </c>
      <c r="K381" s="653">
        <v>688</v>
      </c>
      <c r="L381" s="653"/>
      <c r="M381" s="653">
        <v>172</v>
      </c>
      <c r="N381" s="653"/>
      <c r="O381" s="653"/>
      <c r="P381" s="666"/>
      <c r="Q381" s="654"/>
    </row>
    <row r="382" spans="1:17" ht="14.4" customHeight="1" x14ac:dyDescent="0.3">
      <c r="A382" s="649" t="s">
        <v>566</v>
      </c>
      <c r="B382" s="650" t="s">
        <v>5075</v>
      </c>
      <c r="C382" s="650" t="s">
        <v>4672</v>
      </c>
      <c r="D382" s="650" t="s">
        <v>5080</v>
      </c>
      <c r="E382" s="650" t="s">
        <v>5081</v>
      </c>
      <c r="F382" s="653"/>
      <c r="G382" s="653"/>
      <c r="H382" s="653"/>
      <c r="I382" s="653"/>
      <c r="J382" s="653">
        <v>2</v>
      </c>
      <c r="K382" s="653">
        <v>10452</v>
      </c>
      <c r="L382" s="653"/>
      <c r="M382" s="653">
        <v>5226</v>
      </c>
      <c r="N382" s="653"/>
      <c r="O382" s="653"/>
      <c r="P382" s="666"/>
      <c r="Q382" s="654"/>
    </row>
    <row r="383" spans="1:17" ht="14.4" customHeight="1" x14ac:dyDescent="0.3">
      <c r="A383" s="649" t="s">
        <v>566</v>
      </c>
      <c r="B383" s="650" t="s">
        <v>5075</v>
      </c>
      <c r="C383" s="650" t="s">
        <v>4672</v>
      </c>
      <c r="D383" s="650" t="s">
        <v>5082</v>
      </c>
      <c r="E383" s="650" t="s">
        <v>5083</v>
      </c>
      <c r="F383" s="653"/>
      <c r="G383" s="653"/>
      <c r="H383" s="653"/>
      <c r="I383" s="653"/>
      <c r="J383" s="653">
        <v>1</v>
      </c>
      <c r="K383" s="653">
        <v>3571</v>
      </c>
      <c r="L383" s="653"/>
      <c r="M383" s="653">
        <v>3571</v>
      </c>
      <c r="N383" s="653"/>
      <c r="O383" s="653"/>
      <c r="P383" s="666"/>
      <c r="Q383" s="654"/>
    </row>
    <row r="384" spans="1:17" ht="14.4" customHeight="1" x14ac:dyDescent="0.3">
      <c r="A384" s="649" t="s">
        <v>566</v>
      </c>
      <c r="B384" s="650" t="s">
        <v>5075</v>
      </c>
      <c r="C384" s="650" t="s">
        <v>4672</v>
      </c>
      <c r="D384" s="650" t="s">
        <v>5084</v>
      </c>
      <c r="E384" s="650" t="s">
        <v>5085</v>
      </c>
      <c r="F384" s="653"/>
      <c r="G384" s="653"/>
      <c r="H384" s="653"/>
      <c r="I384" s="653"/>
      <c r="J384" s="653">
        <v>1</v>
      </c>
      <c r="K384" s="653">
        <v>1488</v>
      </c>
      <c r="L384" s="653"/>
      <c r="M384" s="653">
        <v>1488</v>
      </c>
      <c r="N384" s="653"/>
      <c r="O384" s="653"/>
      <c r="P384" s="666"/>
      <c r="Q384" s="654"/>
    </row>
    <row r="385" spans="1:17" ht="14.4" customHeight="1" x14ac:dyDescent="0.3">
      <c r="A385" s="649" t="s">
        <v>566</v>
      </c>
      <c r="B385" s="650" t="s">
        <v>5075</v>
      </c>
      <c r="C385" s="650" t="s">
        <v>4672</v>
      </c>
      <c r="D385" s="650" t="s">
        <v>5086</v>
      </c>
      <c r="E385" s="650" t="s">
        <v>5087</v>
      </c>
      <c r="F385" s="653"/>
      <c r="G385" s="653"/>
      <c r="H385" s="653"/>
      <c r="I385" s="653"/>
      <c r="J385" s="653">
        <v>1</v>
      </c>
      <c r="K385" s="653">
        <v>2678</v>
      </c>
      <c r="L385" s="653"/>
      <c r="M385" s="653">
        <v>2678</v>
      </c>
      <c r="N385" s="653"/>
      <c r="O385" s="653"/>
      <c r="P385" s="666"/>
      <c r="Q385" s="654"/>
    </row>
    <row r="386" spans="1:17" ht="14.4" customHeight="1" x14ac:dyDescent="0.3">
      <c r="A386" s="649" t="s">
        <v>566</v>
      </c>
      <c r="B386" s="650" t="s">
        <v>5075</v>
      </c>
      <c r="C386" s="650" t="s">
        <v>4672</v>
      </c>
      <c r="D386" s="650" t="s">
        <v>5088</v>
      </c>
      <c r="E386" s="650" t="s">
        <v>5089</v>
      </c>
      <c r="F386" s="653"/>
      <c r="G386" s="653"/>
      <c r="H386" s="653"/>
      <c r="I386" s="653"/>
      <c r="J386" s="653">
        <v>1</v>
      </c>
      <c r="K386" s="653">
        <v>1104</v>
      </c>
      <c r="L386" s="653"/>
      <c r="M386" s="653">
        <v>1104</v>
      </c>
      <c r="N386" s="653"/>
      <c r="O386" s="653"/>
      <c r="P386" s="666"/>
      <c r="Q386" s="654"/>
    </row>
    <row r="387" spans="1:17" ht="14.4" customHeight="1" x14ac:dyDescent="0.3">
      <c r="A387" s="649" t="s">
        <v>566</v>
      </c>
      <c r="B387" s="650" t="s">
        <v>5075</v>
      </c>
      <c r="C387" s="650" t="s">
        <v>4672</v>
      </c>
      <c r="D387" s="650" t="s">
        <v>5090</v>
      </c>
      <c r="E387" s="650" t="s">
        <v>5091</v>
      </c>
      <c r="F387" s="653"/>
      <c r="G387" s="653"/>
      <c r="H387" s="653"/>
      <c r="I387" s="653"/>
      <c r="J387" s="653">
        <v>1</v>
      </c>
      <c r="K387" s="653">
        <v>3809</v>
      </c>
      <c r="L387" s="653"/>
      <c r="M387" s="653">
        <v>3809</v>
      </c>
      <c r="N387" s="653"/>
      <c r="O387" s="653"/>
      <c r="P387" s="666"/>
      <c r="Q387" s="654"/>
    </row>
    <row r="388" spans="1:17" ht="14.4" customHeight="1" x14ac:dyDescent="0.3">
      <c r="A388" s="649" t="s">
        <v>566</v>
      </c>
      <c r="B388" s="650" t="s">
        <v>5075</v>
      </c>
      <c r="C388" s="650" t="s">
        <v>4672</v>
      </c>
      <c r="D388" s="650" t="s">
        <v>5092</v>
      </c>
      <c r="E388" s="650" t="s">
        <v>5093</v>
      </c>
      <c r="F388" s="653"/>
      <c r="G388" s="653"/>
      <c r="H388" s="653"/>
      <c r="I388" s="653"/>
      <c r="J388" s="653">
        <v>2</v>
      </c>
      <c r="K388" s="653">
        <v>2478</v>
      </c>
      <c r="L388" s="653"/>
      <c r="M388" s="653">
        <v>1239</v>
      </c>
      <c r="N388" s="653"/>
      <c r="O388" s="653"/>
      <c r="P388" s="666"/>
      <c r="Q388" s="654"/>
    </row>
    <row r="389" spans="1:17" ht="14.4" customHeight="1" x14ac:dyDescent="0.3">
      <c r="A389" s="649" t="s">
        <v>566</v>
      </c>
      <c r="B389" s="650" t="s">
        <v>5075</v>
      </c>
      <c r="C389" s="650" t="s">
        <v>4672</v>
      </c>
      <c r="D389" s="650" t="s">
        <v>5094</v>
      </c>
      <c r="E389" s="650" t="s">
        <v>5095</v>
      </c>
      <c r="F389" s="653"/>
      <c r="G389" s="653"/>
      <c r="H389" s="653"/>
      <c r="I389" s="653"/>
      <c r="J389" s="653">
        <v>2</v>
      </c>
      <c r="K389" s="653">
        <v>884</v>
      </c>
      <c r="L389" s="653"/>
      <c r="M389" s="653">
        <v>442</v>
      </c>
      <c r="N389" s="653"/>
      <c r="O389" s="653"/>
      <c r="P389" s="666"/>
      <c r="Q389" s="654"/>
    </row>
    <row r="390" spans="1:17" ht="14.4" customHeight="1" x14ac:dyDescent="0.3">
      <c r="A390" s="649" t="s">
        <v>566</v>
      </c>
      <c r="B390" s="650" t="s">
        <v>5075</v>
      </c>
      <c r="C390" s="650" t="s">
        <v>4672</v>
      </c>
      <c r="D390" s="650" t="s">
        <v>5096</v>
      </c>
      <c r="E390" s="650" t="s">
        <v>5097</v>
      </c>
      <c r="F390" s="653"/>
      <c r="G390" s="653"/>
      <c r="H390" s="653"/>
      <c r="I390" s="653"/>
      <c r="J390" s="653">
        <v>2</v>
      </c>
      <c r="K390" s="653">
        <v>7856</v>
      </c>
      <c r="L390" s="653"/>
      <c r="M390" s="653">
        <v>3928</v>
      </c>
      <c r="N390" s="653"/>
      <c r="O390" s="653"/>
      <c r="P390" s="666"/>
      <c r="Q390" s="654"/>
    </row>
    <row r="391" spans="1:17" ht="14.4" customHeight="1" x14ac:dyDescent="0.3">
      <c r="A391" s="649" t="s">
        <v>566</v>
      </c>
      <c r="B391" s="650" t="s">
        <v>5075</v>
      </c>
      <c r="C391" s="650" t="s">
        <v>4672</v>
      </c>
      <c r="D391" s="650" t="s">
        <v>5098</v>
      </c>
      <c r="E391" s="650" t="s">
        <v>5099</v>
      </c>
      <c r="F391" s="653"/>
      <c r="G391" s="653"/>
      <c r="H391" s="653"/>
      <c r="I391" s="653"/>
      <c r="J391" s="653">
        <v>2</v>
      </c>
      <c r="K391" s="653">
        <v>24786</v>
      </c>
      <c r="L391" s="653"/>
      <c r="M391" s="653">
        <v>12393</v>
      </c>
      <c r="N391" s="653"/>
      <c r="O391" s="653"/>
      <c r="P391" s="666"/>
      <c r="Q391" s="654"/>
    </row>
    <row r="392" spans="1:17" ht="14.4" customHeight="1" x14ac:dyDescent="0.3">
      <c r="A392" s="649" t="s">
        <v>566</v>
      </c>
      <c r="B392" s="650" t="s">
        <v>5100</v>
      </c>
      <c r="C392" s="650" t="s">
        <v>4672</v>
      </c>
      <c r="D392" s="650" t="s">
        <v>5101</v>
      </c>
      <c r="E392" s="650" t="s">
        <v>5102</v>
      </c>
      <c r="F392" s="653"/>
      <c r="G392" s="653"/>
      <c r="H392" s="653"/>
      <c r="I392" s="653"/>
      <c r="J392" s="653"/>
      <c r="K392" s="653"/>
      <c r="L392" s="653"/>
      <c r="M392" s="653"/>
      <c r="N392" s="653">
        <v>1</v>
      </c>
      <c r="O392" s="653">
        <v>531</v>
      </c>
      <c r="P392" s="666"/>
      <c r="Q392" s="654">
        <v>531</v>
      </c>
    </row>
    <row r="393" spans="1:17" ht="14.4" customHeight="1" x14ac:dyDescent="0.3">
      <c r="A393" s="649" t="s">
        <v>566</v>
      </c>
      <c r="B393" s="650" t="s">
        <v>5100</v>
      </c>
      <c r="C393" s="650" t="s">
        <v>4672</v>
      </c>
      <c r="D393" s="650" t="s">
        <v>5103</v>
      </c>
      <c r="E393" s="650" t="s">
        <v>5104</v>
      </c>
      <c r="F393" s="653">
        <v>2</v>
      </c>
      <c r="G393" s="653">
        <v>1994</v>
      </c>
      <c r="H393" s="653">
        <v>1</v>
      </c>
      <c r="I393" s="653">
        <v>997</v>
      </c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566</v>
      </c>
      <c r="B394" s="650" t="s">
        <v>5100</v>
      </c>
      <c r="C394" s="650" t="s">
        <v>4672</v>
      </c>
      <c r="D394" s="650" t="s">
        <v>5105</v>
      </c>
      <c r="E394" s="650" t="s">
        <v>5106</v>
      </c>
      <c r="F394" s="653"/>
      <c r="G394" s="653"/>
      <c r="H394" s="653"/>
      <c r="I394" s="653"/>
      <c r="J394" s="653"/>
      <c r="K394" s="653"/>
      <c r="L394" s="653"/>
      <c r="M394" s="653"/>
      <c r="N394" s="653">
        <v>1</v>
      </c>
      <c r="O394" s="653">
        <v>178</v>
      </c>
      <c r="P394" s="666"/>
      <c r="Q394" s="654">
        <v>178</v>
      </c>
    </row>
    <row r="395" spans="1:17" ht="14.4" customHeight="1" x14ac:dyDescent="0.3">
      <c r="A395" s="649" t="s">
        <v>566</v>
      </c>
      <c r="B395" s="650" t="s">
        <v>5100</v>
      </c>
      <c r="C395" s="650" t="s">
        <v>4672</v>
      </c>
      <c r="D395" s="650" t="s">
        <v>5107</v>
      </c>
      <c r="E395" s="650" t="s">
        <v>5108</v>
      </c>
      <c r="F395" s="653">
        <v>1</v>
      </c>
      <c r="G395" s="653">
        <v>1525</v>
      </c>
      <c r="H395" s="653">
        <v>1</v>
      </c>
      <c r="I395" s="653">
        <v>1525</v>
      </c>
      <c r="J395" s="653">
        <v>1</v>
      </c>
      <c r="K395" s="653">
        <v>1529</v>
      </c>
      <c r="L395" s="653">
        <v>1.0026229508196722</v>
      </c>
      <c r="M395" s="653">
        <v>1529</v>
      </c>
      <c r="N395" s="653"/>
      <c r="O395" s="653"/>
      <c r="P395" s="666"/>
      <c r="Q395" s="654"/>
    </row>
    <row r="396" spans="1:17" ht="14.4" customHeight="1" x14ac:dyDescent="0.3">
      <c r="A396" s="649" t="s">
        <v>566</v>
      </c>
      <c r="B396" s="650" t="s">
        <v>5100</v>
      </c>
      <c r="C396" s="650" t="s">
        <v>4672</v>
      </c>
      <c r="D396" s="650" t="s">
        <v>4916</v>
      </c>
      <c r="E396" s="650" t="s">
        <v>4917</v>
      </c>
      <c r="F396" s="653"/>
      <c r="G396" s="653"/>
      <c r="H396" s="653"/>
      <c r="I396" s="653"/>
      <c r="J396" s="653">
        <v>1</v>
      </c>
      <c r="K396" s="653">
        <v>351</v>
      </c>
      <c r="L396" s="653"/>
      <c r="M396" s="653">
        <v>351</v>
      </c>
      <c r="N396" s="653"/>
      <c r="O396" s="653"/>
      <c r="P396" s="666"/>
      <c r="Q396" s="654"/>
    </row>
    <row r="397" spans="1:17" ht="14.4" customHeight="1" x14ac:dyDescent="0.3">
      <c r="A397" s="649" t="s">
        <v>566</v>
      </c>
      <c r="B397" s="650" t="s">
        <v>5100</v>
      </c>
      <c r="C397" s="650" t="s">
        <v>4672</v>
      </c>
      <c r="D397" s="650" t="s">
        <v>5109</v>
      </c>
      <c r="E397" s="650" t="s">
        <v>5110</v>
      </c>
      <c r="F397" s="653">
        <v>2</v>
      </c>
      <c r="G397" s="653">
        <v>5246</v>
      </c>
      <c r="H397" s="653">
        <v>1</v>
      </c>
      <c r="I397" s="653">
        <v>2623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566</v>
      </c>
      <c r="B398" s="650" t="s">
        <v>5100</v>
      </c>
      <c r="C398" s="650" t="s">
        <v>4672</v>
      </c>
      <c r="D398" s="650" t="s">
        <v>5111</v>
      </c>
      <c r="E398" s="650" t="s">
        <v>5112</v>
      </c>
      <c r="F398" s="653">
        <v>1</v>
      </c>
      <c r="G398" s="653">
        <v>684</v>
      </c>
      <c r="H398" s="653">
        <v>1</v>
      </c>
      <c r="I398" s="653">
        <v>684</v>
      </c>
      <c r="J398" s="653">
        <v>1</v>
      </c>
      <c r="K398" s="653">
        <v>686</v>
      </c>
      <c r="L398" s="653">
        <v>1.0029239766081872</v>
      </c>
      <c r="M398" s="653">
        <v>686</v>
      </c>
      <c r="N398" s="653"/>
      <c r="O398" s="653"/>
      <c r="P398" s="666"/>
      <c r="Q398" s="654"/>
    </row>
    <row r="399" spans="1:17" ht="14.4" customHeight="1" x14ac:dyDescent="0.3">
      <c r="A399" s="649" t="s">
        <v>566</v>
      </c>
      <c r="B399" s="650" t="s">
        <v>5100</v>
      </c>
      <c r="C399" s="650" t="s">
        <v>4672</v>
      </c>
      <c r="D399" s="650" t="s">
        <v>5113</v>
      </c>
      <c r="E399" s="650" t="s">
        <v>5114</v>
      </c>
      <c r="F399" s="653"/>
      <c r="G399" s="653"/>
      <c r="H399" s="653"/>
      <c r="I399" s="653"/>
      <c r="J399" s="653">
        <v>1</v>
      </c>
      <c r="K399" s="653">
        <v>808</v>
      </c>
      <c r="L399" s="653"/>
      <c r="M399" s="653">
        <v>808</v>
      </c>
      <c r="N399" s="653"/>
      <c r="O399" s="653"/>
      <c r="P399" s="666"/>
      <c r="Q399" s="654"/>
    </row>
    <row r="400" spans="1:17" ht="14.4" customHeight="1" x14ac:dyDescent="0.3">
      <c r="A400" s="649" t="s">
        <v>566</v>
      </c>
      <c r="B400" s="650" t="s">
        <v>5100</v>
      </c>
      <c r="C400" s="650" t="s">
        <v>4672</v>
      </c>
      <c r="D400" s="650" t="s">
        <v>5115</v>
      </c>
      <c r="E400" s="650" t="s">
        <v>5116</v>
      </c>
      <c r="F400" s="653">
        <v>1</v>
      </c>
      <c r="G400" s="653">
        <v>1793</v>
      </c>
      <c r="H400" s="653">
        <v>1</v>
      </c>
      <c r="I400" s="653">
        <v>1793</v>
      </c>
      <c r="J400" s="653"/>
      <c r="K400" s="653"/>
      <c r="L400" s="653"/>
      <c r="M400" s="653"/>
      <c r="N400" s="653"/>
      <c r="O400" s="653"/>
      <c r="P400" s="666"/>
      <c r="Q400" s="654"/>
    </row>
    <row r="401" spans="1:17" ht="14.4" customHeight="1" x14ac:dyDescent="0.3">
      <c r="A401" s="649" t="s">
        <v>566</v>
      </c>
      <c r="B401" s="650" t="s">
        <v>5117</v>
      </c>
      <c r="C401" s="650" t="s">
        <v>4672</v>
      </c>
      <c r="D401" s="650" t="s">
        <v>4906</v>
      </c>
      <c r="E401" s="650" t="s">
        <v>4907</v>
      </c>
      <c r="F401" s="653"/>
      <c r="G401" s="653"/>
      <c r="H401" s="653"/>
      <c r="I401" s="653"/>
      <c r="J401" s="653"/>
      <c r="K401" s="653"/>
      <c r="L401" s="653"/>
      <c r="M401" s="653"/>
      <c r="N401" s="653">
        <v>2</v>
      </c>
      <c r="O401" s="653">
        <v>2052</v>
      </c>
      <c r="P401" s="666"/>
      <c r="Q401" s="654">
        <v>1026</v>
      </c>
    </row>
    <row r="402" spans="1:17" ht="14.4" customHeight="1" x14ac:dyDescent="0.3">
      <c r="A402" s="649" t="s">
        <v>566</v>
      </c>
      <c r="B402" s="650" t="s">
        <v>5117</v>
      </c>
      <c r="C402" s="650" t="s">
        <v>4672</v>
      </c>
      <c r="D402" s="650" t="s">
        <v>5118</v>
      </c>
      <c r="E402" s="650" t="s">
        <v>5119</v>
      </c>
      <c r="F402" s="653"/>
      <c r="G402" s="653"/>
      <c r="H402" s="653"/>
      <c r="I402" s="653"/>
      <c r="J402" s="653"/>
      <c r="K402" s="653"/>
      <c r="L402" s="653"/>
      <c r="M402" s="653"/>
      <c r="N402" s="653">
        <v>1</v>
      </c>
      <c r="O402" s="653">
        <v>0</v>
      </c>
      <c r="P402" s="666"/>
      <c r="Q402" s="654">
        <v>0</v>
      </c>
    </row>
    <row r="403" spans="1:17" ht="14.4" customHeight="1" x14ac:dyDescent="0.3">
      <c r="A403" s="649" t="s">
        <v>566</v>
      </c>
      <c r="B403" s="650" t="s">
        <v>5120</v>
      </c>
      <c r="C403" s="650" t="s">
        <v>4672</v>
      </c>
      <c r="D403" s="650" t="s">
        <v>5121</v>
      </c>
      <c r="E403" s="650" t="s">
        <v>5122</v>
      </c>
      <c r="F403" s="653"/>
      <c r="G403" s="653"/>
      <c r="H403" s="653"/>
      <c r="I403" s="653"/>
      <c r="J403" s="653"/>
      <c r="K403" s="653"/>
      <c r="L403" s="653"/>
      <c r="M403" s="653"/>
      <c r="N403" s="653">
        <v>1</v>
      </c>
      <c r="O403" s="653">
        <v>91</v>
      </c>
      <c r="P403" s="666"/>
      <c r="Q403" s="654">
        <v>91</v>
      </c>
    </row>
    <row r="404" spans="1:17" ht="14.4" customHeight="1" x14ac:dyDescent="0.3">
      <c r="A404" s="649" t="s">
        <v>566</v>
      </c>
      <c r="B404" s="650" t="s">
        <v>5120</v>
      </c>
      <c r="C404" s="650" t="s">
        <v>4672</v>
      </c>
      <c r="D404" s="650" t="s">
        <v>5123</v>
      </c>
      <c r="E404" s="650" t="s">
        <v>5124</v>
      </c>
      <c r="F404" s="653">
        <v>3</v>
      </c>
      <c r="G404" s="653">
        <v>1005</v>
      </c>
      <c r="H404" s="653">
        <v>1</v>
      </c>
      <c r="I404" s="653">
        <v>335</v>
      </c>
      <c r="J404" s="653"/>
      <c r="K404" s="653"/>
      <c r="L404" s="653"/>
      <c r="M404" s="653"/>
      <c r="N404" s="653">
        <v>1</v>
      </c>
      <c r="O404" s="653">
        <v>342</v>
      </c>
      <c r="P404" s="666">
        <v>0.34029850746268658</v>
      </c>
      <c r="Q404" s="654">
        <v>342</v>
      </c>
    </row>
    <row r="405" spans="1:17" ht="14.4" customHeight="1" x14ac:dyDescent="0.3">
      <c r="A405" s="649" t="s">
        <v>566</v>
      </c>
      <c r="B405" s="650" t="s">
        <v>5120</v>
      </c>
      <c r="C405" s="650" t="s">
        <v>4672</v>
      </c>
      <c r="D405" s="650" t="s">
        <v>5125</v>
      </c>
      <c r="E405" s="650" t="s">
        <v>5126</v>
      </c>
      <c r="F405" s="653">
        <v>3</v>
      </c>
      <c r="G405" s="653">
        <v>1029</v>
      </c>
      <c r="H405" s="653">
        <v>1</v>
      </c>
      <c r="I405" s="653">
        <v>343</v>
      </c>
      <c r="J405" s="653"/>
      <c r="K405" s="653"/>
      <c r="L405" s="653"/>
      <c r="M405" s="653"/>
      <c r="N405" s="653">
        <v>1</v>
      </c>
      <c r="O405" s="653">
        <v>350</v>
      </c>
      <c r="P405" s="666">
        <v>0.3401360544217687</v>
      </c>
      <c r="Q405" s="654">
        <v>350</v>
      </c>
    </row>
    <row r="406" spans="1:17" ht="14.4" customHeight="1" x14ac:dyDescent="0.3">
      <c r="A406" s="649" t="s">
        <v>566</v>
      </c>
      <c r="B406" s="650" t="s">
        <v>5120</v>
      </c>
      <c r="C406" s="650" t="s">
        <v>4672</v>
      </c>
      <c r="D406" s="650" t="s">
        <v>5127</v>
      </c>
      <c r="E406" s="650" t="s">
        <v>5128</v>
      </c>
      <c r="F406" s="653">
        <v>4</v>
      </c>
      <c r="G406" s="653">
        <v>3628</v>
      </c>
      <c r="H406" s="653">
        <v>1</v>
      </c>
      <c r="I406" s="653">
        <v>907</v>
      </c>
      <c r="J406" s="653">
        <v>1</v>
      </c>
      <c r="K406" s="653">
        <v>912</v>
      </c>
      <c r="L406" s="653">
        <v>0.25137816979051819</v>
      </c>
      <c r="M406" s="653">
        <v>912</v>
      </c>
      <c r="N406" s="653">
        <v>1</v>
      </c>
      <c r="O406" s="653">
        <v>921</v>
      </c>
      <c r="P406" s="666">
        <v>0.25385887541345092</v>
      </c>
      <c r="Q406" s="654">
        <v>921</v>
      </c>
    </row>
    <row r="407" spans="1:17" ht="14.4" customHeight="1" x14ac:dyDescent="0.3">
      <c r="A407" s="649" t="s">
        <v>566</v>
      </c>
      <c r="B407" s="650" t="s">
        <v>5120</v>
      </c>
      <c r="C407" s="650" t="s">
        <v>4672</v>
      </c>
      <c r="D407" s="650" t="s">
        <v>5129</v>
      </c>
      <c r="E407" s="650" t="s">
        <v>5130</v>
      </c>
      <c r="F407" s="653">
        <v>3</v>
      </c>
      <c r="G407" s="653">
        <v>1047</v>
      </c>
      <c r="H407" s="653">
        <v>1</v>
      </c>
      <c r="I407" s="653">
        <v>349</v>
      </c>
      <c r="J407" s="653">
        <v>1</v>
      </c>
      <c r="K407" s="653">
        <v>351</v>
      </c>
      <c r="L407" s="653">
        <v>0.33524355300859598</v>
      </c>
      <c r="M407" s="653">
        <v>351</v>
      </c>
      <c r="N407" s="653">
        <v>2</v>
      </c>
      <c r="O407" s="653">
        <v>708</v>
      </c>
      <c r="P407" s="666">
        <v>0.67621776504297992</v>
      </c>
      <c r="Q407" s="654">
        <v>354</v>
      </c>
    </row>
    <row r="408" spans="1:17" ht="14.4" customHeight="1" x14ac:dyDescent="0.3">
      <c r="A408" s="649" t="s">
        <v>566</v>
      </c>
      <c r="B408" s="650" t="s">
        <v>5120</v>
      </c>
      <c r="C408" s="650" t="s">
        <v>4672</v>
      </c>
      <c r="D408" s="650" t="s">
        <v>5131</v>
      </c>
      <c r="E408" s="650" t="s">
        <v>5132</v>
      </c>
      <c r="F408" s="653">
        <v>1</v>
      </c>
      <c r="G408" s="653">
        <v>6774</v>
      </c>
      <c r="H408" s="653">
        <v>1</v>
      </c>
      <c r="I408" s="653">
        <v>6774</v>
      </c>
      <c r="J408" s="653">
        <v>1</v>
      </c>
      <c r="K408" s="653">
        <v>6819</v>
      </c>
      <c r="L408" s="653">
        <v>1.0066430469441985</v>
      </c>
      <c r="M408" s="653">
        <v>6819</v>
      </c>
      <c r="N408" s="653"/>
      <c r="O408" s="653"/>
      <c r="P408" s="666"/>
      <c r="Q408" s="654"/>
    </row>
    <row r="409" spans="1:17" ht="14.4" customHeight="1" x14ac:dyDescent="0.3">
      <c r="A409" s="649" t="s">
        <v>566</v>
      </c>
      <c r="B409" s="650" t="s">
        <v>5120</v>
      </c>
      <c r="C409" s="650" t="s">
        <v>4672</v>
      </c>
      <c r="D409" s="650" t="s">
        <v>5133</v>
      </c>
      <c r="E409" s="650" t="s">
        <v>5134</v>
      </c>
      <c r="F409" s="653">
        <v>1</v>
      </c>
      <c r="G409" s="653">
        <v>311</v>
      </c>
      <c r="H409" s="653">
        <v>1</v>
      </c>
      <c r="I409" s="653">
        <v>311</v>
      </c>
      <c r="J409" s="653"/>
      <c r="K409" s="653"/>
      <c r="L409" s="653"/>
      <c r="M409" s="653"/>
      <c r="N409" s="653"/>
      <c r="O409" s="653"/>
      <c r="P409" s="666"/>
      <c r="Q409" s="654"/>
    </row>
    <row r="410" spans="1:17" ht="14.4" customHeight="1" x14ac:dyDescent="0.3">
      <c r="A410" s="649" t="s">
        <v>566</v>
      </c>
      <c r="B410" s="650" t="s">
        <v>5120</v>
      </c>
      <c r="C410" s="650" t="s">
        <v>4672</v>
      </c>
      <c r="D410" s="650" t="s">
        <v>4852</v>
      </c>
      <c r="E410" s="650" t="s">
        <v>4853</v>
      </c>
      <c r="F410" s="653">
        <v>1</v>
      </c>
      <c r="G410" s="653">
        <v>800</v>
      </c>
      <c r="H410" s="653">
        <v>1</v>
      </c>
      <c r="I410" s="653">
        <v>800</v>
      </c>
      <c r="J410" s="653">
        <v>1</v>
      </c>
      <c r="K410" s="653">
        <v>806</v>
      </c>
      <c r="L410" s="653">
        <v>1.0075000000000001</v>
      </c>
      <c r="M410" s="653">
        <v>806</v>
      </c>
      <c r="N410" s="653">
        <v>1</v>
      </c>
      <c r="O410" s="653">
        <v>815</v>
      </c>
      <c r="P410" s="666">
        <v>1.01875</v>
      </c>
      <c r="Q410" s="654">
        <v>815</v>
      </c>
    </row>
    <row r="411" spans="1:17" ht="14.4" customHeight="1" x14ac:dyDescent="0.3">
      <c r="A411" s="649" t="s">
        <v>566</v>
      </c>
      <c r="B411" s="650" t="s">
        <v>5120</v>
      </c>
      <c r="C411" s="650" t="s">
        <v>4672</v>
      </c>
      <c r="D411" s="650" t="s">
        <v>5135</v>
      </c>
      <c r="E411" s="650" t="s">
        <v>5102</v>
      </c>
      <c r="F411" s="653">
        <v>8</v>
      </c>
      <c r="G411" s="653">
        <v>5320</v>
      </c>
      <c r="H411" s="653">
        <v>1</v>
      </c>
      <c r="I411" s="653">
        <v>665</v>
      </c>
      <c r="J411" s="653"/>
      <c r="K411" s="653"/>
      <c r="L411" s="653"/>
      <c r="M411" s="653"/>
      <c r="N411" s="653"/>
      <c r="O411" s="653"/>
      <c r="P411" s="666"/>
      <c r="Q411" s="654"/>
    </row>
    <row r="412" spans="1:17" ht="14.4" customHeight="1" x14ac:dyDescent="0.3">
      <c r="A412" s="649" t="s">
        <v>566</v>
      </c>
      <c r="B412" s="650" t="s">
        <v>5120</v>
      </c>
      <c r="C412" s="650" t="s">
        <v>4672</v>
      </c>
      <c r="D412" s="650" t="s">
        <v>5136</v>
      </c>
      <c r="E412" s="650" t="s">
        <v>5137</v>
      </c>
      <c r="F412" s="653">
        <v>1</v>
      </c>
      <c r="G412" s="653">
        <v>5665</v>
      </c>
      <c r="H412" s="653">
        <v>1</v>
      </c>
      <c r="I412" s="653">
        <v>5665</v>
      </c>
      <c r="J412" s="653"/>
      <c r="K412" s="653"/>
      <c r="L412" s="653"/>
      <c r="M412" s="653"/>
      <c r="N412" s="653"/>
      <c r="O412" s="653"/>
      <c r="P412" s="666"/>
      <c r="Q412" s="654"/>
    </row>
    <row r="413" spans="1:17" ht="14.4" customHeight="1" x14ac:dyDescent="0.3">
      <c r="A413" s="649" t="s">
        <v>566</v>
      </c>
      <c r="B413" s="650" t="s">
        <v>5120</v>
      </c>
      <c r="C413" s="650" t="s">
        <v>4672</v>
      </c>
      <c r="D413" s="650" t="s">
        <v>5138</v>
      </c>
      <c r="E413" s="650" t="s">
        <v>5139</v>
      </c>
      <c r="F413" s="653">
        <v>1</v>
      </c>
      <c r="G413" s="653">
        <v>310</v>
      </c>
      <c r="H413" s="653">
        <v>1</v>
      </c>
      <c r="I413" s="653">
        <v>310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566</v>
      </c>
      <c r="B414" s="650" t="s">
        <v>5120</v>
      </c>
      <c r="C414" s="650" t="s">
        <v>4672</v>
      </c>
      <c r="D414" s="650" t="s">
        <v>5140</v>
      </c>
      <c r="E414" s="650" t="s">
        <v>5141</v>
      </c>
      <c r="F414" s="653">
        <v>24</v>
      </c>
      <c r="G414" s="653">
        <v>57384</v>
      </c>
      <c r="H414" s="653">
        <v>1</v>
      </c>
      <c r="I414" s="653">
        <v>2391</v>
      </c>
      <c r="J414" s="653">
        <v>15</v>
      </c>
      <c r="K414" s="653">
        <v>36120</v>
      </c>
      <c r="L414" s="653">
        <v>0.62944374738603093</v>
      </c>
      <c r="M414" s="653">
        <v>2408</v>
      </c>
      <c r="N414" s="653"/>
      <c r="O414" s="653"/>
      <c r="P414" s="666"/>
      <c r="Q414" s="654"/>
    </row>
    <row r="415" spans="1:17" ht="14.4" customHeight="1" x14ac:dyDescent="0.3">
      <c r="A415" s="649" t="s">
        <v>566</v>
      </c>
      <c r="B415" s="650" t="s">
        <v>5120</v>
      </c>
      <c r="C415" s="650" t="s">
        <v>4672</v>
      </c>
      <c r="D415" s="650" t="s">
        <v>5142</v>
      </c>
      <c r="E415" s="650" t="s">
        <v>5143</v>
      </c>
      <c r="F415" s="653">
        <v>6</v>
      </c>
      <c r="G415" s="653">
        <v>3558</v>
      </c>
      <c r="H415" s="653">
        <v>1</v>
      </c>
      <c r="I415" s="653">
        <v>593</v>
      </c>
      <c r="J415" s="653">
        <v>1</v>
      </c>
      <c r="K415" s="653">
        <v>597</v>
      </c>
      <c r="L415" s="653">
        <v>0.16779089376053963</v>
      </c>
      <c r="M415" s="653">
        <v>597</v>
      </c>
      <c r="N415" s="653">
        <v>2</v>
      </c>
      <c r="O415" s="653">
        <v>1210</v>
      </c>
      <c r="P415" s="666">
        <v>0.34007869589657108</v>
      </c>
      <c r="Q415" s="654">
        <v>605</v>
      </c>
    </row>
    <row r="416" spans="1:17" ht="14.4" customHeight="1" x14ac:dyDescent="0.3">
      <c r="A416" s="649" t="s">
        <v>566</v>
      </c>
      <c r="B416" s="650" t="s">
        <v>5120</v>
      </c>
      <c r="C416" s="650" t="s">
        <v>4672</v>
      </c>
      <c r="D416" s="650" t="s">
        <v>5144</v>
      </c>
      <c r="E416" s="650" t="s">
        <v>5145</v>
      </c>
      <c r="F416" s="653">
        <v>1</v>
      </c>
      <c r="G416" s="653">
        <v>1434</v>
      </c>
      <c r="H416" s="653">
        <v>1</v>
      </c>
      <c r="I416" s="653">
        <v>1434</v>
      </c>
      <c r="J416" s="653">
        <v>2</v>
      </c>
      <c r="K416" s="653">
        <v>2892</v>
      </c>
      <c r="L416" s="653">
        <v>2.01673640167364</v>
      </c>
      <c r="M416" s="653">
        <v>1446</v>
      </c>
      <c r="N416" s="653"/>
      <c r="O416" s="653"/>
      <c r="P416" s="666"/>
      <c r="Q416" s="654"/>
    </row>
    <row r="417" spans="1:17" ht="14.4" customHeight="1" x14ac:dyDescent="0.3">
      <c r="A417" s="649" t="s">
        <v>566</v>
      </c>
      <c r="B417" s="650" t="s">
        <v>5120</v>
      </c>
      <c r="C417" s="650" t="s">
        <v>4672</v>
      </c>
      <c r="D417" s="650" t="s">
        <v>5146</v>
      </c>
      <c r="E417" s="650" t="s">
        <v>5147</v>
      </c>
      <c r="F417" s="653">
        <v>1</v>
      </c>
      <c r="G417" s="653">
        <v>3108</v>
      </c>
      <c r="H417" s="653">
        <v>1</v>
      </c>
      <c r="I417" s="653">
        <v>3108</v>
      </c>
      <c r="J417" s="653">
        <v>1</v>
      </c>
      <c r="K417" s="653">
        <v>3124</v>
      </c>
      <c r="L417" s="653">
        <v>1.0051480051480051</v>
      </c>
      <c r="M417" s="653">
        <v>3124</v>
      </c>
      <c r="N417" s="653"/>
      <c r="O417" s="653"/>
      <c r="P417" s="666"/>
      <c r="Q417" s="654"/>
    </row>
    <row r="418" spans="1:17" ht="14.4" customHeight="1" x14ac:dyDescent="0.3">
      <c r="A418" s="649" t="s">
        <v>566</v>
      </c>
      <c r="B418" s="650" t="s">
        <v>5148</v>
      </c>
      <c r="C418" s="650" t="s">
        <v>4672</v>
      </c>
      <c r="D418" s="650" t="s">
        <v>5149</v>
      </c>
      <c r="E418" s="650" t="s">
        <v>5150</v>
      </c>
      <c r="F418" s="653"/>
      <c r="G418" s="653"/>
      <c r="H418" s="653"/>
      <c r="I418" s="653"/>
      <c r="J418" s="653">
        <v>1</v>
      </c>
      <c r="K418" s="653">
        <v>1769</v>
      </c>
      <c r="L418" s="653"/>
      <c r="M418" s="653">
        <v>1769</v>
      </c>
      <c r="N418" s="653"/>
      <c r="O418" s="653"/>
      <c r="P418" s="666"/>
      <c r="Q418" s="654"/>
    </row>
    <row r="419" spans="1:17" ht="14.4" customHeight="1" x14ac:dyDescent="0.3">
      <c r="A419" s="649" t="s">
        <v>566</v>
      </c>
      <c r="B419" s="650" t="s">
        <v>4636</v>
      </c>
      <c r="C419" s="650" t="s">
        <v>4661</v>
      </c>
      <c r="D419" s="650" t="s">
        <v>4809</v>
      </c>
      <c r="E419" s="650" t="s">
        <v>4810</v>
      </c>
      <c r="F419" s="653">
        <v>4</v>
      </c>
      <c r="G419" s="653">
        <v>9240</v>
      </c>
      <c r="H419" s="653">
        <v>1</v>
      </c>
      <c r="I419" s="653">
        <v>2310</v>
      </c>
      <c r="J419" s="653">
        <v>6</v>
      </c>
      <c r="K419" s="653">
        <v>13860</v>
      </c>
      <c r="L419" s="653">
        <v>1.5</v>
      </c>
      <c r="M419" s="653">
        <v>2310</v>
      </c>
      <c r="N419" s="653">
        <v>3</v>
      </c>
      <c r="O419" s="653">
        <v>6930</v>
      </c>
      <c r="P419" s="666">
        <v>0.75</v>
      </c>
      <c r="Q419" s="654">
        <v>2310</v>
      </c>
    </row>
    <row r="420" spans="1:17" ht="14.4" customHeight="1" x14ac:dyDescent="0.3">
      <c r="A420" s="649" t="s">
        <v>566</v>
      </c>
      <c r="B420" s="650" t="s">
        <v>4636</v>
      </c>
      <c r="C420" s="650" t="s">
        <v>4661</v>
      </c>
      <c r="D420" s="650" t="s">
        <v>4786</v>
      </c>
      <c r="E420" s="650" t="s">
        <v>4787</v>
      </c>
      <c r="F420" s="653"/>
      <c r="G420" s="653"/>
      <c r="H420" s="653"/>
      <c r="I420" s="653"/>
      <c r="J420" s="653">
        <v>19</v>
      </c>
      <c r="K420" s="653">
        <v>17190.25</v>
      </c>
      <c r="L420" s="653"/>
      <c r="M420" s="653">
        <v>904.75</v>
      </c>
      <c r="N420" s="653">
        <v>38</v>
      </c>
      <c r="O420" s="653">
        <v>34380.5</v>
      </c>
      <c r="P420" s="666"/>
      <c r="Q420" s="654">
        <v>904.75</v>
      </c>
    </row>
    <row r="421" spans="1:17" ht="14.4" customHeight="1" x14ac:dyDescent="0.3">
      <c r="A421" s="649" t="s">
        <v>566</v>
      </c>
      <c r="B421" s="650" t="s">
        <v>4636</v>
      </c>
      <c r="C421" s="650" t="s">
        <v>4661</v>
      </c>
      <c r="D421" s="650" t="s">
        <v>4664</v>
      </c>
      <c r="E421" s="650" t="s">
        <v>4665</v>
      </c>
      <c r="F421" s="653">
        <v>1</v>
      </c>
      <c r="G421" s="653">
        <v>242.64</v>
      </c>
      <c r="H421" s="653">
        <v>1</v>
      </c>
      <c r="I421" s="653">
        <v>242.64</v>
      </c>
      <c r="J421" s="653">
        <v>1</v>
      </c>
      <c r="K421" s="653">
        <v>242.64</v>
      </c>
      <c r="L421" s="653">
        <v>1</v>
      </c>
      <c r="M421" s="653">
        <v>242.64</v>
      </c>
      <c r="N421" s="653"/>
      <c r="O421" s="653"/>
      <c r="P421" s="666"/>
      <c r="Q421" s="654"/>
    </row>
    <row r="422" spans="1:17" ht="14.4" customHeight="1" x14ac:dyDescent="0.3">
      <c r="A422" s="649" t="s">
        <v>566</v>
      </c>
      <c r="B422" s="650" t="s">
        <v>4636</v>
      </c>
      <c r="C422" s="650" t="s">
        <v>4672</v>
      </c>
      <c r="D422" s="650" t="s">
        <v>4788</v>
      </c>
      <c r="E422" s="650" t="s">
        <v>4789</v>
      </c>
      <c r="F422" s="653">
        <v>23</v>
      </c>
      <c r="G422" s="653">
        <v>4255</v>
      </c>
      <c r="H422" s="653">
        <v>1</v>
      </c>
      <c r="I422" s="653">
        <v>185</v>
      </c>
      <c r="J422" s="653">
        <v>21</v>
      </c>
      <c r="K422" s="653">
        <v>3885</v>
      </c>
      <c r="L422" s="653">
        <v>0.91304347826086951</v>
      </c>
      <c r="M422" s="653">
        <v>185</v>
      </c>
      <c r="N422" s="653">
        <v>19</v>
      </c>
      <c r="O422" s="653">
        <v>3551</v>
      </c>
      <c r="P422" s="666">
        <v>0.83454759106933019</v>
      </c>
      <c r="Q422" s="654">
        <v>186.89473684210526</v>
      </c>
    </row>
    <row r="423" spans="1:17" ht="14.4" customHeight="1" x14ac:dyDescent="0.3">
      <c r="A423" s="649" t="s">
        <v>566</v>
      </c>
      <c r="B423" s="650" t="s">
        <v>4636</v>
      </c>
      <c r="C423" s="650" t="s">
        <v>4672</v>
      </c>
      <c r="D423" s="650" t="s">
        <v>4813</v>
      </c>
      <c r="E423" s="650" t="s">
        <v>4814</v>
      </c>
      <c r="F423" s="653"/>
      <c r="G423" s="653"/>
      <c r="H423" s="653"/>
      <c r="I423" s="653"/>
      <c r="J423" s="653"/>
      <c r="K423" s="653"/>
      <c r="L423" s="653"/>
      <c r="M423" s="653"/>
      <c r="N423" s="653">
        <v>3</v>
      </c>
      <c r="O423" s="653">
        <v>3410</v>
      </c>
      <c r="P423" s="666"/>
      <c r="Q423" s="654">
        <v>1136.6666666666667</v>
      </c>
    </row>
    <row r="424" spans="1:17" ht="14.4" customHeight="1" x14ac:dyDescent="0.3">
      <c r="A424" s="649" t="s">
        <v>566</v>
      </c>
      <c r="B424" s="650" t="s">
        <v>4636</v>
      </c>
      <c r="C424" s="650" t="s">
        <v>4672</v>
      </c>
      <c r="D424" s="650" t="s">
        <v>4683</v>
      </c>
      <c r="E424" s="650" t="s">
        <v>4632</v>
      </c>
      <c r="F424" s="653">
        <v>3</v>
      </c>
      <c r="G424" s="653">
        <v>468</v>
      </c>
      <c r="H424" s="653">
        <v>1</v>
      </c>
      <c r="I424" s="653">
        <v>156</v>
      </c>
      <c r="J424" s="653"/>
      <c r="K424" s="653"/>
      <c r="L424" s="653"/>
      <c r="M424" s="653"/>
      <c r="N424" s="653"/>
      <c r="O424" s="653"/>
      <c r="P424" s="666"/>
      <c r="Q424" s="654"/>
    </row>
    <row r="425" spans="1:17" ht="14.4" customHeight="1" x14ac:dyDescent="0.3">
      <c r="A425" s="649" t="s">
        <v>566</v>
      </c>
      <c r="B425" s="650" t="s">
        <v>4636</v>
      </c>
      <c r="C425" s="650" t="s">
        <v>4672</v>
      </c>
      <c r="D425" s="650" t="s">
        <v>4684</v>
      </c>
      <c r="E425" s="650" t="s">
        <v>4632</v>
      </c>
      <c r="F425" s="653">
        <v>4</v>
      </c>
      <c r="G425" s="653">
        <v>312</v>
      </c>
      <c r="H425" s="653">
        <v>1</v>
      </c>
      <c r="I425" s="653">
        <v>78</v>
      </c>
      <c r="J425" s="653"/>
      <c r="K425" s="653"/>
      <c r="L425" s="653"/>
      <c r="M425" s="653"/>
      <c r="N425" s="653"/>
      <c r="O425" s="653"/>
      <c r="P425" s="666"/>
      <c r="Q425" s="654"/>
    </row>
    <row r="426" spans="1:17" ht="14.4" customHeight="1" x14ac:dyDescent="0.3">
      <c r="A426" s="649" t="s">
        <v>566</v>
      </c>
      <c r="B426" s="650" t="s">
        <v>4636</v>
      </c>
      <c r="C426" s="650" t="s">
        <v>4672</v>
      </c>
      <c r="D426" s="650" t="s">
        <v>4685</v>
      </c>
      <c r="E426" s="650" t="s">
        <v>4686</v>
      </c>
      <c r="F426" s="653">
        <v>158</v>
      </c>
      <c r="G426" s="653">
        <v>36498</v>
      </c>
      <c r="H426" s="653">
        <v>1</v>
      </c>
      <c r="I426" s="653">
        <v>231</v>
      </c>
      <c r="J426" s="653">
        <v>123</v>
      </c>
      <c r="K426" s="653">
        <v>28536</v>
      </c>
      <c r="L426" s="653">
        <v>0.78185106033207297</v>
      </c>
      <c r="M426" s="653">
        <v>232</v>
      </c>
      <c r="N426" s="653">
        <v>135</v>
      </c>
      <c r="O426" s="653">
        <v>31488</v>
      </c>
      <c r="P426" s="666">
        <v>0.86273220450435639</v>
      </c>
      <c r="Q426" s="654">
        <v>233.24444444444444</v>
      </c>
    </row>
    <row r="427" spans="1:17" ht="14.4" customHeight="1" x14ac:dyDescent="0.3">
      <c r="A427" s="649" t="s">
        <v>566</v>
      </c>
      <c r="B427" s="650" t="s">
        <v>4636</v>
      </c>
      <c r="C427" s="650" t="s">
        <v>4672</v>
      </c>
      <c r="D427" s="650" t="s">
        <v>4687</v>
      </c>
      <c r="E427" s="650" t="s">
        <v>4688</v>
      </c>
      <c r="F427" s="653">
        <v>16</v>
      </c>
      <c r="G427" s="653">
        <v>1856</v>
      </c>
      <c r="H427" s="653">
        <v>1</v>
      </c>
      <c r="I427" s="653">
        <v>116</v>
      </c>
      <c r="J427" s="653">
        <v>12</v>
      </c>
      <c r="K427" s="653">
        <v>1392</v>
      </c>
      <c r="L427" s="653">
        <v>0.75</v>
      </c>
      <c r="M427" s="653">
        <v>116</v>
      </c>
      <c r="N427" s="653">
        <v>10</v>
      </c>
      <c r="O427" s="653">
        <v>1172</v>
      </c>
      <c r="P427" s="666">
        <v>0.63146551724137934</v>
      </c>
      <c r="Q427" s="654">
        <v>117.2</v>
      </c>
    </row>
    <row r="428" spans="1:17" ht="14.4" customHeight="1" x14ac:dyDescent="0.3">
      <c r="A428" s="649" t="s">
        <v>566</v>
      </c>
      <c r="B428" s="650" t="s">
        <v>4636</v>
      </c>
      <c r="C428" s="650" t="s">
        <v>4672</v>
      </c>
      <c r="D428" s="650" t="s">
        <v>4689</v>
      </c>
      <c r="E428" s="650" t="s">
        <v>4690</v>
      </c>
      <c r="F428" s="653">
        <v>1</v>
      </c>
      <c r="G428" s="653">
        <v>319</v>
      </c>
      <c r="H428" s="653">
        <v>1</v>
      </c>
      <c r="I428" s="653">
        <v>319</v>
      </c>
      <c r="J428" s="653"/>
      <c r="K428" s="653"/>
      <c r="L428" s="653"/>
      <c r="M428" s="653"/>
      <c r="N428" s="653">
        <v>2</v>
      </c>
      <c r="O428" s="653">
        <v>640</v>
      </c>
      <c r="P428" s="666">
        <v>2.0062695924764888</v>
      </c>
      <c r="Q428" s="654">
        <v>320</v>
      </c>
    </row>
    <row r="429" spans="1:17" ht="14.4" customHeight="1" x14ac:dyDescent="0.3">
      <c r="A429" s="649" t="s">
        <v>566</v>
      </c>
      <c r="B429" s="650" t="s">
        <v>4636</v>
      </c>
      <c r="C429" s="650" t="s">
        <v>4672</v>
      </c>
      <c r="D429" s="650" t="s">
        <v>4691</v>
      </c>
      <c r="E429" s="650" t="s">
        <v>4692</v>
      </c>
      <c r="F429" s="653">
        <v>5</v>
      </c>
      <c r="G429" s="653">
        <v>2415</v>
      </c>
      <c r="H429" s="653">
        <v>1</v>
      </c>
      <c r="I429" s="653">
        <v>483</v>
      </c>
      <c r="J429" s="653">
        <v>8</v>
      </c>
      <c r="K429" s="653">
        <v>3872</v>
      </c>
      <c r="L429" s="653">
        <v>1.6033126293995859</v>
      </c>
      <c r="M429" s="653">
        <v>484</v>
      </c>
      <c r="N429" s="653"/>
      <c r="O429" s="653"/>
      <c r="P429" s="666"/>
      <c r="Q429" s="654"/>
    </row>
    <row r="430" spans="1:17" ht="14.4" customHeight="1" x14ac:dyDescent="0.3">
      <c r="A430" s="649" t="s">
        <v>566</v>
      </c>
      <c r="B430" s="650" t="s">
        <v>4636</v>
      </c>
      <c r="C430" s="650" t="s">
        <v>4672</v>
      </c>
      <c r="D430" s="650" t="s">
        <v>4693</v>
      </c>
      <c r="E430" s="650" t="s">
        <v>4694</v>
      </c>
      <c r="F430" s="653">
        <v>2</v>
      </c>
      <c r="G430" s="653">
        <v>1352</v>
      </c>
      <c r="H430" s="653">
        <v>1</v>
      </c>
      <c r="I430" s="653">
        <v>676</v>
      </c>
      <c r="J430" s="653"/>
      <c r="K430" s="653"/>
      <c r="L430" s="653"/>
      <c r="M430" s="653"/>
      <c r="N430" s="653"/>
      <c r="O430" s="653"/>
      <c r="P430" s="666"/>
      <c r="Q430" s="654"/>
    </row>
    <row r="431" spans="1:17" ht="14.4" customHeight="1" x14ac:dyDescent="0.3">
      <c r="A431" s="649" t="s">
        <v>566</v>
      </c>
      <c r="B431" s="650" t="s">
        <v>4636</v>
      </c>
      <c r="C431" s="650" t="s">
        <v>4672</v>
      </c>
      <c r="D431" s="650" t="s">
        <v>4695</v>
      </c>
      <c r="E431" s="650" t="s">
        <v>4696</v>
      </c>
      <c r="F431" s="653">
        <v>1</v>
      </c>
      <c r="G431" s="653">
        <v>748</v>
      </c>
      <c r="H431" s="653">
        <v>1</v>
      </c>
      <c r="I431" s="653">
        <v>748</v>
      </c>
      <c r="J431" s="653">
        <v>1</v>
      </c>
      <c r="K431" s="653">
        <v>749</v>
      </c>
      <c r="L431" s="653">
        <v>1.0013368983957218</v>
      </c>
      <c r="M431" s="653">
        <v>749</v>
      </c>
      <c r="N431" s="653"/>
      <c r="O431" s="653"/>
      <c r="P431" s="666"/>
      <c r="Q431" s="654"/>
    </row>
    <row r="432" spans="1:17" ht="14.4" customHeight="1" x14ac:dyDescent="0.3">
      <c r="A432" s="649" t="s">
        <v>566</v>
      </c>
      <c r="B432" s="650" t="s">
        <v>4636</v>
      </c>
      <c r="C432" s="650" t="s">
        <v>4672</v>
      </c>
      <c r="D432" s="650" t="s">
        <v>4697</v>
      </c>
      <c r="E432" s="650" t="s">
        <v>4692</v>
      </c>
      <c r="F432" s="653">
        <v>10</v>
      </c>
      <c r="G432" s="653">
        <v>5500</v>
      </c>
      <c r="H432" s="653">
        <v>1</v>
      </c>
      <c r="I432" s="653">
        <v>550</v>
      </c>
      <c r="J432" s="653">
        <v>10</v>
      </c>
      <c r="K432" s="653">
        <v>5530</v>
      </c>
      <c r="L432" s="653">
        <v>1.0054545454545454</v>
      </c>
      <c r="M432" s="653">
        <v>553</v>
      </c>
      <c r="N432" s="653">
        <v>2</v>
      </c>
      <c r="O432" s="653">
        <v>1106</v>
      </c>
      <c r="P432" s="666">
        <v>0.2010909090909091</v>
      </c>
      <c r="Q432" s="654">
        <v>553</v>
      </c>
    </row>
    <row r="433" spans="1:17" ht="14.4" customHeight="1" x14ac:dyDescent="0.3">
      <c r="A433" s="649" t="s">
        <v>566</v>
      </c>
      <c r="B433" s="650" t="s">
        <v>4636</v>
      </c>
      <c r="C433" s="650" t="s">
        <v>4672</v>
      </c>
      <c r="D433" s="650" t="s">
        <v>4698</v>
      </c>
      <c r="E433" s="650" t="s">
        <v>4694</v>
      </c>
      <c r="F433" s="653">
        <v>3</v>
      </c>
      <c r="G433" s="653">
        <v>2229</v>
      </c>
      <c r="H433" s="653">
        <v>1</v>
      </c>
      <c r="I433" s="653">
        <v>743</v>
      </c>
      <c r="J433" s="653">
        <v>1</v>
      </c>
      <c r="K433" s="653">
        <v>746</v>
      </c>
      <c r="L433" s="653">
        <v>0.33467922835352176</v>
      </c>
      <c r="M433" s="653">
        <v>746</v>
      </c>
      <c r="N433" s="653">
        <v>15</v>
      </c>
      <c r="O433" s="653">
        <v>11250</v>
      </c>
      <c r="P433" s="666">
        <v>5.0471063257065945</v>
      </c>
      <c r="Q433" s="654">
        <v>750</v>
      </c>
    </row>
    <row r="434" spans="1:17" ht="14.4" customHeight="1" x14ac:dyDescent="0.3">
      <c r="A434" s="649" t="s">
        <v>566</v>
      </c>
      <c r="B434" s="650" t="s">
        <v>4636</v>
      </c>
      <c r="C434" s="650" t="s">
        <v>4672</v>
      </c>
      <c r="D434" s="650" t="s">
        <v>4790</v>
      </c>
      <c r="E434" s="650" t="s">
        <v>4791</v>
      </c>
      <c r="F434" s="653">
        <v>321</v>
      </c>
      <c r="G434" s="653">
        <v>256800</v>
      </c>
      <c r="H434" s="653">
        <v>1</v>
      </c>
      <c r="I434" s="653">
        <v>800</v>
      </c>
      <c r="J434" s="653">
        <v>186</v>
      </c>
      <c r="K434" s="653">
        <v>149358</v>
      </c>
      <c r="L434" s="653">
        <v>0.58161214953271023</v>
      </c>
      <c r="M434" s="653">
        <v>803</v>
      </c>
      <c r="N434" s="653">
        <v>285</v>
      </c>
      <c r="O434" s="653">
        <v>229607</v>
      </c>
      <c r="P434" s="666">
        <v>0.89410825545171335</v>
      </c>
      <c r="Q434" s="654">
        <v>805.6385964912281</v>
      </c>
    </row>
    <row r="435" spans="1:17" ht="14.4" customHeight="1" x14ac:dyDescent="0.3">
      <c r="A435" s="649" t="s">
        <v>566</v>
      </c>
      <c r="B435" s="650" t="s">
        <v>4636</v>
      </c>
      <c r="C435" s="650" t="s">
        <v>4672</v>
      </c>
      <c r="D435" s="650" t="s">
        <v>4701</v>
      </c>
      <c r="E435" s="650" t="s">
        <v>4702</v>
      </c>
      <c r="F435" s="653">
        <v>1</v>
      </c>
      <c r="G435" s="653">
        <v>428</v>
      </c>
      <c r="H435" s="653">
        <v>1</v>
      </c>
      <c r="I435" s="653">
        <v>428</v>
      </c>
      <c r="J435" s="653"/>
      <c r="K435" s="653"/>
      <c r="L435" s="653"/>
      <c r="M435" s="653"/>
      <c r="N435" s="653"/>
      <c r="O435" s="653"/>
      <c r="P435" s="666"/>
      <c r="Q435" s="654"/>
    </row>
    <row r="436" spans="1:17" ht="14.4" customHeight="1" x14ac:dyDescent="0.3">
      <c r="A436" s="649" t="s">
        <v>566</v>
      </c>
      <c r="B436" s="650" t="s">
        <v>4636</v>
      </c>
      <c r="C436" s="650" t="s">
        <v>4672</v>
      </c>
      <c r="D436" s="650" t="s">
        <v>4815</v>
      </c>
      <c r="E436" s="650" t="s">
        <v>4740</v>
      </c>
      <c r="F436" s="653">
        <v>4</v>
      </c>
      <c r="G436" s="653">
        <v>2804</v>
      </c>
      <c r="H436" s="653">
        <v>1</v>
      </c>
      <c r="I436" s="653">
        <v>701</v>
      </c>
      <c r="J436" s="653">
        <v>4</v>
      </c>
      <c r="K436" s="653">
        <v>2820</v>
      </c>
      <c r="L436" s="653">
        <v>1.0057061340941511</v>
      </c>
      <c r="M436" s="653">
        <v>705</v>
      </c>
      <c r="N436" s="653">
        <v>4</v>
      </c>
      <c r="O436" s="653">
        <v>2834</v>
      </c>
      <c r="P436" s="666">
        <v>1.0106990014265336</v>
      </c>
      <c r="Q436" s="654">
        <v>708.5</v>
      </c>
    </row>
    <row r="437" spans="1:17" ht="14.4" customHeight="1" x14ac:dyDescent="0.3">
      <c r="A437" s="649" t="s">
        <v>566</v>
      </c>
      <c r="B437" s="650" t="s">
        <v>4636</v>
      </c>
      <c r="C437" s="650" t="s">
        <v>4672</v>
      </c>
      <c r="D437" s="650" t="s">
        <v>4703</v>
      </c>
      <c r="E437" s="650" t="s">
        <v>4696</v>
      </c>
      <c r="F437" s="653">
        <v>2</v>
      </c>
      <c r="G437" s="653">
        <v>1630</v>
      </c>
      <c r="H437" s="653">
        <v>1</v>
      </c>
      <c r="I437" s="653">
        <v>815</v>
      </c>
      <c r="J437" s="653">
        <v>4</v>
      </c>
      <c r="K437" s="653">
        <v>3272</v>
      </c>
      <c r="L437" s="653">
        <v>2.007361963190184</v>
      </c>
      <c r="M437" s="653">
        <v>818</v>
      </c>
      <c r="N437" s="653">
        <v>3</v>
      </c>
      <c r="O437" s="653">
        <v>2462</v>
      </c>
      <c r="P437" s="666">
        <v>1.5104294478527607</v>
      </c>
      <c r="Q437" s="654">
        <v>820.66666666666663</v>
      </c>
    </row>
    <row r="438" spans="1:17" ht="14.4" customHeight="1" x14ac:dyDescent="0.3">
      <c r="A438" s="649" t="s">
        <v>566</v>
      </c>
      <c r="B438" s="650" t="s">
        <v>4636</v>
      </c>
      <c r="C438" s="650" t="s">
        <v>4672</v>
      </c>
      <c r="D438" s="650" t="s">
        <v>4704</v>
      </c>
      <c r="E438" s="650" t="s">
        <v>4705</v>
      </c>
      <c r="F438" s="653">
        <v>62</v>
      </c>
      <c r="G438" s="653">
        <v>12772</v>
      </c>
      <c r="H438" s="653">
        <v>1</v>
      </c>
      <c r="I438" s="653">
        <v>206</v>
      </c>
      <c r="J438" s="653">
        <v>41</v>
      </c>
      <c r="K438" s="653">
        <v>8487</v>
      </c>
      <c r="L438" s="653">
        <v>0.66450046977763855</v>
      </c>
      <c r="M438" s="653">
        <v>207</v>
      </c>
      <c r="N438" s="653">
        <v>47</v>
      </c>
      <c r="O438" s="653">
        <v>9793</v>
      </c>
      <c r="P438" s="666">
        <v>0.76675540244284368</v>
      </c>
      <c r="Q438" s="654">
        <v>208.36170212765958</v>
      </c>
    </row>
    <row r="439" spans="1:17" ht="14.4" customHeight="1" x14ac:dyDescent="0.3">
      <c r="A439" s="649" t="s">
        <v>566</v>
      </c>
      <c r="B439" s="650" t="s">
        <v>4636</v>
      </c>
      <c r="C439" s="650" t="s">
        <v>4672</v>
      </c>
      <c r="D439" s="650" t="s">
        <v>4712</v>
      </c>
      <c r="E439" s="650" t="s">
        <v>4713</v>
      </c>
      <c r="F439" s="653">
        <v>818</v>
      </c>
      <c r="G439" s="653">
        <v>66258</v>
      </c>
      <c r="H439" s="653">
        <v>1</v>
      </c>
      <c r="I439" s="653">
        <v>81</v>
      </c>
      <c r="J439" s="653">
        <v>610</v>
      </c>
      <c r="K439" s="653">
        <v>50020</v>
      </c>
      <c r="L439" s="653">
        <v>0.7549277068429473</v>
      </c>
      <c r="M439" s="653">
        <v>82</v>
      </c>
      <c r="N439" s="653">
        <v>674</v>
      </c>
      <c r="O439" s="653">
        <v>56160</v>
      </c>
      <c r="P439" s="666">
        <v>0.84759576202118991</v>
      </c>
      <c r="Q439" s="654">
        <v>83.323442136498514</v>
      </c>
    </row>
    <row r="440" spans="1:17" ht="14.4" customHeight="1" x14ac:dyDescent="0.3">
      <c r="A440" s="649" t="s">
        <v>566</v>
      </c>
      <c r="B440" s="650" t="s">
        <v>4636</v>
      </c>
      <c r="C440" s="650" t="s">
        <v>4672</v>
      </c>
      <c r="D440" s="650" t="s">
        <v>4716</v>
      </c>
      <c r="E440" s="650" t="s">
        <v>4717</v>
      </c>
      <c r="F440" s="653">
        <v>1</v>
      </c>
      <c r="G440" s="653">
        <v>852</v>
      </c>
      <c r="H440" s="653">
        <v>1</v>
      </c>
      <c r="I440" s="653">
        <v>852</v>
      </c>
      <c r="J440" s="653">
        <v>1</v>
      </c>
      <c r="K440" s="653">
        <v>703</v>
      </c>
      <c r="L440" s="653">
        <v>0.82511737089201875</v>
      </c>
      <c r="M440" s="653">
        <v>703</v>
      </c>
      <c r="N440" s="653">
        <v>2</v>
      </c>
      <c r="O440" s="653">
        <v>1412</v>
      </c>
      <c r="P440" s="666">
        <v>1.6572769953051643</v>
      </c>
      <c r="Q440" s="654">
        <v>706</v>
      </c>
    </row>
    <row r="441" spans="1:17" ht="14.4" customHeight="1" x14ac:dyDescent="0.3">
      <c r="A441" s="649" t="s">
        <v>566</v>
      </c>
      <c r="B441" s="650" t="s">
        <v>4636</v>
      </c>
      <c r="C441" s="650" t="s">
        <v>4672</v>
      </c>
      <c r="D441" s="650" t="s">
        <v>4792</v>
      </c>
      <c r="E441" s="650" t="s">
        <v>4791</v>
      </c>
      <c r="F441" s="653">
        <v>351</v>
      </c>
      <c r="G441" s="653">
        <v>325026</v>
      </c>
      <c r="H441" s="653">
        <v>1</v>
      </c>
      <c r="I441" s="653">
        <v>926</v>
      </c>
      <c r="J441" s="653">
        <v>314</v>
      </c>
      <c r="K441" s="653">
        <v>291706</v>
      </c>
      <c r="L441" s="653">
        <v>0.89748512426698168</v>
      </c>
      <c r="M441" s="653">
        <v>929</v>
      </c>
      <c r="N441" s="653">
        <v>270</v>
      </c>
      <c r="O441" s="653">
        <v>251430</v>
      </c>
      <c r="P441" s="666">
        <v>0.7735688837200716</v>
      </c>
      <c r="Q441" s="654">
        <v>931.22222222222217</v>
      </c>
    </row>
    <row r="442" spans="1:17" ht="14.4" customHeight="1" x14ac:dyDescent="0.3">
      <c r="A442" s="649" t="s">
        <v>566</v>
      </c>
      <c r="B442" s="650" t="s">
        <v>4636</v>
      </c>
      <c r="C442" s="650" t="s">
        <v>4672</v>
      </c>
      <c r="D442" s="650" t="s">
        <v>4720</v>
      </c>
      <c r="E442" s="650" t="s">
        <v>4721</v>
      </c>
      <c r="F442" s="653"/>
      <c r="G442" s="653"/>
      <c r="H442" s="653"/>
      <c r="I442" s="653"/>
      <c r="J442" s="653">
        <v>1</v>
      </c>
      <c r="K442" s="653">
        <v>0</v>
      </c>
      <c r="L442" s="653"/>
      <c r="M442" s="653">
        <v>0</v>
      </c>
      <c r="N442" s="653"/>
      <c r="O442" s="653"/>
      <c r="P442" s="666"/>
      <c r="Q442" s="654"/>
    </row>
    <row r="443" spans="1:17" ht="14.4" customHeight="1" x14ac:dyDescent="0.3">
      <c r="A443" s="649" t="s">
        <v>566</v>
      </c>
      <c r="B443" s="650" t="s">
        <v>4636</v>
      </c>
      <c r="C443" s="650" t="s">
        <v>4672</v>
      </c>
      <c r="D443" s="650" t="s">
        <v>4722</v>
      </c>
      <c r="E443" s="650" t="s">
        <v>4723</v>
      </c>
      <c r="F443" s="653"/>
      <c r="G443" s="653"/>
      <c r="H443" s="653"/>
      <c r="I443" s="653"/>
      <c r="J443" s="653"/>
      <c r="K443" s="653"/>
      <c r="L443" s="653"/>
      <c r="M443" s="653"/>
      <c r="N443" s="653">
        <v>6</v>
      </c>
      <c r="O443" s="653">
        <v>672</v>
      </c>
      <c r="P443" s="666"/>
      <c r="Q443" s="654">
        <v>112</v>
      </c>
    </row>
    <row r="444" spans="1:17" ht="14.4" customHeight="1" x14ac:dyDescent="0.3">
      <c r="A444" s="649" t="s">
        <v>566</v>
      </c>
      <c r="B444" s="650" t="s">
        <v>4636</v>
      </c>
      <c r="C444" s="650" t="s">
        <v>4672</v>
      </c>
      <c r="D444" s="650" t="s">
        <v>4793</v>
      </c>
      <c r="E444" s="650" t="s">
        <v>4791</v>
      </c>
      <c r="F444" s="653">
        <v>84</v>
      </c>
      <c r="G444" s="653">
        <v>61572</v>
      </c>
      <c r="H444" s="653">
        <v>1</v>
      </c>
      <c r="I444" s="653">
        <v>733</v>
      </c>
      <c r="J444" s="653">
        <v>35</v>
      </c>
      <c r="K444" s="653">
        <v>25690</v>
      </c>
      <c r="L444" s="653">
        <v>0.41723510686675763</v>
      </c>
      <c r="M444" s="653">
        <v>734</v>
      </c>
      <c r="N444" s="653">
        <v>40</v>
      </c>
      <c r="O444" s="653">
        <v>29388</v>
      </c>
      <c r="P444" s="666">
        <v>0.47729487429351003</v>
      </c>
      <c r="Q444" s="654">
        <v>734.7</v>
      </c>
    </row>
    <row r="445" spans="1:17" ht="14.4" customHeight="1" x14ac:dyDescent="0.3">
      <c r="A445" s="649" t="s">
        <v>566</v>
      </c>
      <c r="B445" s="650" t="s">
        <v>4636</v>
      </c>
      <c r="C445" s="650" t="s">
        <v>4672</v>
      </c>
      <c r="D445" s="650" t="s">
        <v>4801</v>
      </c>
      <c r="E445" s="650" t="s">
        <v>4802</v>
      </c>
      <c r="F445" s="653"/>
      <c r="G445" s="653"/>
      <c r="H445" s="653"/>
      <c r="I445" s="653"/>
      <c r="J445" s="653"/>
      <c r="K445" s="653"/>
      <c r="L445" s="653"/>
      <c r="M445" s="653"/>
      <c r="N445" s="653">
        <v>2</v>
      </c>
      <c r="O445" s="653">
        <v>113</v>
      </c>
      <c r="P445" s="666"/>
      <c r="Q445" s="654">
        <v>56.5</v>
      </c>
    </row>
    <row r="446" spans="1:17" ht="14.4" customHeight="1" x14ac:dyDescent="0.3">
      <c r="A446" s="649" t="s">
        <v>566</v>
      </c>
      <c r="B446" s="650" t="s">
        <v>4636</v>
      </c>
      <c r="C446" s="650" t="s">
        <v>4672</v>
      </c>
      <c r="D446" s="650" t="s">
        <v>4794</v>
      </c>
      <c r="E446" s="650" t="s">
        <v>4795</v>
      </c>
      <c r="F446" s="653">
        <v>421</v>
      </c>
      <c r="G446" s="653">
        <v>220183</v>
      </c>
      <c r="H446" s="653">
        <v>1</v>
      </c>
      <c r="I446" s="653">
        <v>523</v>
      </c>
      <c r="J446" s="653">
        <v>222</v>
      </c>
      <c r="K446" s="653">
        <v>116328</v>
      </c>
      <c r="L446" s="653">
        <v>0.52832416671586813</v>
      </c>
      <c r="M446" s="653">
        <v>524</v>
      </c>
      <c r="N446" s="653">
        <v>262</v>
      </c>
      <c r="O446" s="653">
        <v>137552</v>
      </c>
      <c r="P446" s="666">
        <v>0.62471671291607433</v>
      </c>
      <c r="Q446" s="654">
        <v>525.00763358778624</v>
      </c>
    </row>
    <row r="447" spans="1:17" ht="14.4" customHeight="1" x14ac:dyDescent="0.3">
      <c r="A447" s="649" t="s">
        <v>566</v>
      </c>
      <c r="B447" s="650" t="s">
        <v>4636</v>
      </c>
      <c r="C447" s="650" t="s">
        <v>4672</v>
      </c>
      <c r="D447" s="650" t="s">
        <v>4730</v>
      </c>
      <c r="E447" s="650" t="s">
        <v>4731</v>
      </c>
      <c r="F447" s="653">
        <v>45</v>
      </c>
      <c r="G447" s="653">
        <v>13275</v>
      </c>
      <c r="H447" s="653">
        <v>1</v>
      </c>
      <c r="I447" s="653">
        <v>295</v>
      </c>
      <c r="J447" s="653">
        <v>7</v>
      </c>
      <c r="K447" s="653">
        <v>2072</v>
      </c>
      <c r="L447" s="653">
        <v>0.15608286252354048</v>
      </c>
      <c r="M447" s="653">
        <v>296</v>
      </c>
      <c r="N447" s="653"/>
      <c r="O447" s="653"/>
      <c r="P447" s="666"/>
      <c r="Q447" s="654"/>
    </row>
    <row r="448" spans="1:17" ht="14.4" customHeight="1" x14ac:dyDescent="0.3">
      <c r="A448" s="649" t="s">
        <v>566</v>
      </c>
      <c r="B448" s="650" t="s">
        <v>4636</v>
      </c>
      <c r="C448" s="650" t="s">
        <v>4672</v>
      </c>
      <c r="D448" s="650" t="s">
        <v>4796</v>
      </c>
      <c r="E448" s="650" t="s">
        <v>4705</v>
      </c>
      <c r="F448" s="653">
        <v>20</v>
      </c>
      <c r="G448" s="653">
        <v>3440</v>
      </c>
      <c r="H448" s="653">
        <v>1</v>
      </c>
      <c r="I448" s="653">
        <v>172</v>
      </c>
      <c r="J448" s="653">
        <v>7</v>
      </c>
      <c r="K448" s="653">
        <v>1204</v>
      </c>
      <c r="L448" s="653">
        <v>0.35</v>
      </c>
      <c r="M448" s="653">
        <v>172</v>
      </c>
      <c r="N448" s="653">
        <v>6</v>
      </c>
      <c r="O448" s="653">
        <v>1038</v>
      </c>
      <c r="P448" s="666">
        <v>0.30174418604651165</v>
      </c>
      <c r="Q448" s="654">
        <v>173</v>
      </c>
    </row>
    <row r="449" spans="1:17" ht="14.4" customHeight="1" x14ac:dyDescent="0.3">
      <c r="A449" s="649" t="s">
        <v>566</v>
      </c>
      <c r="B449" s="650" t="s">
        <v>4636</v>
      </c>
      <c r="C449" s="650" t="s">
        <v>4672</v>
      </c>
      <c r="D449" s="650" t="s">
        <v>4734</v>
      </c>
      <c r="E449" s="650" t="s">
        <v>4731</v>
      </c>
      <c r="F449" s="653">
        <v>14</v>
      </c>
      <c r="G449" s="653">
        <v>5068</v>
      </c>
      <c r="H449" s="653">
        <v>1</v>
      </c>
      <c r="I449" s="653">
        <v>362</v>
      </c>
      <c r="J449" s="653">
        <v>3</v>
      </c>
      <c r="K449" s="653">
        <v>1095</v>
      </c>
      <c r="L449" s="653">
        <v>0.21606156274664562</v>
      </c>
      <c r="M449" s="653">
        <v>365</v>
      </c>
      <c r="N449" s="653">
        <v>16</v>
      </c>
      <c r="O449" s="653">
        <v>5892</v>
      </c>
      <c r="P449" s="666">
        <v>1.1625887924230465</v>
      </c>
      <c r="Q449" s="654">
        <v>368.25</v>
      </c>
    </row>
    <row r="450" spans="1:17" ht="14.4" customHeight="1" x14ac:dyDescent="0.3">
      <c r="A450" s="649" t="s">
        <v>566</v>
      </c>
      <c r="B450" s="650" t="s">
        <v>4636</v>
      </c>
      <c r="C450" s="650" t="s">
        <v>4672</v>
      </c>
      <c r="D450" s="650" t="s">
        <v>4737</v>
      </c>
      <c r="E450" s="650" t="s">
        <v>4738</v>
      </c>
      <c r="F450" s="653">
        <v>4</v>
      </c>
      <c r="G450" s="653">
        <v>2528</v>
      </c>
      <c r="H450" s="653">
        <v>1</v>
      </c>
      <c r="I450" s="653">
        <v>632</v>
      </c>
      <c r="J450" s="653">
        <v>2</v>
      </c>
      <c r="K450" s="653">
        <v>1270</v>
      </c>
      <c r="L450" s="653">
        <v>0.502373417721519</v>
      </c>
      <c r="M450" s="653">
        <v>635</v>
      </c>
      <c r="N450" s="653"/>
      <c r="O450" s="653"/>
      <c r="P450" s="666"/>
      <c r="Q450" s="654"/>
    </row>
    <row r="451" spans="1:17" ht="14.4" customHeight="1" x14ac:dyDescent="0.3">
      <c r="A451" s="649" t="s">
        <v>566</v>
      </c>
      <c r="B451" s="650" t="s">
        <v>4636</v>
      </c>
      <c r="C451" s="650" t="s">
        <v>4672</v>
      </c>
      <c r="D451" s="650" t="s">
        <v>4739</v>
      </c>
      <c r="E451" s="650" t="s">
        <v>4740</v>
      </c>
      <c r="F451" s="653">
        <v>2</v>
      </c>
      <c r="G451" s="653">
        <v>1198</v>
      </c>
      <c r="H451" s="653">
        <v>1</v>
      </c>
      <c r="I451" s="653">
        <v>599</v>
      </c>
      <c r="J451" s="653">
        <v>1</v>
      </c>
      <c r="K451" s="653">
        <v>601</v>
      </c>
      <c r="L451" s="653">
        <v>0.501669449081803</v>
      </c>
      <c r="M451" s="653">
        <v>601</v>
      </c>
      <c r="N451" s="653"/>
      <c r="O451" s="653"/>
      <c r="P451" s="666"/>
      <c r="Q451" s="654"/>
    </row>
    <row r="452" spans="1:17" ht="14.4" customHeight="1" x14ac:dyDescent="0.3">
      <c r="A452" s="649" t="s">
        <v>566</v>
      </c>
      <c r="B452" s="650" t="s">
        <v>4636</v>
      </c>
      <c r="C452" s="650" t="s">
        <v>4672</v>
      </c>
      <c r="D452" s="650" t="s">
        <v>4816</v>
      </c>
      <c r="E452" s="650" t="s">
        <v>4817</v>
      </c>
      <c r="F452" s="653">
        <v>11</v>
      </c>
      <c r="G452" s="653">
        <v>1100</v>
      </c>
      <c r="H452" s="653">
        <v>1</v>
      </c>
      <c r="I452" s="653">
        <v>100</v>
      </c>
      <c r="J452" s="653">
        <v>5</v>
      </c>
      <c r="K452" s="653">
        <v>500</v>
      </c>
      <c r="L452" s="653">
        <v>0.45454545454545453</v>
      </c>
      <c r="M452" s="653">
        <v>100</v>
      </c>
      <c r="N452" s="653">
        <v>6</v>
      </c>
      <c r="O452" s="653">
        <v>600</v>
      </c>
      <c r="P452" s="666">
        <v>0.54545454545454541</v>
      </c>
      <c r="Q452" s="654">
        <v>100</v>
      </c>
    </row>
    <row r="453" spans="1:17" ht="14.4" customHeight="1" x14ac:dyDescent="0.3">
      <c r="A453" s="649" t="s">
        <v>566</v>
      </c>
      <c r="B453" s="650" t="s">
        <v>4636</v>
      </c>
      <c r="C453" s="650" t="s">
        <v>4672</v>
      </c>
      <c r="D453" s="650" t="s">
        <v>4797</v>
      </c>
      <c r="E453" s="650" t="s">
        <v>4791</v>
      </c>
      <c r="F453" s="653">
        <v>70</v>
      </c>
      <c r="G453" s="653">
        <v>70630</v>
      </c>
      <c r="H453" s="653">
        <v>1</v>
      </c>
      <c r="I453" s="653">
        <v>1009</v>
      </c>
      <c r="J453" s="653">
        <v>68</v>
      </c>
      <c r="K453" s="653">
        <v>68816</v>
      </c>
      <c r="L453" s="653">
        <v>0.9743168625230072</v>
      </c>
      <c r="M453" s="653">
        <v>1012</v>
      </c>
      <c r="N453" s="653">
        <v>92</v>
      </c>
      <c r="O453" s="653">
        <v>93428</v>
      </c>
      <c r="P453" s="666">
        <v>1.3227806880928783</v>
      </c>
      <c r="Q453" s="654">
        <v>1015.5217391304348</v>
      </c>
    </row>
    <row r="454" spans="1:17" ht="14.4" customHeight="1" x14ac:dyDescent="0.3">
      <c r="A454" s="649" t="s">
        <v>566</v>
      </c>
      <c r="B454" s="650" t="s">
        <v>4636</v>
      </c>
      <c r="C454" s="650" t="s">
        <v>4672</v>
      </c>
      <c r="D454" s="650" t="s">
        <v>4745</v>
      </c>
      <c r="E454" s="650" t="s">
        <v>4700</v>
      </c>
      <c r="F454" s="653">
        <v>2</v>
      </c>
      <c r="G454" s="653">
        <v>666</v>
      </c>
      <c r="H454" s="653">
        <v>1</v>
      </c>
      <c r="I454" s="653">
        <v>333</v>
      </c>
      <c r="J454" s="653"/>
      <c r="K454" s="653"/>
      <c r="L454" s="653"/>
      <c r="M454" s="653"/>
      <c r="N454" s="653">
        <v>1</v>
      </c>
      <c r="O454" s="653">
        <v>335</v>
      </c>
      <c r="P454" s="666">
        <v>0.50300300300300305</v>
      </c>
      <c r="Q454" s="654">
        <v>335</v>
      </c>
    </row>
    <row r="455" spans="1:17" ht="14.4" customHeight="1" x14ac:dyDescent="0.3">
      <c r="A455" s="649" t="s">
        <v>566</v>
      </c>
      <c r="B455" s="650" t="s">
        <v>4636</v>
      </c>
      <c r="C455" s="650" t="s">
        <v>4672</v>
      </c>
      <c r="D455" s="650" t="s">
        <v>4807</v>
      </c>
      <c r="E455" s="650" t="s">
        <v>4791</v>
      </c>
      <c r="F455" s="653">
        <v>28</v>
      </c>
      <c r="G455" s="653">
        <v>24052</v>
      </c>
      <c r="H455" s="653">
        <v>1</v>
      </c>
      <c r="I455" s="653">
        <v>859</v>
      </c>
      <c r="J455" s="653">
        <v>27</v>
      </c>
      <c r="K455" s="653">
        <v>23220</v>
      </c>
      <c r="L455" s="653">
        <v>0.9654082820555463</v>
      </c>
      <c r="M455" s="653">
        <v>860</v>
      </c>
      <c r="N455" s="653"/>
      <c r="O455" s="653"/>
      <c r="P455" s="666"/>
      <c r="Q455" s="654"/>
    </row>
    <row r="456" spans="1:17" ht="14.4" customHeight="1" x14ac:dyDescent="0.3">
      <c r="A456" s="649" t="s">
        <v>566</v>
      </c>
      <c r="B456" s="650" t="s">
        <v>4636</v>
      </c>
      <c r="C456" s="650" t="s">
        <v>4672</v>
      </c>
      <c r="D456" s="650" t="s">
        <v>4818</v>
      </c>
      <c r="E456" s="650" t="s">
        <v>4748</v>
      </c>
      <c r="F456" s="653">
        <v>18</v>
      </c>
      <c r="G456" s="653">
        <v>14364</v>
      </c>
      <c r="H456" s="653">
        <v>1</v>
      </c>
      <c r="I456" s="653">
        <v>798</v>
      </c>
      <c r="J456" s="653">
        <v>5</v>
      </c>
      <c r="K456" s="653">
        <v>4005</v>
      </c>
      <c r="L456" s="653">
        <v>0.27882205513784464</v>
      </c>
      <c r="M456" s="653">
        <v>801</v>
      </c>
      <c r="N456" s="653">
        <v>21</v>
      </c>
      <c r="O456" s="653">
        <v>16821</v>
      </c>
      <c r="P456" s="666">
        <v>1.1710526315789473</v>
      </c>
      <c r="Q456" s="654">
        <v>801</v>
      </c>
    </row>
    <row r="457" spans="1:17" ht="14.4" customHeight="1" x14ac:dyDescent="0.3">
      <c r="A457" s="649" t="s">
        <v>566</v>
      </c>
      <c r="B457" s="650" t="s">
        <v>4636</v>
      </c>
      <c r="C457" s="650" t="s">
        <v>4672</v>
      </c>
      <c r="D457" s="650" t="s">
        <v>4819</v>
      </c>
      <c r="E457" s="650" t="s">
        <v>4748</v>
      </c>
      <c r="F457" s="653"/>
      <c r="G457" s="653"/>
      <c r="H457" s="653"/>
      <c r="I457" s="653"/>
      <c r="J457" s="653"/>
      <c r="K457" s="653"/>
      <c r="L457" s="653"/>
      <c r="M457" s="653"/>
      <c r="N457" s="653">
        <v>16</v>
      </c>
      <c r="O457" s="653">
        <v>9424</v>
      </c>
      <c r="P457" s="666"/>
      <c r="Q457" s="654">
        <v>589</v>
      </c>
    </row>
    <row r="458" spans="1:17" ht="14.4" customHeight="1" x14ac:dyDescent="0.3">
      <c r="A458" s="649" t="s">
        <v>566</v>
      </c>
      <c r="B458" s="650" t="s">
        <v>4636</v>
      </c>
      <c r="C458" s="650" t="s">
        <v>4672</v>
      </c>
      <c r="D458" s="650" t="s">
        <v>4820</v>
      </c>
      <c r="E458" s="650" t="s">
        <v>4791</v>
      </c>
      <c r="F458" s="653"/>
      <c r="G458" s="653"/>
      <c r="H458" s="653"/>
      <c r="I458" s="653"/>
      <c r="J458" s="653">
        <v>2</v>
      </c>
      <c r="K458" s="653">
        <v>1886</v>
      </c>
      <c r="L458" s="653"/>
      <c r="M458" s="653">
        <v>943</v>
      </c>
      <c r="N458" s="653"/>
      <c r="O458" s="653"/>
      <c r="P458" s="666"/>
      <c r="Q458" s="654"/>
    </row>
    <row r="459" spans="1:17" ht="14.4" customHeight="1" x14ac:dyDescent="0.3">
      <c r="A459" s="649" t="s">
        <v>566</v>
      </c>
      <c r="B459" s="650" t="s">
        <v>4636</v>
      </c>
      <c r="C459" s="650" t="s">
        <v>4672</v>
      </c>
      <c r="D459" s="650" t="s">
        <v>4751</v>
      </c>
      <c r="E459" s="650" t="s">
        <v>4690</v>
      </c>
      <c r="F459" s="653">
        <v>1</v>
      </c>
      <c r="G459" s="653">
        <v>386</v>
      </c>
      <c r="H459" s="653">
        <v>1</v>
      </c>
      <c r="I459" s="653">
        <v>386</v>
      </c>
      <c r="J459" s="653"/>
      <c r="K459" s="653"/>
      <c r="L459" s="653"/>
      <c r="M459" s="653"/>
      <c r="N459" s="653"/>
      <c r="O459" s="653"/>
      <c r="P459" s="666"/>
      <c r="Q459" s="654"/>
    </row>
    <row r="460" spans="1:17" ht="14.4" customHeight="1" x14ac:dyDescent="0.3">
      <c r="A460" s="649" t="s">
        <v>566</v>
      </c>
      <c r="B460" s="650" t="s">
        <v>4636</v>
      </c>
      <c r="C460" s="650" t="s">
        <v>4672</v>
      </c>
      <c r="D460" s="650" t="s">
        <v>4803</v>
      </c>
      <c r="E460" s="650" t="s">
        <v>4799</v>
      </c>
      <c r="F460" s="653">
        <v>5</v>
      </c>
      <c r="G460" s="653">
        <v>3020</v>
      </c>
      <c r="H460" s="653">
        <v>1</v>
      </c>
      <c r="I460" s="653">
        <v>604</v>
      </c>
      <c r="J460" s="653">
        <v>1</v>
      </c>
      <c r="K460" s="653">
        <v>606</v>
      </c>
      <c r="L460" s="653">
        <v>0.20066225165562915</v>
      </c>
      <c r="M460" s="653">
        <v>606</v>
      </c>
      <c r="N460" s="653">
        <v>4</v>
      </c>
      <c r="O460" s="653">
        <v>2432</v>
      </c>
      <c r="P460" s="666">
        <v>0.80529801324503314</v>
      </c>
      <c r="Q460" s="654">
        <v>608</v>
      </c>
    </row>
    <row r="461" spans="1:17" ht="14.4" customHeight="1" x14ac:dyDescent="0.3">
      <c r="A461" s="649" t="s">
        <v>566</v>
      </c>
      <c r="B461" s="650" t="s">
        <v>4636</v>
      </c>
      <c r="C461" s="650" t="s">
        <v>4672</v>
      </c>
      <c r="D461" s="650" t="s">
        <v>4798</v>
      </c>
      <c r="E461" s="650" t="s">
        <v>4799</v>
      </c>
      <c r="F461" s="653">
        <v>4</v>
      </c>
      <c r="G461" s="653">
        <v>2072</v>
      </c>
      <c r="H461" s="653">
        <v>1</v>
      </c>
      <c r="I461" s="653">
        <v>518</v>
      </c>
      <c r="J461" s="653"/>
      <c r="K461" s="653"/>
      <c r="L461" s="653"/>
      <c r="M461" s="653"/>
      <c r="N461" s="653">
        <v>2</v>
      </c>
      <c r="O461" s="653">
        <v>1044</v>
      </c>
      <c r="P461" s="666">
        <v>0.50386100386100385</v>
      </c>
      <c r="Q461" s="654">
        <v>522</v>
      </c>
    </row>
    <row r="462" spans="1:17" ht="14.4" customHeight="1" x14ac:dyDescent="0.3">
      <c r="A462" s="649" t="s">
        <v>566</v>
      </c>
      <c r="B462" s="650" t="s">
        <v>4636</v>
      </c>
      <c r="C462" s="650" t="s">
        <v>4672</v>
      </c>
      <c r="D462" s="650" t="s">
        <v>4828</v>
      </c>
      <c r="E462" s="650" t="s">
        <v>4829</v>
      </c>
      <c r="F462" s="653"/>
      <c r="G462" s="653"/>
      <c r="H462" s="653"/>
      <c r="I462" s="653"/>
      <c r="J462" s="653">
        <v>1</v>
      </c>
      <c r="K462" s="653">
        <v>1366</v>
      </c>
      <c r="L462" s="653"/>
      <c r="M462" s="653">
        <v>1366</v>
      </c>
      <c r="N462" s="653">
        <v>3</v>
      </c>
      <c r="O462" s="653">
        <v>4110</v>
      </c>
      <c r="P462" s="666"/>
      <c r="Q462" s="654">
        <v>1370</v>
      </c>
    </row>
    <row r="463" spans="1:17" ht="14.4" customHeight="1" x14ac:dyDescent="0.3">
      <c r="A463" s="649" t="s">
        <v>566</v>
      </c>
      <c r="B463" s="650" t="s">
        <v>5151</v>
      </c>
      <c r="C463" s="650" t="s">
        <v>4672</v>
      </c>
      <c r="D463" s="650" t="s">
        <v>5152</v>
      </c>
      <c r="E463" s="650" t="s">
        <v>4632</v>
      </c>
      <c r="F463" s="653">
        <v>1</v>
      </c>
      <c r="G463" s="653">
        <v>237</v>
      </c>
      <c r="H463" s="653">
        <v>1</v>
      </c>
      <c r="I463" s="653">
        <v>237</v>
      </c>
      <c r="J463" s="653"/>
      <c r="K463" s="653"/>
      <c r="L463" s="653"/>
      <c r="M463" s="653"/>
      <c r="N463" s="653"/>
      <c r="O463" s="653"/>
      <c r="P463" s="666"/>
      <c r="Q463" s="654"/>
    </row>
    <row r="464" spans="1:17" ht="14.4" customHeight="1" x14ac:dyDescent="0.3">
      <c r="A464" s="649" t="s">
        <v>566</v>
      </c>
      <c r="B464" s="650" t="s">
        <v>5153</v>
      </c>
      <c r="C464" s="650" t="s">
        <v>4637</v>
      </c>
      <c r="D464" s="650" t="s">
        <v>5154</v>
      </c>
      <c r="E464" s="650" t="s">
        <v>4632</v>
      </c>
      <c r="F464" s="653">
        <v>62.4</v>
      </c>
      <c r="G464" s="653">
        <v>15216.67</v>
      </c>
      <c r="H464" s="653">
        <v>1</v>
      </c>
      <c r="I464" s="653">
        <v>243.85689102564103</v>
      </c>
      <c r="J464" s="653">
        <v>50</v>
      </c>
      <c r="K464" s="653">
        <v>5729</v>
      </c>
      <c r="L464" s="653">
        <v>0.37649498871960818</v>
      </c>
      <c r="M464" s="653">
        <v>114.58</v>
      </c>
      <c r="N464" s="653"/>
      <c r="O464" s="653"/>
      <c r="P464" s="666"/>
      <c r="Q464" s="654"/>
    </row>
    <row r="465" spans="1:17" ht="14.4" customHeight="1" x14ac:dyDescent="0.3">
      <c r="A465" s="649" t="s">
        <v>566</v>
      </c>
      <c r="B465" s="650" t="s">
        <v>5153</v>
      </c>
      <c r="C465" s="650" t="s">
        <v>4637</v>
      </c>
      <c r="D465" s="650" t="s">
        <v>5155</v>
      </c>
      <c r="E465" s="650" t="s">
        <v>5156</v>
      </c>
      <c r="F465" s="653"/>
      <c r="G465" s="653"/>
      <c r="H465" s="653"/>
      <c r="I465" s="653"/>
      <c r="J465" s="653"/>
      <c r="K465" s="653"/>
      <c r="L465" s="653"/>
      <c r="M465" s="653"/>
      <c r="N465" s="653">
        <v>1.4000000000000001</v>
      </c>
      <c r="O465" s="653">
        <v>16563.29</v>
      </c>
      <c r="P465" s="666"/>
      <c r="Q465" s="654">
        <v>11830.921428571428</v>
      </c>
    </row>
    <row r="466" spans="1:17" ht="14.4" customHeight="1" x14ac:dyDescent="0.3">
      <c r="A466" s="649" t="s">
        <v>566</v>
      </c>
      <c r="B466" s="650" t="s">
        <v>5153</v>
      </c>
      <c r="C466" s="650" t="s">
        <v>4637</v>
      </c>
      <c r="D466" s="650" t="s">
        <v>5157</v>
      </c>
      <c r="E466" s="650" t="s">
        <v>5158</v>
      </c>
      <c r="F466" s="653">
        <v>71</v>
      </c>
      <c r="G466" s="653">
        <v>7509.9299999999994</v>
      </c>
      <c r="H466" s="653">
        <v>1</v>
      </c>
      <c r="I466" s="653">
        <v>105.77366197183098</v>
      </c>
      <c r="J466" s="653">
        <v>52.6</v>
      </c>
      <c r="K466" s="653">
        <v>4381.58</v>
      </c>
      <c r="L466" s="653">
        <v>0.58343819449715251</v>
      </c>
      <c r="M466" s="653">
        <v>83.3</v>
      </c>
      <c r="N466" s="653">
        <v>52.5</v>
      </c>
      <c r="O466" s="653">
        <v>5225.9399999999996</v>
      </c>
      <c r="P466" s="666">
        <v>0.69587066723657875</v>
      </c>
      <c r="Q466" s="654">
        <v>99.541714285714278</v>
      </c>
    </row>
    <row r="467" spans="1:17" ht="14.4" customHeight="1" x14ac:dyDescent="0.3">
      <c r="A467" s="649" t="s">
        <v>566</v>
      </c>
      <c r="B467" s="650" t="s">
        <v>5153</v>
      </c>
      <c r="C467" s="650" t="s">
        <v>4637</v>
      </c>
      <c r="D467" s="650" t="s">
        <v>5159</v>
      </c>
      <c r="E467" s="650" t="s">
        <v>2364</v>
      </c>
      <c r="F467" s="653">
        <v>14</v>
      </c>
      <c r="G467" s="653">
        <v>23554.02</v>
      </c>
      <c r="H467" s="653">
        <v>1</v>
      </c>
      <c r="I467" s="653">
        <v>1682.43</v>
      </c>
      <c r="J467" s="653">
        <v>4</v>
      </c>
      <c r="K467" s="653">
        <v>4257.28</v>
      </c>
      <c r="L467" s="653">
        <v>0.18074536745744463</v>
      </c>
      <c r="M467" s="653">
        <v>1064.32</v>
      </c>
      <c r="N467" s="653">
        <v>13</v>
      </c>
      <c r="O467" s="653">
        <v>13836.16</v>
      </c>
      <c r="P467" s="666">
        <v>0.58742244423669498</v>
      </c>
      <c r="Q467" s="654">
        <v>1064.32</v>
      </c>
    </row>
    <row r="468" spans="1:17" ht="14.4" customHeight="1" x14ac:dyDescent="0.3">
      <c r="A468" s="649" t="s">
        <v>566</v>
      </c>
      <c r="B468" s="650" t="s">
        <v>5153</v>
      </c>
      <c r="C468" s="650" t="s">
        <v>4637</v>
      </c>
      <c r="D468" s="650" t="s">
        <v>5160</v>
      </c>
      <c r="E468" s="650" t="s">
        <v>5161</v>
      </c>
      <c r="F468" s="653"/>
      <c r="G468" s="653"/>
      <c r="H468" s="653"/>
      <c r="I468" s="653"/>
      <c r="J468" s="653">
        <v>10</v>
      </c>
      <c r="K468" s="653">
        <v>52148.2</v>
      </c>
      <c r="L468" s="653"/>
      <c r="M468" s="653">
        <v>5214.82</v>
      </c>
      <c r="N468" s="653">
        <v>3</v>
      </c>
      <c r="O468" s="653">
        <v>15644.46</v>
      </c>
      <c r="P468" s="666"/>
      <c r="Q468" s="654">
        <v>5214.82</v>
      </c>
    </row>
    <row r="469" spans="1:17" ht="14.4" customHeight="1" x14ac:dyDescent="0.3">
      <c r="A469" s="649" t="s">
        <v>566</v>
      </c>
      <c r="B469" s="650" t="s">
        <v>5153</v>
      </c>
      <c r="C469" s="650" t="s">
        <v>4637</v>
      </c>
      <c r="D469" s="650" t="s">
        <v>5162</v>
      </c>
      <c r="E469" s="650" t="s">
        <v>2002</v>
      </c>
      <c r="F469" s="653">
        <v>9</v>
      </c>
      <c r="G469" s="653">
        <v>1241.46</v>
      </c>
      <c r="H469" s="653">
        <v>1</v>
      </c>
      <c r="I469" s="653">
        <v>137.94</v>
      </c>
      <c r="J469" s="653">
        <v>10</v>
      </c>
      <c r="K469" s="653">
        <v>1179.5999999999999</v>
      </c>
      <c r="L469" s="653">
        <v>0.95017157218114146</v>
      </c>
      <c r="M469" s="653">
        <v>117.96</v>
      </c>
      <c r="N469" s="653">
        <v>56.1</v>
      </c>
      <c r="O469" s="653">
        <v>6617.5500000000011</v>
      </c>
      <c r="P469" s="666">
        <v>5.3304576869170175</v>
      </c>
      <c r="Q469" s="654">
        <v>117.95989304812836</v>
      </c>
    </row>
    <row r="470" spans="1:17" ht="14.4" customHeight="1" x14ac:dyDescent="0.3">
      <c r="A470" s="649" t="s">
        <v>566</v>
      </c>
      <c r="B470" s="650" t="s">
        <v>5153</v>
      </c>
      <c r="C470" s="650" t="s">
        <v>4637</v>
      </c>
      <c r="D470" s="650" t="s">
        <v>5163</v>
      </c>
      <c r="E470" s="650" t="s">
        <v>5164</v>
      </c>
      <c r="F470" s="653"/>
      <c r="G470" s="653"/>
      <c r="H470" s="653"/>
      <c r="I470" s="653"/>
      <c r="J470" s="653"/>
      <c r="K470" s="653"/>
      <c r="L470" s="653"/>
      <c r="M470" s="653"/>
      <c r="N470" s="653">
        <v>0.1</v>
      </c>
      <c r="O470" s="653">
        <v>63.99</v>
      </c>
      <c r="P470" s="666"/>
      <c r="Q470" s="654">
        <v>639.9</v>
      </c>
    </row>
    <row r="471" spans="1:17" ht="14.4" customHeight="1" x14ac:dyDescent="0.3">
      <c r="A471" s="649" t="s">
        <v>566</v>
      </c>
      <c r="B471" s="650" t="s">
        <v>5153</v>
      </c>
      <c r="C471" s="650" t="s">
        <v>4637</v>
      </c>
      <c r="D471" s="650" t="s">
        <v>5165</v>
      </c>
      <c r="E471" s="650" t="s">
        <v>1939</v>
      </c>
      <c r="F471" s="653">
        <v>0</v>
      </c>
      <c r="G471" s="653">
        <v>0</v>
      </c>
      <c r="H471" s="653"/>
      <c r="I471" s="653"/>
      <c r="J471" s="653"/>
      <c r="K471" s="653"/>
      <c r="L471" s="653"/>
      <c r="M471" s="653"/>
      <c r="N471" s="653"/>
      <c r="O471" s="653"/>
      <c r="P471" s="666"/>
      <c r="Q471" s="654"/>
    </row>
    <row r="472" spans="1:17" ht="14.4" customHeight="1" x14ac:dyDescent="0.3">
      <c r="A472" s="649" t="s">
        <v>566</v>
      </c>
      <c r="B472" s="650" t="s">
        <v>5153</v>
      </c>
      <c r="C472" s="650" t="s">
        <v>4637</v>
      </c>
      <c r="D472" s="650" t="s">
        <v>5166</v>
      </c>
      <c r="E472" s="650" t="s">
        <v>5167</v>
      </c>
      <c r="F472" s="653">
        <v>48</v>
      </c>
      <c r="G472" s="653">
        <v>12065.49</v>
      </c>
      <c r="H472" s="653">
        <v>1</v>
      </c>
      <c r="I472" s="653">
        <v>251.364375</v>
      </c>
      <c r="J472" s="653">
        <v>43</v>
      </c>
      <c r="K472" s="653">
        <v>3615.4399999999996</v>
      </c>
      <c r="L472" s="653">
        <v>0.29965131959000418</v>
      </c>
      <c r="M472" s="653">
        <v>84.079999999999984</v>
      </c>
      <c r="N472" s="653">
        <v>65.75</v>
      </c>
      <c r="O472" s="653">
        <v>5528.2599999999993</v>
      </c>
      <c r="P472" s="666">
        <v>0.45818777355913431</v>
      </c>
      <c r="Q472" s="654">
        <v>84.079999999999984</v>
      </c>
    </row>
    <row r="473" spans="1:17" ht="14.4" customHeight="1" x14ac:dyDescent="0.3">
      <c r="A473" s="649" t="s">
        <v>566</v>
      </c>
      <c r="B473" s="650" t="s">
        <v>5153</v>
      </c>
      <c r="C473" s="650" t="s">
        <v>4637</v>
      </c>
      <c r="D473" s="650" t="s">
        <v>5168</v>
      </c>
      <c r="E473" s="650" t="s">
        <v>2039</v>
      </c>
      <c r="F473" s="653">
        <v>3</v>
      </c>
      <c r="G473" s="653">
        <v>99805.1</v>
      </c>
      <c r="H473" s="653">
        <v>1</v>
      </c>
      <c r="I473" s="653">
        <v>33268.366666666669</v>
      </c>
      <c r="J473" s="653"/>
      <c r="K473" s="653"/>
      <c r="L473" s="653"/>
      <c r="M473" s="653"/>
      <c r="N473" s="653">
        <v>1</v>
      </c>
      <c r="O473" s="653">
        <v>27252.1</v>
      </c>
      <c r="P473" s="666">
        <v>0.27305318064908501</v>
      </c>
      <c r="Q473" s="654">
        <v>27252.1</v>
      </c>
    </row>
    <row r="474" spans="1:17" ht="14.4" customHeight="1" x14ac:dyDescent="0.3">
      <c r="A474" s="649" t="s">
        <v>566</v>
      </c>
      <c r="B474" s="650" t="s">
        <v>5153</v>
      </c>
      <c r="C474" s="650" t="s">
        <v>4637</v>
      </c>
      <c r="D474" s="650" t="s">
        <v>5169</v>
      </c>
      <c r="E474" s="650" t="s">
        <v>5170</v>
      </c>
      <c r="F474" s="653">
        <v>94.9</v>
      </c>
      <c r="G474" s="653">
        <v>102667.33</v>
      </c>
      <c r="H474" s="653">
        <v>1</v>
      </c>
      <c r="I474" s="653">
        <v>1081.8475237091675</v>
      </c>
      <c r="J474" s="653">
        <v>119.7</v>
      </c>
      <c r="K474" s="653">
        <v>129194.1</v>
      </c>
      <c r="L474" s="653">
        <v>1.2583759604929825</v>
      </c>
      <c r="M474" s="653">
        <v>1079.3157894736842</v>
      </c>
      <c r="N474" s="653">
        <v>324.60000000000002</v>
      </c>
      <c r="O474" s="653">
        <v>350347.20999999996</v>
      </c>
      <c r="P474" s="666">
        <v>3.4124507766979035</v>
      </c>
      <c r="Q474" s="654">
        <v>1079.3198089956868</v>
      </c>
    </row>
    <row r="475" spans="1:17" ht="14.4" customHeight="1" x14ac:dyDescent="0.3">
      <c r="A475" s="649" t="s">
        <v>566</v>
      </c>
      <c r="B475" s="650" t="s">
        <v>5153</v>
      </c>
      <c r="C475" s="650" t="s">
        <v>4637</v>
      </c>
      <c r="D475" s="650" t="s">
        <v>5171</v>
      </c>
      <c r="E475" s="650" t="s">
        <v>1251</v>
      </c>
      <c r="F475" s="653"/>
      <c r="G475" s="653"/>
      <c r="H475" s="653"/>
      <c r="I475" s="653"/>
      <c r="J475" s="653">
        <v>38</v>
      </c>
      <c r="K475" s="653">
        <v>35254.5</v>
      </c>
      <c r="L475" s="653"/>
      <c r="M475" s="653">
        <v>927.75</v>
      </c>
      <c r="N475" s="653">
        <v>16.5</v>
      </c>
      <c r="O475" s="653">
        <v>11952.6</v>
      </c>
      <c r="P475" s="666"/>
      <c r="Q475" s="654">
        <v>724.4</v>
      </c>
    </row>
    <row r="476" spans="1:17" ht="14.4" customHeight="1" x14ac:dyDescent="0.3">
      <c r="A476" s="649" t="s">
        <v>566</v>
      </c>
      <c r="B476" s="650" t="s">
        <v>5153</v>
      </c>
      <c r="C476" s="650" t="s">
        <v>4637</v>
      </c>
      <c r="D476" s="650" t="s">
        <v>5172</v>
      </c>
      <c r="E476" s="650" t="s">
        <v>1976</v>
      </c>
      <c r="F476" s="653">
        <v>497</v>
      </c>
      <c r="G476" s="653">
        <v>41948.31</v>
      </c>
      <c r="H476" s="653">
        <v>1</v>
      </c>
      <c r="I476" s="653">
        <v>84.40303822937625</v>
      </c>
      <c r="J476" s="653">
        <v>369</v>
      </c>
      <c r="K476" s="653">
        <v>23610.289999999997</v>
      </c>
      <c r="L476" s="653">
        <v>0.56284246016108874</v>
      </c>
      <c r="M476" s="653">
        <v>63.984525745257443</v>
      </c>
      <c r="N476" s="653">
        <v>439</v>
      </c>
      <c r="O476" s="653">
        <v>26800.95</v>
      </c>
      <c r="P476" s="666">
        <v>0.63890416562669639</v>
      </c>
      <c r="Q476" s="654">
        <v>61.050000000000004</v>
      </c>
    </row>
    <row r="477" spans="1:17" ht="14.4" customHeight="1" x14ac:dyDescent="0.3">
      <c r="A477" s="649" t="s">
        <v>566</v>
      </c>
      <c r="B477" s="650" t="s">
        <v>5153</v>
      </c>
      <c r="C477" s="650" t="s">
        <v>4637</v>
      </c>
      <c r="D477" s="650" t="s">
        <v>5173</v>
      </c>
      <c r="E477" s="650" t="s">
        <v>1995</v>
      </c>
      <c r="F477" s="653">
        <v>2</v>
      </c>
      <c r="G477" s="653">
        <v>285.39999999999998</v>
      </c>
      <c r="H477" s="653">
        <v>1</v>
      </c>
      <c r="I477" s="653">
        <v>142.69999999999999</v>
      </c>
      <c r="J477" s="653"/>
      <c r="K477" s="653"/>
      <c r="L477" s="653"/>
      <c r="M477" s="653"/>
      <c r="N477" s="653">
        <v>5</v>
      </c>
      <c r="O477" s="653">
        <v>814.55</v>
      </c>
      <c r="P477" s="666">
        <v>2.8540644709180101</v>
      </c>
      <c r="Q477" s="654">
        <v>162.91</v>
      </c>
    </row>
    <row r="478" spans="1:17" ht="14.4" customHeight="1" x14ac:dyDescent="0.3">
      <c r="A478" s="649" t="s">
        <v>566</v>
      </c>
      <c r="B478" s="650" t="s">
        <v>5153</v>
      </c>
      <c r="C478" s="650" t="s">
        <v>4637</v>
      </c>
      <c r="D478" s="650" t="s">
        <v>5174</v>
      </c>
      <c r="E478" s="650" t="s">
        <v>4632</v>
      </c>
      <c r="F478" s="653">
        <v>39.47</v>
      </c>
      <c r="G478" s="653">
        <v>148615.84</v>
      </c>
      <c r="H478" s="653">
        <v>1</v>
      </c>
      <c r="I478" s="653">
        <v>3765.286040030403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566</v>
      </c>
      <c r="B479" s="650" t="s">
        <v>5153</v>
      </c>
      <c r="C479" s="650" t="s">
        <v>4637</v>
      </c>
      <c r="D479" s="650" t="s">
        <v>5175</v>
      </c>
      <c r="E479" s="650" t="s">
        <v>1866</v>
      </c>
      <c r="F479" s="653">
        <v>57.7</v>
      </c>
      <c r="G479" s="653">
        <v>67218.320000000007</v>
      </c>
      <c r="H479" s="653">
        <v>1</v>
      </c>
      <c r="I479" s="653">
        <v>1164.9622183708839</v>
      </c>
      <c r="J479" s="653">
        <v>77.78</v>
      </c>
      <c r="K479" s="653">
        <v>62956.740000000005</v>
      </c>
      <c r="L479" s="653">
        <v>0.93660091475062157</v>
      </c>
      <c r="M479" s="653">
        <v>809.42067369503729</v>
      </c>
      <c r="N479" s="653">
        <v>92.300000000000011</v>
      </c>
      <c r="O479" s="653">
        <v>66802.13</v>
      </c>
      <c r="P479" s="666">
        <v>0.99380838438092467</v>
      </c>
      <c r="Q479" s="654">
        <v>723.75005417118086</v>
      </c>
    </row>
    <row r="480" spans="1:17" ht="14.4" customHeight="1" x14ac:dyDescent="0.3">
      <c r="A480" s="649" t="s">
        <v>566</v>
      </c>
      <c r="B480" s="650" t="s">
        <v>5153</v>
      </c>
      <c r="C480" s="650" t="s">
        <v>4637</v>
      </c>
      <c r="D480" s="650" t="s">
        <v>5176</v>
      </c>
      <c r="E480" s="650" t="s">
        <v>1928</v>
      </c>
      <c r="F480" s="653"/>
      <c r="G480" s="653"/>
      <c r="H480" s="653"/>
      <c r="I480" s="653"/>
      <c r="J480" s="653">
        <v>33</v>
      </c>
      <c r="K480" s="653">
        <v>40660.619999999995</v>
      </c>
      <c r="L480" s="653"/>
      <c r="M480" s="653">
        <v>1232.1399999999999</v>
      </c>
      <c r="N480" s="653">
        <v>14</v>
      </c>
      <c r="O480" s="653">
        <v>16199.54</v>
      </c>
      <c r="P480" s="666"/>
      <c r="Q480" s="654">
        <v>1157.1100000000001</v>
      </c>
    </row>
    <row r="481" spans="1:17" ht="14.4" customHeight="1" x14ac:dyDescent="0.3">
      <c r="A481" s="649" t="s">
        <v>566</v>
      </c>
      <c r="B481" s="650" t="s">
        <v>5153</v>
      </c>
      <c r="C481" s="650" t="s">
        <v>4637</v>
      </c>
      <c r="D481" s="650" t="s">
        <v>5177</v>
      </c>
      <c r="E481" s="650" t="s">
        <v>5178</v>
      </c>
      <c r="F481" s="653">
        <v>10</v>
      </c>
      <c r="G481" s="653">
        <v>232087.8</v>
      </c>
      <c r="H481" s="653">
        <v>1</v>
      </c>
      <c r="I481" s="653">
        <v>23208.78</v>
      </c>
      <c r="J481" s="653">
        <v>1</v>
      </c>
      <c r="K481" s="653">
        <v>20643.41</v>
      </c>
      <c r="L481" s="653">
        <v>8.8946553847293996E-2</v>
      </c>
      <c r="M481" s="653">
        <v>20643.41</v>
      </c>
      <c r="N481" s="653"/>
      <c r="O481" s="653"/>
      <c r="P481" s="666"/>
      <c r="Q481" s="654"/>
    </row>
    <row r="482" spans="1:17" ht="14.4" customHeight="1" x14ac:dyDescent="0.3">
      <c r="A482" s="649" t="s">
        <v>566</v>
      </c>
      <c r="B482" s="650" t="s">
        <v>5153</v>
      </c>
      <c r="C482" s="650" t="s">
        <v>4637</v>
      </c>
      <c r="D482" s="650" t="s">
        <v>5179</v>
      </c>
      <c r="E482" s="650" t="s">
        <v>5180</v>
      </c>
      <c r="F482" s="653">
        <v>7</v>
      </c>
      <c r="G482" s="653">
        <v>90580.28</v>
      </c>
      <c r="H482" s="653">
        <v>1</v>
      </c>
      <c r="I482" s="653">
        <v>12940.039999999999</v>
      </c>
      <c r="J482" s="653"/>
      <c r="K482" s="653"/>
      <c r="L482" s="653"/>
      <c r="M482" s="653"/>
      <c r="N482" s="653"/>
      <c r="O482" s="653"/>
      <c r="P482" s="666"/>
      <c r="Q482" s="654"/>
    </row>
    <row r="483" spans="1:17" ht="14.4" customHeight="1" x14ac:dyDescent="0.3">
      <c r="A483" s="649" t="s">
        <v>566</v>
      </c>
      <c r="B483" s="650" t="s">
        <v>5153</v>
      </c>
      <c r="C483" s="650" t="s">
        <v>4637</v>
      </c>
      <c r="D483" s="650" t="s">
        <v>5181</v>
      </c>
      <c r="E483" s="650" t="s">
        <v>2006</v>
      </c>
      <c r="F483" s="653">
        <v>11.9</v>
      </c>
      <c r="G483" s="653">
        <v>165184.91</v>
      </c>
      <c r="H483" s="653">
        <v>1</v>
      </c>
      <c r="I483" s="653">
        <v>13881.08487394958</v>
      </c>
      <c r="J483" s="653">
        <v>6.35</v>
      </c>
      <c r="K483" s="653">
        <v>86352.38</v>
      </c>
      <c r="L483" s="653">
        <v>0.52276191572220487</v>
      </c>
      <c r="M483" s="653">
        <v>13598.800000000001</v>
      </c>
      <c r="N483" s="653">
        <v>15.25</v>
      </c>
      <c r="O483" s="653">
        <v>207381.7</v>
      </c>
      <c r="P483" s="666">
        <v>1.2554518448446654</v>
      </c>
      <c r="Q483" s="654">
        <v>13598.800000000001</v>
      </c>
    </row>
    <row r="484" spans="1:17" ht="14.4" customHeight="1" x14ac:dyDescent="0.3">
      <c r="A484" s="649" t="s">
        <v>566</v>
      </c>
      <c r="B484" s="650" t="s">
        <v>5153</v>
      </c>
      <c r="C484" s="650" t="s">
        <v>4637</v>
      </c>
      <c r="D484" s="650" t="s">
        <v>5182</v>
      </c>
      <c r="E484" s="650" t="s">
        <v>2049</v>
      </c>
      <c r="F484" s="653">
        <v>75</v>
      </c>
      <c r="G484" s="653">
        <v>275900.25</v>
      </c>
      <c r="H484" s="653">
        <v>1</v>
      </c>
      <c r="I484" s="653">
        <v>3678.67</v>
      </c>
      <c r="J484" s="653">
        <v>116.3</v>
      </c>
      <c r="K484" s="653">
        <v>406660.15</v>
      </c>
      <c r="L484" s="653">
        <v>1.4739390413745548</v>
      </c>
      <c r="M484" s="653">
        <v>3496.6478933791918</v>
      </c>
      <c r="N484" s="653">
        <v>149.5</v>
      </c>
      <c r="O484" s="653">
        <v>523610.29000000004</v>
      </c>
      <c r="P484" s="666">
        <v>1.8978246304597406</v>
      </c>
      <c r="Q484" s="654">
        <v>3502.4099665551844</v>
      </c>
    </row>
    <row r="485" spans="1:17" ht="14.4" customHeight="1" x14ac:dyDescent="0.3">
      <c r="A485" s="649" t="s">
        <v>566</v>
      </c>
      <c r="B485" s="650" t="s">
        <v>5153</v>
      </c>
      <c r="C485" s="650" t="s">
        <v>4637</v>
      </c>
      <c r="D485" s="650" t="s">
        <v>5183</v>
      </c>
      <c r="E485" s="650" t="s">
        <v>2031</v>
      </c>
      <c r="F485" s="653"/>
      <c r="G485" s="653"/>
      <c r="H485" s="653"/>
      <c r="I485" s="653"/>
      <c r="J485" s="653">
        <v>2</v>
      </c>
      <c r="K485" s="653">
        <v>24317.46</v>
      </c>
      <c r="L485" s="653"/>
      <c r="M485" s="653">
        <v>12158.73</v>
      </c>
      <c r="N485" s="653">
        <v>3</v>
      </c>
      <c r="O485" s="653">
        <v>36298.94</v>
      </c>
      <c r="P485" s="666"/>
      <c r="Q485" s="654">
        <v>12099.646666666667</v>
      </c>
    </row>
    <row r="486" spans="1:17" ht="14.4" customHeight="1" x14ac:dyDescent="0.3">
      <c r="A486" s="649" t="s">
        <v>566</v>
      </c>
      <c r="B486" s="650" t="s">
        <v>5153</v>
      </c>
      <c r="C486" s="650" t="s">
        <v>4637</v>
      </c>
      <c r="D486" s="650" t="s">
        <v>5184</v>
      </c>
      <c r="E486" s="650" t="s">
        <v>1928</v>
      </c>
      <c r="F486" s="653"/>
      <c r="G486" s="653"/>
      <c r="H486" s="653"/>
      <c r="I486" s="653"/>
      <c r="J486" s="653"/>
      <c r="K486" s="653"/>
      <c r="L486" s="653"/>
      <c r="M486" s="653"/>
      <c r="N486" s="653">
        <v>0.1</v>
      </c>
      <c r="O486" s="653">
        <v>1157.0999999999999</v>
      </c>
      <c r="P486" s="666"/>
      <c r="Q486" s="654">
        <v>11570.999999999998</v>
      </c>
    </row>
    <row r="487" spans="1:17" ht="14.4" customHeight="1" x14ac:dyDescent="0.3">
      <c r="A487" s="649" t="s">
        <v>566</v>
      </c>
      <c r="B487" s="650" t="s">
        <v>5153</v>
      </c>
      <c r="C487" s="650" t="s">
        <v>4637</v>
      </c>
      <c r="D487" s="650" t="s">
        <v>5185</v>
      </c>
      <c r="E487" s="650" t="s">
        <v>4632</v>
      </c>
      <c r="F487" s="653">
        <v>29</v>
      </c>
      <c r="G487" s="653">
        <v>327307.67</v>
      </c>
      <c r="H487" s="653">
        <v>1</v>
      </c>
      <c r="I487" s="653">
        <v>11286.471379310344</v>
      </c>
      <c r="J487" s="653"/>
      <c r="K487" s="653"/>
      <c r="L487" s="653"/>
      <c r="M487" s="653"/>
      <c r="N487" s="653"/>
      <c r="O487" s="653"/>
      <c r="P487" s="666"/>
      <c r="Q487" s="654"/>
    </row>
    <row r="488" spans="1:17" ht="14.4" customHeight="1" x14ac:dyDescent="0.3">
      <c r="A488" s="649" t="s">
        <v>566</v>
      </c>
      <c r="B488" s="650" t="s">
        <v>5153</v>
      </c>
      <c r="C488" s="650" t="s">
        <v>4637</v>
      </c>
      <c r="D488" s="650" t="s">
        <v>5186</v>
      </c>
      <c r="E488" s="650" t="s">
        <v>5187</v>
      </c>
      <c r="F488" s="653"/>
      <c r="G488" s="653"/>
      <c r="H488" s="653"/>
      <c r="I488" s="653"/>
      <c r="J488" s="653">
        <v>16</v>
      </c>
      <c r="K488" s="653">
        <v>92775.84</v>
      </c>
      <c r="L488" s="653"/>
      <c r="M488" s="653">
        <v>5798.49</v>
      </c>
      <c r="N488" s="653"/>
      <c r="O488" s="653"/>
      <c r="P488" s="666"/>
      <c r="Q488" s="654"/>
    </row>
    <row r="489" spans="1:17" ht="14.4" customHeight="1" x14ac:dyDescent="0.3">
      <c r="A489" s="649" t="s">
        <v>566</v>
      </c>
      <c r="B489" s="650" t="s">
        <v>5153</v>
      </c>
      <c r="C489" s="650" t="s">
        <v>4637</v>
      </c>
      <c r="D489" s="650" t="s">
        <v>5188</v>
      </c>
      <c r="E489" s="650" t="s">
        <v>4632</v>
      </c>
      <c r="F489" s="653">
        <v>15</v>
      </c>
      <c r="G489" s="653">
        <v>190092.3</v>
      </c>
      <c r="H489" s="653">
        <v>1</v>
      </c>
      <c r="I489" s="653">
        <v>12672.82</v>
      </c>
      <c r="J489" s="653"/>
      <c r="K489" s="653"/>
      <c r="L489" s="653"/>
      <c r="M489" s="653"/>
      <c r="N489" s="653"/>
      <c r="O489" s="653"/>
      <c r="P489" s="666"/>
      <c r="Q489" s="654"/>
    </row>
    <row r="490" spans="1:17" ht="14.4" customHeight="1" x14ac:dyDescent="0.3">
      <c r="A490" s="649" t="s">
        <v>566</v>
      </c>
      <c r="B490" s="650" t="s">
        <v>5153</v>
      </c>
      <c r="C490" s="650" t="s">
        <v>4637</v>
      </c>
      <c r="D490" s="650" t="s">
        <v>5189</v>
      </c>
      <c r="E490" s="650" t="s">
        <v>4632</v>
      </c>
      <c r="F490" s="653">
        <v>9</v>
      </c>
      <c r="G490" s="653">
        <v>36052.47</v>
      </c>
      <c r="H490" s="653">
        <v>1</v>
      </c>
      <c r="I490" s="653">
        <v>4005.83</v>
      </c>
      <c r="J490" s="653"/>
      <c r="K490" s="653"/>
      <c r="L490" s="653"/>
      <c r="M490" s="653"/>
      <c r="N490" s="653"/>
      <c r="O490" s="653"/>
      <c r="P490" s="666"/>
      <c r="Q490" s="654"/>
    </row>
    <row r="491" spans="1:17" ht="14.4" customHeight="1" x14ac:dyDescent="0.3">
      <c r="A491" s="649" t="s">
        <v>566</v>
      </c>
      <c r="B491" s="650" t="s">
        <v>5153</v>
      </c>
      <c r="C491" s="650" t="s">
        <v>4637</v>
      </c>
      <c r="D491" s="650" t="s">
        <v>5190</v>
      </c>
      <c r="E491" s="650" t="s">
        <v>5191</v>
      </c>
      <c r="F491" s="653"/>
      <c r="G491" s="653"/>
      <c r="H491" s="653"/>
      <c r="I491" s="653"/>
      <c r="J491" s="653">
        <v>0.2</v>
      </c>
      <c r="K491" s="653">
        <v>1062.1500000000001</v>
      </c>
      <c r="L491" s="653"/>
      <c r="M491" s="653">
        <v>5310.75</v>
      </c>
      <c r="N491" s="653"/>
      <c r="O491" s="653"/>
      <c r="P491" s="666"/>
      <c r="Q491" s="654"/>
    </row>
    <row r="492" spans="1:17" ht="14.4" customHeight="1" x14ac:dyDescent="0.3">
      <c r="A492" s="649" t="s">
        <v>566</v>
      </c>
      <c r="B492" s="650" t="s">
        <v>5153</v>
      </c>
      <c r="C492" s="650" t="s">
        <v>4637</v>
      </c>
      <c r="D492" s="650" t="s">
        <v>5192</v>
      </c>
      <c r="E492" s="650" t="s">
        <v>5193</v>
      </c>
      <c r="F492" s="653">
        <v>25</v>
      </c>
      <c r="G492" s="653">
        <v>10526.62</v>
      </c>
      <c r="H492" s="653">
        <v>1</v>
      </c>
      <c r="I492" s="653">
        <v>421.06480000000005</v>
      </c>
      <c r="J492" s="653"/>
      <c r="K492" s="653"/>
      <c r="L492" s="653"/>
      <c r="M492" s="653"/>
      <c r="N492" s="653">
        <v>5</v>
      </c>
      <c r="O492" s="653">
        <v>1742.7</v>
      </c>
      <c r="P492" s="666">
        <v>0.16555171555542045</v>
      </c>
      <c r="Q492" s="654">
        <v>348.54</v>
      </c>
    </row>
    <row r="493" spans="1:17" ht="14.4" customHeight="1" x14ac:dyDescent="0.3">
      <c r="A493" s="649" t="s">
        <v>566</v>
      </c>
      <c r="B493" s="650" t="s">
        <v>5153</v>
      </c>
      <c r="C493" s="650" t="s">
        <v>4637</v>
      </c>
      <c r="D493" s="650" t="s">
        <v>5194</v>
      </c>
      <c r="E493" s="650" t="s">
        <v>5195</v>
      </c>
      <c r="F493" s="653">
        <v>11.2</v>
      </c>
      <c r="G493" s="653">
        <v>7941.33</v>
      </c>
      <c r="H493" s="653">
        <v>1</v>
      </c>
      <c r="I493" s="653">
        <v>709.04732142857142</v>
      </c>
      <c r="J493" s="653">
        <v>11.6</v>
      </c>
      <c r="K493" s="653">
        <v>5114.59</v>
      </c>
      <c r="L493" s="653">
        <v>0.64404702990556995</v>
      </c>
      <c r="M493" s="653">
        <v>440.91293103448277</v>
      </c>
      <c r="N493" s="653">
        <v>4.8</v>
      </c>
      <c r="O493" s="653">
        <v>2118.9</v>
      </c>
      <c r="P493" s="666">
        <v>0.26681928593824966</v>
      </c>
      <c r="Q493" s="654">
        <v>441.43750000000006</v>
      </c>
    </row>
    <row r="494" spans="1:17" ht="14.4" customHeight="1" x14ac:dyDescent="0.3">
      <c r="A494" s="649" t="s">
        <v>566</v>
      </c>
      <c r="B494" s="650" t="s">
        <v>5153</v>
      </c>
      <c r="C494" s="650" t="s">
        <v>4637</v>
      </c>
      <c r="D494" s="650" t="s">
        <v>5196</v>
      </c>
      <c r="E494" s="650" t="s">
        <v>2359</v>
      </c>
      <c r="F494" s="653">
        <v>655.9</v>
      </c>
      <c r="G494" s="653">
        <v>44385.55</v>
      </c>
      <c r="H494" s="653">
        <v>1</v>
      </c>
      <c r="I494" s="653">
        <v>67.671215124256747</v>
      </c>
      <c r="J494" s="653">
        <v>734.6</v>
      </c>
      <c r="K494" s="653">
        <v>42592.14</v>
      </c>
      <c r="L494" s="653">
        <v>0.95959473297052744</v>
      </c>
      <c r="M494" s="653">
        <v>57.980043561121697</v>
      </c>
      <c r="N494" s="653">
        <v>399.59999999999997</v>
      </c>
      <c r="O494" s="653">
        <v>16233.750000000002</v>
      </c>
      <c r="P494" s="666">
        <v>0.36574403155982071</v>
      </c>
      <c r="Q494" s="654">
        <v>40.625000000000007</v>
      </c>
    </row>
    <row r="495" spans="1:17" ht="14.4" customHeight="1" x14ac:dyDescent="0.3">
      <c r="A495" s="649" t="s">
        <v>566</v>
      </c>
      <c r="B495" s="650" t="s">
        <v>5153</v>
      </c>
      <c r="C495" s="650" t="s">
        <v>4637</v>
      </c>
      <c r="D495" s="650" t="s">
        <v>5197</v>
      </c>
      <c r="E495" s="650" t="s">
        <v>1988</v>
      </c>
      <c r="F495" s="653">
        <v>7.5</v>
      </c>
      <c r="G495" s="653">
        <v>2958.2400000000002</v>
      </c>
      <c r="H495" s="653">
        <v>1</v>
      </c>
      <c r="I495" s="653">
        <v>394.43200000000002</v>
      </c>
      <c r="J495" s="653">
        <v>7.4999999999999991</v>
      </c>
      <c r="K495" s="653">
        <v>3031.52</v>
      </c>
      <c r="L495" s="653">
        <v>1.0247714857482826</v>
      </c>
      <c r="M495" s="653">
        <v>404.20266666666669</v>
      </c>
      <c r="N495" s="653">
        <v>7.3</v>
      </c>
      <c r="O495" s="653">
        <v>2950.66</v>
      </c>
      <c r="P495" s="666">
        <v>0.99743766563902847</v>
      </c>
      <c r="Q495" s="654">
        <v>404.2</v>
      </c>
    </row>
    <row r="496" spans="1:17" ht="14.4" customHeight="1" x14ac:dyDescent="0.3">
      <c r="A496" s="649" t="s">
        <v>566</v>
      </c>
      <c r="B496" s="650" t="s">
        <v>5153</v>
      </c>
      <c r="C496" s="650" t="s">
        <v>4637</v>
      </c>
      <c r="D496" s="650" t="s">
        <v>5198</v>
      </c>
      <c r="E496" s="650" t="s">
        <v>4632</v>
      </c>
      <c r="F496" s="653">
        <v>14</v>
      </c>
      <c r="G496" s="653">
        <v>2075.5</v>
      </c>
      <c r="H496" s="653">
        <v>1</v>
      </c>
      <c r="I496" s="653">
        <v>148.25</v>
      </c>
      <c r="J496" s="653"/>
      <c r="K496" s="653"/>
      <c r="L496" s="653"/>
      <c r="M496" s="653"/>
      <c r="N496" s="653"/>
      <c r="O496" s="653"/>
      <c r="P496" s="666"/>
      <c r="Q496" s="654"/>
    </row>
    <row r="497" spans="1:17" ht="14.4" customHeight="1" x14ac:dyDescent="0.3">
      <c r="A497" s="649" t="s">
        <v>566</v>
      </c>
      <c r="B497" s="650" t="s">
        <v>5153</v>
      </c>
      <c r="C497" s="650" t="s">
        <v>4637</v>
      </c>
      <c r="D497" s="650" t="s">
        <v>5199</v>
      </c>
      <c r="E497" s="650" t="s">
        <v>5200</v>
      </c>
      <c r="F497" s="653">
        <v>44</v>
      </c>
      <c r="G497" s="653">
        <v>3106.04</v>
      </c>
      <c r="H497" s="653">
        <v>1</v>
      </c>
      <c r="I497" s="653">
        <v>70.591818181818184</v>
      </c>
      <c r="J497" s="653">
        <v>8</v>
      </c>
      <c r="K497" s="653">
        <v>460.08</v>
      </c>
      <c r="L497" s="653">
        <v>0.148124299751452</v>
      </c>
      <c r="M497" s="653">
        <v>57.51</v>
      </c>
      <c r="N497" s="653">
        <v>6</v>
      </c>
      <c r="O497" s="653">
        <v>242.16</v>
      </c>
      <c r="P497" s="666">
        <v>7.7964224543148192E-2</v>
      </c>
      <c r="Q497" s="654">
        <v>40.36</v>
      </c>
    </row>
    <row r="498" spans="1:17" ht="14.4" customHeight="1" x14ac:dyDescent="0.3">
      <c r="A498" s="649" t="s">
        <v>566</v>
      </c>
      <c r="B498" s="650" t="s">
        <v>5153</v>
      </c>
      <c r="C498" s="650" t="s">
        <v>4637</v>
      </c>
      <c r="D498" s="650" t="s">
        <v>2064</v>
      </c>
      <c r="E498" s="650" t="s">
        <v>5201</v>
      </c>
      <c r="F498" s="653">
        <v>7</v>
      </c>
      <c r="G498" s="653">
        <v>47855.71</v>
      </c>
      <c r="H498" s="653">
        <v>1</v>
      </c>
      <c r="I498" s="653">
        <v>6836.53</v>
      </c>
      <c r="J498" s="653">
        <v>9</v>
      </c>
      <c r="K498" s="653">
        <v>62068.5</v>
      </c>
      <c r="L498" s="653">
        <v>1.2969925636878024</v>
      </c>
      <c r="M498" s="653">
        <v>6896.5</v>
      </c>
      <c r="N498" s="653">
        <v>25</v>
      </c>
      <c r="O498" s="653">
        <v>212609.86000000002</v>
      </c>
      <c r="P498" s="666">
        <v>4.4427271061279843</v>
      </c>
      <c r="Q498" s="654">
        <v>8504.394400000001</v>
      </c>
    </row>
    <row r="499" spans="1:17" ht="14.4" customHeight="1" x14ac:dyDescent="0.3">
      <c r="A499" s="649" t="s">
        <v>566</v>
      </c>
      <c r="B499" s="650" t="s">
        <v>5153</v>
      </c>
      <c r="C499" s="650" t="s">
        <v>4637</v>
      </c>
      <c r="D499" s="650" t="s">
        <v>5202</v>
      </c>
      <c r="E499" s="650" t="s">
        <v>5203</v>
      </c>
      <c r="F499" s="653">
        <v>96</v>
      </c>
      <c r="G499" s="653">
        <v>7871.36</v>
      </c>
      <c r="H499" s="653">
        <v>1</v>
      </c>
      <c r="I499" s="653">
        <v>81.993333333333325</v>
      </c>
      <c r="J499" s="653">
        <v>73</v>
      </c>
      <c r="K499" s="653">
        <v>3467.5</v>
      </c>
      <c r="L499" s="653">
        <v>0.44052107894950809</v>
      </c>
      <c r="M499" s="653">
        <v>47.5</v>
      </c>
      <c r="N499" s="653">
        <v>125</v>
      </c>
      <c r="O499" s="653">
        <v>5937.5</v>
      </c>
      <c r="P499" s="666">
        <v>0.75431691600943174</v>
      </c>
      <c r="Q499" s="654">
        <v>47.5</v>
      </c>
    </row>
    <row r="500" spans="1:17" ht="14.4" customHeight="1" x14ac:dyDescent="0.3">
      <c r="A500" s="649" t="s">
        <v>566</v>
      </c>
      <c r="B500" s="650" t="s">
        <v>5153</v>
      </c>
      <c r="C500" s="650" t="s">
        <v>4637</v>
      </c>
      <c r="D500" s="650" t="s">
        <v>5204</v>
      </c>
      <c r="E500" s="650" t="s">
        <v>5205</v>
      </c>
      <c r="F500" s="653">
        <v>1</v>
      </c>
      <c r="G500" s="653">
        <v>1933.46</v>
      </c>
      <c r="H500" s="653">
        <v>1</v>
      </c>
      <c r="I500" s="653">
        <v>1933.46</v>
      </c>
      <c r="J500" s="653"/>
      <c r="K500" s="653"/>
      <c r="L500" s="653"/>
      <c r="M500" s="653"/>
      <c r="N500" s="653"/>
      <c r="O500" s="653"/>
      <c r="P500" s="666"/>
      <c r="Q500" s="654"/>
    </row>
    <row r="501" spans="1:17" ht="14.4" customHeight="1" x14ac:dyDescent="0.3">
      <c r="A501" s="649" t="s">
        <v>566</v>
      </c>
      <c r="B501" s="650" t="s">
        <v>5153</v>
      </c>
      <c r="C501" s="650" t="s">
        <v>4637</v>
      </c>
      <c r="D501" s="650" t="s">
        <v>5206</v>
      </c>
      <c r="E501" s="650" t="s">
        <v>2369</v>
      </c>
      <c r="F501" s="653">
        <v>545.29999999999995</v>
      </c>
      <c r="G501" s="653">
        <v>61600.040000000008</v>
      </c>
      <c r="H501" s="653">
        <v>1</v>
      </c>
      <c r="I501" s="653">
        <v>112.96541353383461</v>
      </c>
      <c r="J501" s="653">
        <v>571.20000000000005</v>
      </c>
      <c r="K501" s="653">
        <v>27132</v>
      </c>
      <c r="L501" s="653">
        <v>0.44045425944528599</v>
      </c>
      <c r="M501" s="653">
        <v>47.499999999999993</v>
      </c>
      <c r="N501" s="653">
        <v>849</v>
      </c>
      <c r="O501" s="653">
        <v>40327.5</v>
      </c>
      <c r="P501" s="666">
        <v>0.65466678268390721</v>
      </c>
      <c r="Q501" s="654">
        <v>47.5</v>
      </c>
    </row>
    <row r="502" spans="1:17" ht="14.4" customHeight="1" x14ac:dyDescent="0.3">
      <c r="A502" s="649" t="s">
        <v>566</v>
      </c>
      <c r="B502" s="650" t="s">
        <v>5153</v>
      </c>
      <c r="C502" s="650" t="s">
        <v>4637</v>
      </c>
      <c r="D502" s="650" t="s">
        <v>5207</v>
      </c>
      <c r="E502" s="650" t="s">
        <v>5208</v>
      </c>
      <c r="F502" s="653">
        <v>3.5</v>
      </c>
      <c r="G502" s="653">
        <v>2743.49</v>
      </c>
      <c r="H502" s="653">
        <v>1</v>
      </c>
      <c r="I502" s="653">
        <v>783.85428571428565</v>
      </c>
      <c r="J502" s="653"/>
      <c r="K502" s="653"/>
      <c r="L502" s="653"/>
      <c r="M502" s="653"/>
      <c r="N502" s="653">
        <v>1.7999999999999998</v>
      </c>
      <c r="O502" s="653">
        <v>1035.54</v>
      </c>
      <c r="P502" s="666">
        <v>0.37745353546030785</v>
      </c>
      <c r="Q502" s="654">
        <v>575.30000000000007</v>
      </c>
    </row>
    <row r="503" spans="1:17" ht="14.4" customHeight="1" x14ac:dyDescent="0.3">
      <c r="A503" s="649" t="s">
        <v>566</v>
      </c>
      <c r="B503" s="650" t="s">
        <v>5153</v>
      </c>
      <c r="C503" s="650" t="s">
        <v>4637</v>
      </c>
      <c r="D503" s="650" t="s">
        <v>5209</v>
      </c>
      <c r="E503" s="650" t="s">
        <v>1999</v>
      </c>
      <c r="F503" s="653">
        <v>50.2</v>
      </c>
      <c r="G503" s="653">
        <v>5773</v>
      </c>
      <c r="H503" s="653">
        <v>1</v>
      </c>
      <c r="I503" s="653">
        <v>115</v>
      </c>
      <c r="J503" s="653">
        <v>165</v>
      </c>
      <c r="K503" s="653">
        <v>19122</v>
      </c>
      <c r="L503" s="653">
        <v>3.3123159535769964</v>
      </c>
      <c r="M503" s="653">
        <v>115.89090909090909</v>
      </c>
      <c r="N503" s="653">
        <v>173.2</v>
      </c>
      <c r="O503" s="653">
        <v>14194.05</v>
      </c>
      <c r="P503" s="666">
        <v>2.4586956521739127</v>
      </c>
      <c r="Q503" s="654">
        <v>81.951789838337177</v>
      </c>
    </row>
    <row r="504" spans="1:17" ht="14.4" customHeight="1" x14ac:dyDescent="0.3">
      <c r="A504" s="649" t="s">
        <v>566</v>
      </c>
      <c r="B504" s="650" t="s">
        <v>5153</v>
      </c>
      <c r="C504" s="650" t="s">
        <v>4637</v>
      </c>
      <c r="D504" s="650" t="s">
        <v>5210</v>
      </c>
      <c r="E504" s="650" t="s">
        <v>2344</v>
      </c>
      <c r="F504" s="653">
        <v>236.40000000000003</v>
      </c>
      <c r="G504" s="653">
        <v>145660.03999999998</v>
      </c>
      <c r="H504" s="653">
        <v>1</v>
      </c>
      <c r="I504" s="653">
        <v>616.15922165820621</v>
      </c>
      <c r="J504" s="653">
        <v>188.6</v>
      </c>
      <c r="K504" s="653">
        <v>71620.899999999994</v>
      </c>
      <c r="L504" s="653">
        <v>0.49169902740655574</v>
      </c>
      <c r="M504" s="653">
        <v>379.75026511134672</v>
      </c>
      <c r="N504" s="653">
        <v>142.80000000000001</v>
      </c>
      <c r="O504" s="653">
        <v>54228.31</v>
      </c>
      <c r="P504" s="666">
        <v>0.37229366406874531</v>
      </c>
      <c r="Q504" s="654">
        <v>379.75007002801118</v>
      </c>
    </row>
    <row r="505" spans="1:17" ht="14.4" customHeight="1" x14ac:dyDescent="0.3">
      <c r="A505" s="649" t="s">
        <v>566</v>
      </c>
      <c r="B505" s="650" t="s">
        <v>5153</v>
      </c>
      <c r="C505" s="650" t="s">
        <v>4637</v>
      </c>
      <c r="D505" s="650" t="s">
        <v>5211</v>
      </c>
      <c r="E505" s="650" t="s">
        <v>5212</v>
      </c>
      <c r="F505" s="653">
        <v>18</v>
      </c>
      <c r="G505" s="653">
        <v>106911.22</v>
      </c>
      <c r="H505" s="653">
        <v>1</v>
      </c>
      <c r="I505" s="653">
        <v>5939.5122222222226</v>
      </c>
      <c r="J505" s="653">
        <v>2</v>
      </c>
      <c r="K505" s="653">
        <v>12515.58</v>
      </c>
      <c r="L505" s="653">
        <v>0.11706516865114812</v>
      </c>
      <c r="M505" s="653">
        <v>6257.79</v>
      </c>
      <c r="N505" s="653"/>
      <c r="O505" s="653"/>
      <c r="P505" s="666"/>
      <c r="Q505" s="654"/>
    </row>
    <row r="506" spans="1:17" ht="14.4" customHeight="1" x14ac:dyDescent="0.3">
      <c r="A506" s="649" t="s">
        <v>566</v>
      </c>
      <c r="B506" s="650" t="s">
        <v>5153</v>
      </c>
      <c r="C506" s="650" t="s">
        <v>4637</v>
      </c>
      <c r="D506" s="650" t="s">
        <v>5213</v>
      </c>
      <c r="E506" s="650" t="s">
        <v>5214</v>
      </c>
      <c r="F506" s="653">
        <v>106</v>
      </c>
      <c r="G506" s="653">
        <v>6618.66</v>
      </c>
      <c r="H506" s="653">
        <v>1</v>
      </c>
      <c r="I506" s="653">
        <v>62.440188679245281</v>
      </c>
      <c r="J506" s="653">
        <v>188</v>
      </c>
      <c r="K506" s="653">
        <v>12392.48</v>
      </c>
      <c r="L506" s="653">
        <v>1.8723548271100192</v>
      </c>
      <c r="M506" s="653">
        <v>65.917446808510633</v>
      </c>
      <c r="N506" s="653">
        <v>14</v>
      </c>
      <c r="O506" s="653">
        <v>877.94</v>
      </c>
      <c r="P506" s="666">
        <v>0.13264618517947743</v>
      </c>
      <c r="Q506" s="654">
        <v>62.71</v>
      </c>
    </row>
    <row r="507" spans="1:17" ht="14.4" customHeight="1" x14ac:dyDescent="0.3">
      <c r="A507" s="649" t="s">
        <v>566</v>
      </c>
      <c r="B507" s="650" t="s">
        <v>5153</v>
      </c>
      <c r="C507" s="650" t="s">
        <v>4637</v>
      </c>
      <c r="D507" s="650" t="s">
        <v>5215</v>
      </c>
      <c r="E507" s="650" t="s">
        <v>5216</v>
      </c>
      <c r="F507" s="653">
        <v>55</v>
      </c>
      <c r="G507" s="653">
        <v>4598.55</v>
      </c>
      <c r="H507" s="653">
        <v>1</v>
      </c>
      <c r="I507" s="653">
        <v>83.61</v>
      </c>
      <c r="J507" s="653">
        <v>32.299999999999997</v>
      </c>
      <c r="K507" s="653">
        <v>4283.16</v>
      </c>
      <c r="L507" s="653">
        <v>0.9314153374433245</v>
      </c>
      <c r="M507" s="653">
        <v>132.60557275541797</v>
      </c>
      <c r="N507" s="653">
        <v>33</v>
      </c>
      <c r="O507" s="653">
        <v>3674.58</v>
      </c>
      <c r="P507" s="666">
        <v>0.79907362103271684</v>
      </c>
      <c r="Q507" s="654">
        <v>111.35090909090908</v>
      </c>
    </row>
    <row r="508" spans="1:17" ht="14.4" customHeight="1" x14ac:dyDescent="0.3">
      <c r="A508" s="649" t="s">
        <v>566</v>
      </c>
      <c r="B508" s="650" t="s">
        <v>5153</v>
      </c>
      <c r="C508" s="650" t="s">
        <v>4637</v>
      </c>
      <c r="D508" s="650" t="s">
        <v>5217</v>
      </c>
      <c r="E508" s="650" t="s">
        <v>2348</v>
      </c>
      <c r="F508" s="653">
        <v>82</v>
      </c>
      <c r="G508" s="653">
        <v>5266.74</v>
      </c>
      <c r="H508" s="653">
        <v>1</v>
      </c>
      <c r="I508" s="653">
        <v>64.228536585365845</v>
      </c>
      <c r="J508" s="653">
        <v>84</v>
      </c>
      <c r="K508" s="653">
        <v>3439.7999999999997</v>
      </c>
      <c r="L508" s="653">
        <v>0.65311748823750548</v>
      </c>
      <c r="M508" s="653">
        <v>40.949999999999996</v>
      </c>
      <c r="N508" s="653">
        <v>82</v>
      </c>
      <c r="O508" s="653">
        <v>5022.75</v>
      </c>
      <c r="P508" s="666">
        <v>0.9536734298636349</v>
      </c>
      <c r="Q508" s="654">
        <v>61.253048780487802</v>
      </c>
    </row>
    <row r="509" spans="1:17" ht="14.4" customHeight="1" x14ac:dyDescent="0.3">
      <c r="A509" s="649" t="s">
        <v>566</v>
      </c>
      <c r="B509" s="650" t="s">
        <v>5153</v>
      </c>
      <c r="C509" s="650" t="s">
        <v>4637</v>
      </c>
      <c r="D509" s="650" t="s">
        <v>5218</v>
      </c>
      <c r="E509" s="650" t="s">
        <v>1834</v>
      </c>
      <c r="F509" s="653"/>
      <c r="G509" s="653"/>
      <c r="H509" s="653"/>
      <c r="I509" s="653"/>
      <c r="J509" s="653">
        <v>10</v>
      </c>
      <c r="K509" s="653">
        <v>730.5</v>
      </c>
      <c r="L509" s="653"/>
      <c r="M509" s="653">
        <v>73.05</v>
      </c>
      <c r="N509" s="653">
        <v>77.3</v>
      </c>
      <c r="O509" s="653">
        <v>5313.5899999999992</v>
      </c>
      <c r="P509" s="666"/>
      <c r="Q509" s="654">
        <v>68.739844760672696</v>
      </c>
    </row>
    <row r="510" spans="1:17" ht="14.4" customHeight="1" x14ac:dyDescent="0.3">
      <c r="A510" s="649" t="s">
        <v>566</v>
      </c>
      <c r="B510" s="650" t="s">
        <v>5153</v>
      </c>
      <c r="C510" s="650" t="s">
        <v>4637</v>
      </c>
      <c r="D510" s="650" t="s">
        <v>5219</v>
      </c>
      <c r="E510" s="650" t="s">
        <v>5220</v>
      </c>
      <c r="F510" s="653">
        <v>82.8</v>
      </c>
      <c r="G510" s="653">
        <v>543159.76</v>
      </c>
      <c r="H510" s="653">
        <v>1</v>
      </c>
      <c r="I510" s="653">
        <v>6559.9004830917875</v>
      </c>
      <c r="J510" s="653">
        <v>75.599999999999994</v>
      </c>
      <c r="K510" s="653">
        <v>296798.55</v>
      </c>
      <c r="L510" s="653">
        <v>0.54642956245506846</v>
      </c>
      <c r="M510" s="653">
        <v>3925.906746031746</v>
      </c>
      <c r="N510" s="653">
        <v>82.5</v>
      </c>
      <c r="O510" s="653">
        <v>323887.5</v>
      </c>
      <c r="P510" s="666">
        <v>0.59630245804659754</v>
      </c>
      <c r="Q510" s="654">
        <v>3925.909090909091</v>
      </c>
    </row>
    <row r="511" spans="1:17" ht="14.4" customHeight="1" x14ac:dyDescent="0.3">
      <c r="A511" s="649" t="s">
        <v>566</v>
      </c>
      <c r="B511" s="650" t="s">
        <v>5153</v>
      </c>
      <c r="C511" s="650" t="s">
        <v>4637</v>
      </c>
      <c r="D511" s="650" t="s">
        <v>5221</v>
      </c>
      <c r="E511" s="650" t="s">
        <v>5222</v>
      </c>
      <c r="F511" s="653">
        <v>4</v>
      </c>
      <c r="G511" s="653">
        <v>27353.84</v>
      </c>
      <c r="H511" s="653">
        <v>1</v>
      </c>
      <c r="I511" s="653">
        <v>6838.46</v>
      </c>
      <c r="J511" s="653">
        <v>24.2</v>
      </c>
      <c r="K511" s="653">
        <v>156574.48000000001</v>
      </c>
      <c r="L511" s="653">
        <v>5.7240402078830614</v>
      </c>
      <c r="M511" s="653">
        <v>6470.0198347107444</v>
      </c>
      <c r="N511" s="653"/>
      <c r="O511" s="653"/>
      <c r="P511" s="666"/>
      <c r="Q511" s="654"/>
    </row>
    <row r="512" spans="1:17" ht="14.4" customHeight="1" x14ac:dyDescent="0.3">
      <c r="A512" s="649" t="s">
        <v>566</v>
      </c>
      <c r="B512" s="650" t="s">
        <v>5153</v>
      </c>
      <c r="C512" s="650" t="s">
        <v>4637</v>
      </c>
      <c r="D512" s="650" t="s">
        <v>5223</v>
      </c>
      <c r="E512" s="650" t="s">
        <v>5222</v>
      </c>
      <c r="F512" s="653"/>
      <c r="G512" s="653"/>
      <c r="H512" s="653"/>
      <c r="I512" s="653"/>
      <c r="J512" s="653"/>
      <c r="K512" s="653"/>
      <c r="L512" s="653"/>
      <c r="M512" s="653"/>
      <c r="N512" s="653">
        <v>1</v>
      </c>
      <c r="O512" s="653">
        <v>12940.04</v>
      </c>
      <c r="P512" s="666"/>
      <c r="Q512" s="654">
        <v>12940.04</v>
      </c>
    </row>
    <row r="513" spans="1:17" ht="14.4" customHeight="1" x14ac:dyDescent="0.3">
      <c r="A513" s="649" t="s">
        <v>566</v>
      </c>
      <c r="B513" s="650" t="s">
        <v>5153</v>
      </c>
      <c r="C513" s="650" t="s">
        <v>4637</v>
      </c>
      <c r="D513" s="650" t="s">
        <v>5224</v>
      </c>
      <c r="E513" s="650" t="s">
        <v>5225</v>
      </c>
      <c r="F513" s="653"/>
      <c r="G513" s="653"/>
      <c r="H513" s="653"/>
      <c r="I513" s="653"/>
      <c r="J513" s="653">
        <v>10</v>
      </c>
      <c r="K513" s="653">
        <v>2705.4</v>
      </c>
      <c r="L513" s="653"/>
      <c r="M513" s="653">
        <v>270.54000000000002</v>
      </c>
      <c r="N513" s="653"/>
      <c r="O513" s="653"/>
      <c r="P513" s="666"/>
      <c r="Q513" s="654"/>
    </row>
    <row r="514" spans="1:17" ht="14.4" customHeight="1" x14ac:dyDescent="0.3">
      <c r="A514" s="649" t="s">
        <v>566</v>
      </c>
      <c r="B514" s="650" t="s">
        <v>5153</v>
      </c>
      <c r="C514" s="650" t="s">
        <v>4637</v>
      </c>
      <c r="D514" s="650" t="s">
        <v>5226</v>
      </c>
      <c r="E514" s="650" t="s">
        <v>5227</v>
      </c>
      <c r="F514" s="653">
        <v>0.2</v>
      </c>
      <c r="G514" s="653">
        <v>80.14</v>
      </c>
      <c r="H514" s="653">
        <v>1</v>
      </c>
      <c r="I514" s="653">
        <v>400.7</v>
      </c>
      <c r="J514" s="653"/>
      <c r="K514" s="653"/>
      <c r="L514" s="653"/>
      <c r="M514" s="653"/>
      <c r="N514" s="653">
        <v>4</v>
      </c>
      <c r="O514" s="653">
        <v>1616.88</v>
      </c>
      <c r="P514" s="666">
        <v>20.175692538058399</v>
      </c>
      <c r="Q514" s="654">
        <v>404.22</v>
      </c>
    </row>
    <row r="515" spans="1:17" ht="14.4" customHeight="1" x14ac:dyDescent="0.3">
      <c r="A515" s="649" t="s">
        <v>566</v>
      </c>
      <c r="B515" s="650" t="s">
        <v>5153</v>
      </c>
      <c r="C515" s="650" t="s">
        <v>4637</v>
      </c>
      <c r="D515" s="650" t="s">
        <v>5228</v>
      </c>
      <c r="E515" s="650" t="s">
        <v>2361</v>
      </c>
      <c r="F515" s="653">
        <v>5</v>
      </c>
      <c r="G515" s="653">
        <v>1568.4</v>
      </c>
      <c r="H515" s="653">
        <v>1</v>
      </c>
      <c r="I515" s="653">
        <v>313.68</v>
      </c>
      <c r="J515" s="653"/>
      <c r="K515" s="653"/>
      <c r="L515" s="653"/>
      <c r="M515" s="653"/>
      <c r="N515" s="653"/>
      <c r="O515" s="653"/>
      <c r="P515" s="666"/>
      <c r="Q515" s="654"/>
    </row>
    <row r="516" spans="1:17" ht="14.4" customHeight="1" x14ac:dyDescent="0.3">
      <c r="A516" s="649" t="s">
        <v>566</v>
      </c>
      <c r="B516" s="650" t="s">
        <v>5153</v>
      </c>
      <c r="C516" s="650" t="s">
        <v>4637</v>
      </c>
      <c r="D516" s="650" t="s">
        <v>5229</v>
      </c>
      <c r="E516" s="650" t="s">
        <v>2362</v>
      </c>
      <c r="F516" s="653">
        <v>78</v>
      </c>
      <c r="G516" s="653">
        <v>39730.980000000003</v>
      </c>
      <c r="H516" s="653">
        <v>1</v>
      </c>
      <c r="I516" s="653">
        <v>509.37153846153848</v>
      </c>
      <c r="J516" s="653">
        <v>90</v>
      </c>
      <c r="K516" s="653">
        <v>20624.400000000001</v>
      </c>
      <c r="L516" s="653">
        <v>0.51910121522298214</v>
      </c>
      <c r="M516" s="653">
        <v>229.16000000000003</v>
      </c>
      <c r="N516" s="653">
        <v>199.5</v>
      </c>
      <c r="O516" s="653">
        <v>45717.419999999991</v>
      </c>
      <c r="P516" s="666">
        <v>1.1506743604109435</v>
      </c>
      <c r="Q516" s="654">
        <v>229.15999999999997</v>
      </c>
    </row>
    <row r="517" spans="1:17" ht="14.4" customHeight="1" x14ac:dyDescent="0.3">
      <c r="A517" s="649" t="s">
        <v>566</v>
      </c>
      <c r="B517" s="650" t="s">
        <v>5153</v>
      </c>
      <c r="C517" s="650" t="s">
        <v>4637</v>
      </c>
      <c r="D517" s="650" t="s">
        <v>5230</v>
      </c>
      <c r="E517" s="650" t="s">
        <v>5231</v>
      </c>
      <c r="F517" s="653"/>
      <c r="G517" s="653"/>
      <c r="H517" s="653"/>
      <c r="I517" s="653"/>
      <c r="J517" s="653">
        <v>1</v>
      </c>
      <c r="K517" s="653">
        <v>3535.84</v>
      </c>
      <c r="L517" s="653"/>
      <c r="M517" s="653">
        <v>3535.84</v>
      </c>
      <c r="N517" s="653"/>
      <c r="O517" s="653"/>
      <c r="P517" s="666"/>
      <c r="Q517" s="654"/>
    </row>
    <row r="518" spans="1:17" ht="14.4" customHeight="1" x14ac:dyDescent="0.3">
      <c r="A518" s="649" t="s">
        <v>566</v>
      </c>
      <c r="B518" s="650" t="s">
        <v>5153</v>
      </c>
      <c r="C518" s="650" t="s">
        <v>4637</v>
      </c>
      <c r="D518" s="650" t="s">
        <v>5232</v>
      </c>
      <c r="E518" s="650" t="s">
        <v>4632</v>
      </c>
      <c r="F518" s="653">
        <v>12.600000000000001</v>
      </c>
      <c r="G518" s="653">
        <v>12930.369999999999</v>
      </c>
      <c r="H518" s="653">
        <v>1</v>
      </c>
      <c r="I518" s="653">
        <v>1026.219841269841</v>
      </c>
      <c r="J518" s="653">
        <v>5.7</v>
      </c>
      <c r="K518" s="653">
        <v>5900.76</v>
      </c>
      <c r="L518" s="653">
        <v>0.45634889024830694</v>
      </c>
      <c r="M518" s="653">
        <v>1035.2210526315789</v>
      </c>
      <c r="N518" s="653"/>
      <c r="O518" s="653"/>
      <c r="P518" s="666"/>
      <c r="Q518" s="654"/>
    </row>
    <row r="519" spans="1:17" ht="14.4" customHeight="1" x14ac:dyDescent="0.3">
      <c r="A519" s="649" t="s">
        <v>566</v>
      </c>
      <c r="B519" s="650" t="s">
        <v>5153</v>
      </c>
      <c r="C519" s="650" t="s">
        <v>4637</v>
      </c>
      <c r="D519" s="650" t="s">
        <v>5233</v>
      </c>
      <c r="E519" s="650" t="s">
        <v>5234</v>
      </c>
      <c r="F519" s="653">
        <v>1.3</v>
      </c>
      <c r="G519" s="653">
        <v>628.42000000000007</v>
      </c>
      <c r="H519" s="653">
        <v>1</v>
      </c>
      <c r="I519" s="653">
        <v>483.40000000000003</v>
      </c>
      <c r="J519" s="653">
        <v>3.7</v>
      </c>
      <c r="K519" s="653">
        <v>802.52</v>
      </c>
      <c r="L519" s="653">
        <v>1.2770440151491038</v>
      </c>
      <c r="M519" s="653">
        <v>216.89729729729729</v>
      </c>
      <c r="N519" s="653">
        <v>4.8000000000000007</v>
      </c>
      <c r="O519" s="653">
        <v>1041.5999999999999</v>
      </c>
      <c r="P519" s="666">
        <v>1.6574902135514462</v>
      </c>
      <c r="Q519" s="654">
        <v>216.99999999999994</v>
      </c>
    </row>
    <row r="520" spans="1:17" ht="14.4" customHeight="1" x14ac:dyDescent="0.3">
      <c r="A520" s="649" t="s">
        <v>566</v>
      </c>
      <c r="B520" s="650" t="s">
        <v>5153</v>
      </c>
      <c r="C520" s="650" t="s">
        <v>4637</v>
      </c>
      <c r="D520" s="650" t="s">
        <v>5235</v>
      </c>
      <c r="E520" s="650" t="s">
        <v>1836</v>
      </c>
      <c r="F520" s="653">
        <v>79.449999999999989</v>
      </c>
      <c r="G520" s="653">
        <v>7304.76</v>
      </c>
      <c r="H520" s="653">
        <v>1</v>
      </c>
      <c r="I520" s="653">
        <v>91.941598489616126</v>
      </c>
      <c r="J520" s="653">
        <v>73.5</v>
      </c>
      <c r="K520" s="653">
        <v>7124.03</v>
      </c>
      <c r="L520" s="653">
        <v>0.97525859850289398</v>
      </c>
      <c r="M520" s="653">
        <v>96.925578231292519</v>
      </c>
      <c r="N520" s="653">
        <v>89.2</v>
      </c>
      <c r="O520" s="653">
        <v>8649.25</v>
      </c>
      <c r="P520" s="666">
        <v>1.184056697276844</v>
      </c>
      <c r="Q520" s="654">
        <v>96.96468609865471</v>
      </c>
    </row>
    <row r="521" spans="1:17" ht="14.4" customHeight="1" x14ac:dyDescent="0.3">
      <c r="A521" s="649" t="s">
        <v>566</v>
      </c>
      <c r="B521" s="650" t="s">
        <v>5153</v>
      </c>
      <c r="C521" s="650" t="s">
        <v>4637</v>
      </c>
      <c r="D521" s="650" t="s">
        <v>5236</v>
      </c>
      <c r="E521" s="650" t="s">
        <v>5237</v>
      </c>
      <c r="F521" s="653">
        <v>276</v>
      </c>
      <c r="G521" s="653">
        <v>16164.530000000002</v>
      </c>
      <c r="H521" s="653">
        <v>1</v>
      </c>
      <c r="I521" s="653">
        <v>58.56713768115943</v>
      </c>
      <c r="J521" s="653">
        <v>307.8</v>
      </c>
      <c r="K521" s="653">
        <v>19699.2</v>
      </c>
      <c r="L521" s="653">
        <v>1.2186682817254815</v>
      </c>
      <c r="M521" s="653">
        <v>64</v>
      </c>
      <c r="N521" s="653">
        <v>293.2</v>
      </c>
      <c r="O521" s="653">
        <v>18764.8</v>
      </c>
      <c r="P521" s="666">
        <v>1.1608627037099128</v>
      </c>
      <c r="Q521" s="654">
        <v>64</v>
      </c>
    </row>
    <row r="522" spans="1:17" ht="14.4" customHeight="1" x14ac:dyDescent="0.3">
      <c r="A522" s="649" t="s">
        <v>566</v>
      </c>
      <c r="B522" s="650" t="s">
        <v>5153</v>
      </c>
      <c r="C522" s="650" t="s">
        <v>4637</v>
      </c>
      <c r="D522" s="650" t="s">
        <v>5238</v>
      </c>
      <c r="E522" s="650" t="s">
        <v>5239</v>
      </c>
      <c r="F522" s="653"/>
      <c r="G522" s="653"/>
      <c r="H522" s="653"/>
      <c r="I522" s="653"/>
      <c r="J522" s="653"/>
      <c r="K522" s="653"/>
      <c r="L522" s="653"/>
      <c r="M522" s="653"/>
      <c r="N522" s="653">
        <v>1</v>
      </c>
      <c r="O522" s="653">
        <v>672.94</v>
      </c>
      <c r="P522" s="666"/>
      <c r="Q522" s="654">
        <v>672.94</v>
      </c>
    </row>
    <row r="523" spans="1:17" ht="14.4" customHeight="1" x14ac:dyDescent="0.3">
      <c r="A523" s="649" t="s">
        <v>566</v>
      </c>
      <c r="B523" s="650" t="s">
        <v>5153</v>
      </c>
      <c r="C523" s="650" t="s">
        <v>4637</v>
      </c>
      <c r="D523" s="650" t="s">
        <v>5240</v>
      </c>
      <c r="E523" s="650" t="s">
        <v>5239</v>
      </c>
      <c r="F523" s="653">
        <v>51.5</v>
      </c>
      <c r="G523" s="653">
        <v>70761.819999999992</v>
      </c>
      <c r="H523" s="653">
        <v>1</v>
      </c>
      <c r="I523" s="653">
        <v>1374.0159223300968</v>
      </c>
      <c r="J523" s="653">
        <v>24</v>
      </c>
      <c r="K523" s="653">
        <v>32301.120000000003</v>
      </c>
      <c r="L523" s="653">
        <v>0.45647667061135522</v>
      </c>
      <c r="M523" s="653">
        <v>1345.88</v>
      </c>
      <c r="N523" s="653">
        <v>37</v>
      </c>
      <c r="O523" s="653">
        <v>49797.560000000012</v>
      </c>
      <c r="P523" s="666">
        <v>0.703734867192506</v>
      </c>
      <c r="Q523" s="654">
        <v>1345.8800000000003</v>
      </c>
    </row>
    <row r="524" spans="1:17" ht="14.4" customHeight="1" x14ac:dyDescent="0.3">
      <c r="A524" s="649" t="s">
        <v>566</v>
      </c>
      <c r="B524" s="650" t="s">
        <v>5153</v>
      </c>
      <c r="C524" s="650" t="s">
        <v>4637</v>
      </c>
      <c r="D524" s="650" t="s">
        <v>5241</v>
      </c>
      <c r="E524" s="650" t="s">
        <v>2002</v>
      </c>
      <c r="F524" s="653">
        <v>10.96</v>
      </c>
      <c r="G524" s="653">
        <v>7395.25</v>
      </c>
      <c r="H524" s="653">
        <v>1</v>
      </c>
      <c r="I524" s="653">
        <v>674.74908759124082</v>
      </c>
      <c r="J524" s="653">
        <v>8.32</v>
      </c>
      <c r="K524" s="653">
        <v>5653.34</v>
      </c>
      <c r="L524" s="653">
        <v>0.76445556269226866</v>
      </c>
      <c r="M524" s="653">
        <v>679.48798076923072</v>
      </c>
      <c r="N524" s="653">
        <v>5</v>
      </c>
      <c r="O524" s="653">
        <v>3403.35</v>
      </c>
      <c r="P524" s="666">
        <v>0.46020756566715121</v>
      </c>
      <c r="Q524" s="654">
        <v>680.67</v>
      </c>
    </row>
    <row r="525" spans="1:17" ht="14.4" customHeight="1" x14ac:dyDescent="0.3">
      <c r="A525" s="649" t="s">
        <v>566</v>
      </c>
      <c r="B525" s="650" t="s">
        <v>5153</v>
      </c>
      <c r="C525" s="650" t="s">
        <v>4637</v>
      </c>
      <c r="D525" s="650" t="s">
        <v>5242</v>
      </c>
      <c r="E525" s="650" t="s">
        <v>5243</v>
      </c>
      <c r="F525" s="653">
        <v>1</v>
      </c>
      <c r="G525" s="653">
        <v>1345.88</v>
      </c>
      <c r="H525" s="653">
        <v>1</v>
      </c>
      <c r="I525" s="653">
        <v>1345.88</v>
      </c>
      <c r="J525" s="653"/>
      <c r="K525" s="653"/>
      <c r="L525" s="653"/>
      <c r="M525" s="653"/>
      <c r="N525" s="653"/>
      <c r="O525" s="653"/>
      <c r="P525" s="666"/>
      <c r="Q525" s="654"/>
    </row>
    <row r="526" spans="1:17" ht="14.4" customHeight="1" x14ac:dyDescent="0.3">
      <c r="A526" s="649" t="s">
        <v>566</v>
      </c>
      <c r="B526" s="650" t="s">
        <v>5153</v>
      </c>
      <c r="C526" s="650" t="s">
        <v>4637</v>
      </c>
      <c r="D526" s="650" t="s">
        <v>5244</v>
      </c>
      <c r="E526" s="650" t="s">
        <v>5245</v>
      </c>
      <c r="F526" s="653">
        <v>16.399999999999999</v>
      </c>
      <c r="G526" s="653">
        <v>264869.16000000003</v>
      </c>
      <c r="H526" s="653">
        <v>1</v>
      </c>
      <c r="I526" s="653">
        <v>16150.558536585369</v>
      </c>
      <c r="J526" s="653">
        <v>6</v>
      </c>
      <c r="K526" s="653">
        <v>96903.360000000001</v>
      </c>
      <c r="L526" s="653">
        <v>0.36585369168686904</v>
      </c>
      <c r="M526" s="653">
        <v>16150.56</v>
      </c>
      <c r="N526" s="653"/>
      <c r="O526" s="653"/>
      <c r="P526" s="666"/>
      <c r="Q526" s="654"/>
    </row>
    <row r="527" spans="1:17" ht="14.4" customHeight="1" x14ac:dyDescent="0.3">
      <c r="A527" s="649" t="s">
        <v>566</v>
      </c>
      <c r="B527" s="650" t="s">
        <v>5153</v>
      </c>
      <c r="C527" s="650" t="s">
        <v>4637</v>
      </c>
      <c r="D527" s="650" t="s">
        <v>5246</v>
      </c>
      <c r="E527" s="650" t="s">
        <v>1916</v>
      </c>
      <c r="F527" s="653"/>
      <c r="G527" s="653"/>
      <c r="H527" s="653"/>
      <c r="I527" s="653"/>
      <c r="J527" s="653"/>
      <c r="K527" s="653"/>
      <c r="L527" s="653"/>
      <c r="M527" s="653"/>
      <c r="N527" s="653">
        <v>14</v>
      </c>
      <c r="O527" s="653">
        <v>13587</v>
      </c>
      <c r="P527" s="666"/>
      <c r="Q527" s="654">
        <v>970.5</v>
      </c>
    </row>
    <row r="528" spans="1:17" ht="14.4" customHeight="1" x14ac:dyDescent="0.3">
      <c r="A528" s="649" t="s">
        <v>566</v>
      </c>
      <c r="B528" s="650" t="s">
        <v>5153</v>
      </c>
      <c r="C528" s="650" t="s">
        <v>4637</v>
      </c>
      <c r="D528" s="650" t="s">
        <v>5247</v>
      </c>
      <c r="E528" s="650" t="s">
        <v>1948</v>
      </c>
      <c r="F528" s="653"/>
      <c r="G528" s="653"/>
      <c r="H528" s="653"/>
      <c r="I528" s="653"/>
      <c r="J528" s="653"/>
      <c r="K528" s="653"/>
      <c r="L528" s="653"/>
      <c r="M528" s="653"/>
      <c r="N528" s="653">
        <v>1</v>
      </c>
      <c r="O528" s="653">
        <v>1940</v>
      </c>
      <c r="P528" s="666"/>
      <c r="Q528" s="654">
        <v>1940</v>
      </c>
    </row>
    <row r="529" spans="1:17" ht="14.4" customHeight="1" x14ac:dyDescent="0.3">
      <c r="A529" s="649" t="s">
        <v>566</v>
      </c>
      <c r="B529" s="650" t="s">
        <v>5153</v>
      </c>
      <c r="C529" s="650" t="s">
        <v>4637</v>
      </c>
      <c r="D529" s="650" t="s">
        <v>5248</v>
      </c>
      <c r="E529" s="650" t="s">
        <v>1919</v>
      </c>
      <c r="F529" s="653"/>
      <c r="G529" s="653"/>
      <c r="H529" s="653"/>
      <c r="I529" s="653"/>
      <c r="J529" s="653"/>
      <c r="K529" s="653"/>
      <c r="L529" s="653"/>
      <c r="M529" s="653"/>
      <c r="N529" s="653">
        <v>12</v>
      </c>
      <c r="O529" s="653">
        <v>25903.440000000002</v>
      </c>
      <c r="P529" s="666"/>
      <c r="Q529" s="654">
        <v>2158.6200000000003</v>
      </c>
    </row>
    <row r="530" spans="1:17" ht="14.4" customHeight="1" x14ac:dyDescent="0.3">
      <c r="A530" s="649" t="s">
        <v>566</v>
      </c>
      <c r="B530" s="650" t="s">
        <v>5153</v>
      </c>
      <c r="C530" s="650" t="s">
        <v>4637</v>
      </c>
      <c r="D530" s="650" t="s">
        <v>5249</v>
      </c>
      <c r="E530" s="650" t="s">
        <v>4632</v>
      </c>
      <c r="F530" s="653">
        <v>8</v>
      </c>
      <c r="G530" s="653">
        <v>0</v>
      </c>
      <c r="H530" s="653"/>
      <c r="I530" s="653">
        <v>0</v>
      </c>
      <c r="J530" s="653">
        <v>10</v>
      </c>
      <c r="K530" s="653">
        <v>9024</v>
      </c>
      <c r="L530" s="653"/>
      <c r="M530" s="653">
        <v>902.4</v>
      </c>
      <c r="N530" s="653">
        <v>8</v>
      </c>
      <c r="O530" s="653">
        <v>7219.2</v>
      </c>
      <c r="P530" s="666"/>
      <c r="Q530" s="654">
        <v>902.4</v>
      </c>
    </row>
    <row r="531" spans="1:17" ht="14.4" customHeight="1" x14ac:dyDescent="0.3">
      <c r="A531" s="649" t="s">
        <v>566</v>
      </c>
      <c r="B531" s="650" t="s">
        <v>5153</v>
      </c>
      <c r="C531" s="650" t="s">
        <v>4637</v>
      </c>
      <c r="D531" s="650" t="s">
        <v>5250</v>
      </c>
      <c r="E531" s="650" t="s">
        <v>1869</v>
      </c>
      <c r="F531" s="653">
        <v>12</v>
      </c>
      <c r="G531" s="653">
        <v>7525.2</v>
      </c>
      <c r="H531" s="653">
        <v>1</v>
      </c>
      <c r="I531" s="653">
        <v>627.1</v>
      </c>
      <c r="J531" s="653"/>
      <c r="K531" s="653"/>
      <c r="L531" s="653"/>
      <c r="M531" s="653"/>
      <c r="N531" s="653">
        <v>17.100000000000001</v>
      </c>
      <c r="O531" s="653">
        <v>10417.61</v>
      </c>
      <c r="P531" s="666">
        <v>1.3843632062935205</v>
      </c>
      <c r="Q531" s="654">
        <v>609.21695906432751</v>
      </c>
    </row>
    <row r="532" spans="1:17" ht="14.4" customHeight="1" x14ac:dyDescent="0.3">
      <c r="A532" s="649" t="s">
        <v>566</v>
      </c>
      <c r="B532" s="650" t="s">
        <v>5153</v>
      </c>
      <c r="C532" s="650" t="s">
        <v>4637</v>
      </c>
      <c r="D532" s="650" t="s">
        <v>5251</v>
      </c>
      <c r="E532" s="650" t="s">
        <v>1908</v>
      </c>
      <c r="F532" s="653"/>
      <c r="G532" s="653"/>
      <c r="H532" s="653"/>
      <c r="I532" s="653"/>
      <c r="J532" s="653"/>
      <c r="K532" s="653"/>
      <c r="L532" s="653"/>
      <c r="M532" s="653"/>
      <c r="N532" s="653">
        <v>15.15</v>
      </c>
      <c r="O532" s="653">
        <v>12223.02</v>
      </c>
      <c r="P532" s="666"/>
      <c r="Q532" s="654">
        <v>806.8</v>
      </c>
    </row>
    <row r="533" spans="1:17" ht="14.4" customHeight="1" x14ac:dyDescent="0.3">
      <c r="A533" s="649" t="s">
        <v>566</v>
      </c>
      <c r="B533" s="650" t="s">
        <v>5153</v>
      </c>
      <c r="C533" s="650" t="s">
        <v>4637</v>
      </c>
      <c r="D533" s="650" t="s">
        <v>5252</v>
      </c>
      <c r="E533" s="650" t="s">
        <v>1984</v>
      </c>
      <c r="F533" s="653"/>
      <c r="G533" s="653"/>
      <c r="H533" s="653"/>
      <c r="I533" s="653"/>
      <c r="J533" s="653"/>
      <c r="K533" s="653"/>
      <c r="L533" s="653"/>
      <c r="M533" s="653"/>
      <c r="N533" s="653">
        <v>6</v>
      </c>
      <c r="O533" s="653">
        <v>580.14</v>
      </c>
      <c r="P533" s="666"/>
      <c r="Q533" s="654">
        <v>96.69</v>
      </c>
    </row>
    <row r="534" spans="1:17" ht="14.4" customHeight="1" x14ac:dyDescent="0.3">
      <c r="A534" s="649" t="s">
        <v>566</v>
      </c>
      <c r="B534" s="650" t="s">
        <v>5153</v>
      </c>
      <c r="C534" s="650" t="s">
        <v>4637</v>
      </c>
      <c r="D534" s="650" t="s">
        <v>5253</v>
      </c>
      <c r="E534" s="650" t="s">
        <v>5170</v>
      </c>
      <c r="F534" s="653"/>
      <c r="G534" s="653"/>
      <c r="H534" s="653"/>
      <c r="I534" s="653"/>
      <c r="J534" s="653"/>
      <c r="K534" s="653"/>
      <c r="L534" s="653"/>
      <c r="M534" s="653"/>
      <c r="N534" s="653">
        <v>0.3</v>
      </c>
      <c r="O534" s="653">
        <v>323.79000000000002</v>
      </c>
      <c r="P534" s="666"/>
      <c r="Q534" s="654">
        <v>1079.3000000000002</v>
      </c>
    </row>
    <row r="535" spans="1:17" ht="14.4" customHeight="1" x14ac:dyDescent="0.3">
      <c r="A535" s="649" t="s">
        <v>566</v>
      </c>
      <c r="B535" s="650" t="s">
        <v>5153</v>
      </c>
      <c r="C535" s="650" t="s">
        <v>4637</v>
      </c>
      <c r="D535" s="650" t="s">
        <v>5254</v>
      </c>
      <c r="E535" s="650" t="s">
        <v>5255</v>
      </c>
      <c r="F535" s="653">
        <v>7.9999999999999991</v>
      </c>
      <c r="G535" s="653">
        <v>47058.71</v>
      </c>
      <c r="H535" s="653">
        <v>1</v>
      </c>
      <c r="I535" s="653">
        <v>5882.3387500000008</v>
      </c>
      <c r="J535" s="653"/>
      <c r="K535" s="653"/>
      <c r="L535" s="653"/>
      <c r="M535" s="653"/>
      <c r="N535" s="653"/>
      <c r="O535" s="653"/>
      <c r="P535" s="666"/>
      <c r="Q535" s="654"/>
    </row>
    <row r="536" spans="1:17" ht="14.4" customHeight="1" x14ac:dyDescent="0.3">
      <c r="A536" s="649" t="s">
        <v>566</v>
      </c>
      <c r="B536" s="650" t="s">
        <v>5153</v>
      </c>
      <c r="C536" s="650" t="s">
        <v>4637</v>
      </c>
      <c r="D536" s="650" t="s">
        <v>5256</v>
      </c>
      <c r="E536" s="650" t="s">
        <v>1434</v>
      </c>
      <c r="F536" s="653"/>
      <c r="G536" s="653"/>
      <c r="H536" s="653"/>
      <c r="I536" s="653"/>
      <c r="J536" s="653"/>
      <c r="K536" s="653"/>
      <c r="L536" s="653"/>
      <c r="M536" s="653"/>
      <c r="N536" s="653">
        <v>3.8</v>
      </c>
      <c r="O536" s="653">
        <v>3933.76</v>
      </c>
      <c r="P536" s="666"/>
      <c r="Q536" s="654">
        <v>1035.2</v>
      </c>
    </row>
    <row r="537" spans="1:17" ht="14.4" customHeight="1" x14ac:dyDescent="0.3">
      <c r="A537" s="649" t="s">
        <v>566</v>
      </c>
      <c r="B537" s="650" t="s">
        <v>5153</v>
      </c>
      <c r="C537" s="650" t="s">
        <v>4637</v>
      </c>
      <c r="D537" s="650" t="s">
        <v>5257</v>
      </c>
      <c r="E537" s="650" t="s">
        <v>5258</v>
      </c>
      <c r="F537" s="653"/>
      <c r="G537" s="653"/>
      <c r="H537" s="653"/>
      <c r="I537" s="653"/>
      <c r="J537" s="653"/>
      <c r="K537" s="653"/>
      <c r="L537" s="653"/>
      <c r="M537" s="653"/>
      <c r="N537" s="653">
        <v>13</v>
      </c>
      <c r="O537" s="653">
        <v>2979.08</v>
      </c>
      <c r="P537" s="666"/>
      <c r="Q537" s="654">
        <v>229.16</v>
      </c>
    </row>
    <row r="538" spans="1:17" ht="14.4" customHeight="1" x14ac:dyDescent="0.3">
      <c r="A538" s="649" t="s">
        <v>566</v>
      </c>
      <c r="B538" s="650" t="s">
        <v>5153</v>
      </c>
      <c r="C538" s="650" t="s">
        <v>4637</v>
      </c>
      <c r="D538" s="650" t="s">
        <v>5259</v>
      </c>
      <c r="E538" s="650" t="s">
        <v>1897</v>
      </c>
      <c r="F538" s="653"/>
      <c r="G538" s="653"/>
      <c r="H538" s="653"/>
      <c r="I538" s="653"/>
      <c r="J538" s="653"/>
      <c r="K538" s="653"/>
      <c r="L538" s="653"/>
      <c r="M538" s="653"/>
      <c r="N538" s="653">
        <v>5.9</v>
      </c>
      <c r="O538" s="653">
        <v>4762.74</v>
      </c>
      <c r="P538" s="666"/>
      <c r="Q538" s="654">
        <v>807.24406779661012</v>
      </c>
    </row>
    <row r="539" spans="1:17" ht="14.4" customHeight="1" x14ac:dyDescent="0.3">
      <c r="A539" s="649" t="s">
        <v>566</v>
      </c>
      <c r="B539" s="650" t="s">
        <v>5153</v>
      </c>
      <c r="C539" s="650" t="s">
        <v>4637</v>
      </c>
      <c r="D539" s="650" t="s">
        <v>5260</v>
      </c>
      <c r="E539" s="650" t="s">
        <v>5261</v>
      </c>
      <c r="F539" s="653"/>
      <c r="G539" s="653"/>
      <c r="H539" s="653"/>
      <c r="I539" s="653"/>
      <c r="J539" s="653">
        <v>51.91</v>
      </c>
      <c r="K539" s="653">
        <v>188346.17</v>
      </c>
      <c r="L539" s="653"/>
      <c r="M539" s="653">
        <v>3628.3215180119441</v>
      </c>
      <c r="N539" s="653">
        <v>102.14999999999999</v>
      </c>
      <c r="O539" s="653">
        <v>370604.69999999995</v>
      </c>
      <c r="P539" s="666"/>
      <c r="Q539" s="654">
        <v>3628.0440528634358</v>
      </c>
    </row>
    <row r="540" spans="1:17" ht="14.4" customHeight="1" x14ac:dyDescent="0.3">
      <c r="A540" s="649" t="s">
        <v>566</v>
      </c>
      <c r="B540" s="650" t="s">
        <v>5153</v>
      </c>
      <c r="C540" s="650" t="s">
        <v>4637</v>
      </c>
      <c r="D540" s="650" t="s">
        <v>5262</v>
      </c>
      <c r="E540" s="650" t="s">
        <v>2035</v>
      </c>
      <c r="F540" s="653"/>
      <c r="G540" s="653"/>
      <c r="H540" s="653"/>
      <c r="I540" s="653"/>
      <c r="J540" s="653">
        <v>12</v>
      </c>
      <c r="K540" s="653">
        <v>111794.88</v>
      </c>
      <c r="L540" s="653"/>
      <c r="M540" s="653">
        <v>9316.24</v>
      </c>
      <c r="N540" s="653">
        <v>32</v>
      </c>
      <c r="O540" s="653">
        <v>345568.31999999995</v>
      </c>
      <c r="P540" s="666"/>
      <c r="Q540" s="654">
        <v>10799.009999999998</v>
      </c>
    </row>
    <row r="541" spans="1:17" ht="14.4" customHeight="1" x14ac:dyDescent="0.3">
      <c r="A541" s="649" t="s">
        <v>566</v>
      </c>
      <c r="B541" s="650" t="s">
        <v>5153</v>
      </c>
      <c r="C541" s="650" t="s">
        <v>4637</v>
      </c>
      <c r="D541" s="650" t="s">
        <v>2062</v>
      </c>
      <c r="E541" s="650" t="s">
        <v>2069</v>
      </c>
      <c r="F541" s="653"/>
      <c r="G541" s="653"/>
      <c r="H541" s="653"/>
      <c r="I541" s="653"/>
      <c r="J541" s="653"/>
      <c r="K541" s="653"/>
      <c r="L541" s="653"/>
      <c r="M541" s="653"/>
      <c r="N541" s="653">
        <v>7</v>
      </c>
      <c r="O541" s="653">
        <v>24523.73</v>
      </c>
      <c r="P541" s="666"/>
      <c r="Q541" s="654">
        <v>3503.39</v>
      </c>
    </row>
    <row r="542" spans="1:17" ht="14.4" customHeight="1" x14ac:dyDescent="0.3">
      <c r="A542" s="649" t="s">
        <v>566</v>
      </c>
      <c r="B542" s="650" t="s">
        <v>5153</v>
      </c>
      <c r="C542" s="650" t="s">
        <v>4637</v>
      </c>
      <c r="D542" s="650" t="s">
        <v>2068</v>
      </c>
      <c r="E542" s="650" t="s">
        <v>2069</v>
      </c>
      <c r="F542" s="653"/>
      <c r="G542" s="653"/>
      <c r="H542" s="653"/>
      <c r="I542" s="653"/>
      <c r="J542" s="653"/>
      <c r="K542" s="653"/>
      <c r="L542" s="653"/>
      <c r="M542" s="653"/>
      <c r="N542" s="653">
        <v>1</v>
      </c>
      <c r="O542" s="653">
        <v>7006.78</v>
      </c>
      <c r="P542" s="666"/>
      <c r="Q542" s="654">
        <v>7006.78</v>
      </c>
    </row>
    <row r="543" spans="1:17" ht="14.4" customHeight="1" x14ac:dyDescent="0.3">
      <c r="A543" s="649" t="s">
        <v>566</v>
      </c>
      <c r="B543" s="650" t="s">
        <v>5153</v>
      </c>
      <c r="C543" s="650" t="s">
        <v>4637</v>
      </c>
      <c r="D543" s="650" t="s">
        <v>5263</v>
      </c>
      <c r="E543" s="650" t="s">
        <v>5264</v>
      </c>
      <c r="F543" s="653">
        <v>20</v>
      </c>
      <c r="G543" s="653">
        <v>13960</v>
      </c>
      <c r="H543" s="653">
        <v>1</v>
      </c>
      <c r="I543" s="653">
        <v>698</v>
      </c>
      <c r="J543" s="653"/>
      <c r="K543" s="653"/>
      <c r="L543" s="653"/>
      <c r="M543" s="653"/>
      <c r="N543" s="653"/>
      <c r="O543" s="653"/>
      <c r="P543" s="666"/>
      <c r="Q543" s="654"/>
    </row>
    <row r="544" spans="1:17" ht="14.4" customHeight="1" x14ac:dyDescent="0.3">
      <c r="A544" s="649" t="s">
        <v>566</v>
      </c>
      <c r="B544" s="650" t="s">
        <v>5153</v>
      </c>
      <c r="C544" s="650" t="s">
        <v>4637</v>
      </c>
      <c r="D544" s="650" t="s">
        <v>5265</v>
      </c>
      <c r="E544" s="650" t="s">
        <v>5266</v>
      </c>
      <c r="F544" s="653"/>
      <c r="G544" s="653"/>
      <c r="H544" s="653"/>
      <c r="I544" s="653"/>
      <c r="J544" s="653"/>
      <c r="K544" s="653"/>
      <c r="L544" s="653"/>
      <c r="M544" s="653"/>
      <c r="N544" s="653">
        <v>0.3</v>
      </c>
      <c r="O544" s="653">
        <v>3446.25</v>
      </c>
      <c r="P544" s="666"/>
      <c r="Q544" s="654">
        <v>11487.5</v>
      </c>
    </row>
    <row r="545" spans="1:17" ht="14.4" customHeight="1" x14ac:dyDescent="0.3">
      <c r="A545" s="649" t="s">
        <v>566</v>
      </c>
      <c r="B545" s="650" t="s">
        <v>5153</v>
      </c>
      <c r="C545" s="650" t="s">
        <v>4637</v>
      </c>
      <c r="D545" s="650" t="s">
        <v>5267</v>
      </c>
      <c r="E545" s="650" t="s">
        <v>2042</v>
      </c>
      <c r="F545" s="653"/>
      <c r="G545" s="653"/>
      <c r="H545" s="653"/>
      <c r="I545" s="653"/>
      <c r="J545" s="653"/>
      <c r="K545" s="653"/>
      <c r="L545" s="653"/>
      <c r="M545" s="653"/>
      <c r="N545" s="653">
        <v>11</v>
      </c>
      <c r="O545" s="653">
        <v>166932.37</v>
      </c>
      <c r="P545" s="666"/>
      <c r="Q545" s="654">
        <v>15175.67</v>
      </c>
    </row>
    <row r="546" spans="1:17" ht="14.4" customHeight="1" x14ac:dyDescent="0.3">
      <c r="A546" s="649" t="s">
        <v>566</v>
      </c>
      <c r="B546" s="650" t="s">
        <v>5153</v>
      </c>
      <c r="C546" s="650" t="s">
        <v>4637</v>
      </c>
      <c r="D546" s="650" t="s">
        <v>5268</v>
      </c>
      <c r="E546" s="650" t="s">
        <v>1968</v>
      </c>
      <c r="F546" s="653"/>
      <c r="G546" s="653"/>
      <c r="H546" s="653"/>
      <c r="I546" s="653"/>
      <c r="J546" s="653"/>
      <c r="K546" s="653"/>
      <c r="L546" s="653"/>
      <c r="M546" s="653"/>
      <c r="N546" s="653">
        <v>10</v>
      </c>
      <c r="O546" s="653">
        <v>4668.46</v>
      </c>
      <c r="P546" s="666"/>
      <c r="Q546" s="654">
        <v>466.846</v>
      </c>
    </row>
    <row r="547" spans="1:17" ht="14.4" customHeight="1" x14ac:dyDescent="0.3">
      <c r="A547" s="649" t="s">
        <v>566</v>
      </c>
      <c r="B547" s="650" t="s">
        <v>5153</v>
      </c>
      <c r="C547" s="650" t="s">
        <v>4637</v>
      </c>
      <c r="D547" s="650" t="s">
        <v>5269</v>
      </c>
      <c r="E547" s="650" t="s">
        <v>2053</v>
      </c>
      <c r="F547" s="653"/>
      <c r="G547" s="653"/>
      <c r="H547" s="653"/>
      <c r="I547" s="653"/>
      <c r="J547" s="653"/>
      <c r="K547" s="653"/>
      <c r="L547" s="653"/>
      <c r="M547" s="653"/>
      <c r="N547" s="653">
        <v>48</v>
      </c>
      <c r="O547" s="653">
        <v>521507.04</v>
      </c>
      <c r="P547" s="666"/>
      <c r="Q547" s="654">
        <v>10864.73</v>
      </c>
    </row>
    <row r="548" spans="1:17" ht="14.4" customHeight="1" x14ac:dyDescent="0.3">
      <c r="A548" s="649" t="s">
        <v>566</v>
      </c>
      <c r="B548" s="650" t="s">
        <v>5153</v>
      </c>
      <c r="C548" s="650" t="s">
        <v>4637</v>
      </c>
      <c r="D548" s="650" t="s">
        <v>5270</v>
      </c>
      <c r="E548" s="650" t="s">
        <v>1965</v>
      </c>
      <c r="F548" s="653"/>
      <c r="G548" s="653"/>
      <c r="H548" s="653"/>
      <c r="I548" s="653"/>
      <c r="J548" s="653"/>
      <c r="K548" s="653"/>
      <c r="L548" s="653"/>
      <c r="M548" s="653"/>
      <c r="N548" s="653">
        <v>11.5</v>
      </c>
      <c r="O548" s="653">
        <v>45147.85</v>
      </c>
      <c r="P548" s="666"/>
      <c r="Q548" s="654">
        <v>3925.9</v>
      </c>
    </row>
    <row r="549" spans="1:17" ht="14.4" customHeight="1" x14ac:dyDescent="0.3">
      <c r="A549" s="649" t="s">
        <v>566</v>
      </c>
      <c r="B549" s="650" t="s">
        <v>5153</v>
      </c>
      <c r="C549" s="650" t="s">
        <v>4637</v>
      </c>
      <c r="D549" s="650" t="s">
        <v>5271</v>
      </c>
      <c r="E549" s="650" t="s">
        <v>1824</v>
      </c>
      <c r="F549" s="653"/>
      <c r="G549" s="653"/>
      <c r="H549" s="653"/>
      <c r="I549" s="653"/>
      <c r="J549" s="653"/>
      <c r="K549" s="653"/>
      <c r="L549" s="653"/>
      <c r="M549" s="653"/>
      <c r="N549" s="653">
        <v>4</v>
      </c>
      <c r="O549" s="653">
        <v>103071.48</v>
      </c>
      <c r="P549" s="666"/>
      <c r="Q549" s="654">
        <v>25767.87</v>
      </c>
    </row>
    <row r="550" spans="1:17" ht="14.4" customHeight="1" x14ac:dyDescent="0.3">
      <c r="A550" s="649" t="s">
        <v>566</v>
      </c>
      <c r="B550" s="650" t="s">
        <v>5153</v>
      </c>
      <c r="C550" s="650" t="s">
        <v>4637</v>
      </c>
      <c r="D550" s="650" t="s">
        <v>5272</v>
      </c>
      <c r="E550" s="650" t="s">
        <v>5273</v>
      </c>
      <c r="F550" s="653"/>
      <c r="G550" s="653"/>
      <c r="H550" s="653"/>
      <c r="I550" s="653"/>
      <c r="J550" s="653"/>
      <c r="K550" s="653"/>
      <c r="L550" s="653"/>
      <c r="M550" s="653"/>
      <c r="N550" s="653">
        <v>1</v>
      </c>
      <c r="O550" s="653">
        <v>3317</v>
      </c>
      <c r="P550" s="666"/>
      <c r="Q550" s="654">
        <v>3317</v>
      </c>
    </row>
    <row r="551" spans="1:17" ht="14.4" customHeight="1" x14ac:dyDescent="0.3">
      <c r="A551" s="649" t="s">
        <v>566</v>
      </c>
      <c r="B551" s="650" t="s">
        <v>5153</v>
      </c>
      <c r="C551" s="650" t="s">
        <v>5274</v>
      </c>
      <c r="D551" s="650" t="s">
        <v>5275</v>
      </c>
      <c r="E551" s="650" t="s">
        <v>4632</v>
      </c>
      <c r="F551" s="653"/>
      <c r="G551" s="653"/>
      <c r="H551" s="653"/>
      <c r="I551" s="653"/>
      <c r="J551" s="653">
        <v>1</v>
      </c>
      <c r="K551" s="653">
        <v>1215.8499999999999</v>
      </c>
      <c r="L551" s="653"/>
      <c r="M551" s="653">
        <v>1215.8499999999999</v>
      </c>
      <c r="N551" s="653"/>
      <c r="O551" s="653"/>
      <c r="P551" s="666"/>
      <c r="Q551" s="654"/>
    </row>
    <row r="552" spans="1:17" ht="14.4" customHeight="1" x14ac:dyDescent="0.3">
      <c r="A552" s="649" t="s">
        <v>566</v>
      </c>
      <c r="B552" s="650" t="s">
        <v>5153</v>
      </c>
      <c r="C552" s="650" t="s">
        <v>5274</v>
      </c>
      <c r="D552" s="650" t="s">
        <v>5276</v>
      </c>
      <c r="E552" s="650" t="s">
        <v>4632</v>
      </c>
      <c r="F552" s="653">
        <v>1</v>
      </c>
      <c r="G552" s="653">
        <v>1176.6600000000001</v>
      </c>
      <c r="H552" s="653">
        <v>1</v>
      </c>
      <c r="I552" s="653">
        <v>1176.6600000000001</v>
      </c>
      <c r="J552" s="653">
        <v>1</v>
      </c>
      <c r="K552" s="653">
        <v>1215.8499999999999</v>
      </c>
      <c r="L552" s="653">
        <v>1.0333061377118282</v>
      </c>
      <c r="M552" s="653">
        <v>1215.8499999999999</v>
      </c>
      <c r="N552" s="653">
        <v>1</v>
      </c>
      <c r="O552" s="653">
        <v>1215.8499999999999</v>
      </c>
      <c r="P552" s="666">
        <v>1.0333061377118282</v>
      </c>
      <c r="Q552" s="654">
        <v>1215.8499999999999</v>
      </c>
    </row>
    <row r="553" spans="1:17" ht="14.4" customHeight="1" x14ac:dyDescent="0.3">
      <c r="A553" s="649" t="s">
        <v>566</v>
      </c>
      <c r="B553" s="650" t="s">
        <v>5153</v>
      </c>
      <c r="C553" s="650" t="s">
        <v>5274</v>
      </c>
      <c r="D553" s="650" t="s">
        <v>5277</v>
      </c>
      <c r="E553" s="650" t="s">
        <v>4632</v>
      </c>
      <c r="F553" s="653">
        <v>388</v>
      </c>
      <c r="G553" s="653">
        <v>697313.08000000007</v>
      </c>
      <c r="H553" s="653">
        <v>1</v>
      </c>
      <c r="I553" s="653">
        <v>1797.1986597938146</v>
      </c>
      <c r="J553" s="653">
        <v>332</v>
      </c>
      <c r="K553" s="653">
        <v>613604.88</v>
      </c>
      <c r="L553" s="653">
        <v>0.87995607367640361</v>
      </c>
      <c r="M553" s="653">
        <v>1848.2074698795182</v>
      </c>
      <c r="N553" s="653">
        <v>566</v>
      </c>
      <c r="O553" s="653">
        <v>1055918.28</v>
      </c>
      <c r="P553" s="666">
        <v>1.5142671352156478</v>
      </c>
      <c r="Q553" s="654">
        <v>1865.5800000000002</v>
      </c>
    </row>
    <row r="554" spans="1:17" ht="14.4" customHeight="1" x14ac:dyDescent="0.3">
      <c r="A554" s="649" t="s">
        <v>566</v>
      </c>
      <c r="B554" s="650" t="s">
        <v>5153</v>
      </c>
      <c r="C554" s="650" t="s">
        <v>5274</v>
      </c>
      <c r="D554" s="650" t="s">
        <v>5278</v>
      </c>
      <c r="E554" s="650" t="s">
        <v>4632</v>
      </c>
      <c r="F554" s="653">
        <v>51</v>
      </c>
      <c r="G554" s="653">
        <v>132574.02000000002</v>
      </c>
      <c r="H554" s="653">
        <v>1</v>
      </c>
      <c r="I554" s="653">
        <v>2599.4905882352946</v>
      </c>
      <c r="J554" s="653">
        <v>21</v>
      </c>
      <c r="K554" s="653">
        <v>57014.64</v>
      </c>
      <c r="L554" s="653">
        <v>0.43005892104652171</v>
      </c>
      <c r="M554" s="653">
        <v>2714.982857142857</v>
      </c>
      <c r="N554" s="653">
        <v>34</v>
      </c>
      <c r="O554" s="653">
        <v>92776.140000000014</v>
      </c>
      <c r="P554" s="666">
        <v>0.6998063421475792</v>
      </c>
      <c r="Q554" s="654">
        <v>2728.7100000000005</v>
      </c>
    </row>
    <row r="555" spans="1:17" ht="14.4" customHeight="1" x14ac:dyDescent="0.3">
      <c r="A555" s="649" t="s">
        <v>566</v>
      </c>
      <c r="B555" s="650" t="s">
        <v>5153</v>
      </c>
      <c r="C555" s="650" t="s">
        <v>5274</v>
      </c>
      <c r="D555" s="650" t="s">
        <v>5279</v>
      </c>
      <c r="E555" s="650" t="s">
        <v>4632</v>
      </c>
      <c r="F555" s="653">
        <v>6</v>
      </c>
      <c r="G555" s="653">
        <v>10716.3</v>
      </c>
      <c r="H555" s="653">
        <v>1</v>
      </c>
      <c r="I555" s="653">
        <v>1786.05</v>
      </c>
      <c r="J555" s="653">
        <v>2</v>
      </c>
      <c r="K555" s="653">
        <v>3731.16</v>
      </c>
      <c r="L555" s="653">
        <v>0.3481761428851376</v>
      </c>
      <c r="M555" s="653">
        <v>1865.58</v>
      </c>
      <c r="N555" s="653">
        <v>4</v>
      </c>
      <c r="O555" s="653">
        <v>7462.32</v>
      </c>
      <c r="P555" s="666">
        <v>0.69635228577027519</v>
      </c>
      <c r="Q555" s="654">
        <v>1865.58</v>
      </c>
    </row>
    <row r="556" spans="1:17" ht="14.4" customHeight="1" x14ac:dyDescent="0.3">
      <c r="A556" s="649" t="s">
        <v>566</v>
      </c>
      <c r="B556" s="650" t="s">
        <v>5153</v>
      </c>
      <c r="C556" s="650" t="s">
        <v>5274</v>
      </c>
      <c r="D556" s="650" t="s">
        <v>5280</v>
      </c>
      <c r="E556" s="650" t="s">
        <v>4632</v>
      </c>
      <c r="F556" s="653">
        <v>2</v>
      </c>
      <c r="G556" s="653">
        <v>15608.42</v>
      </c>
      <c r="H556" s="653">
        <v>1</v>
      </c>
      <c r="I556" s="653">
        <v>7804.21</v>
      </c>
      <c r="J556" s="653"/>
      <c r="K556" s="653"/>
      <c r="L556" s="653"/>
      <c r="M556" s="653"/>
      <c r="N556" s="653">
        <v>1</v>
      </c>
      <c r="O556" s="653">
        <v>8191.63</v>
      </c>
      <c r="P556" s="666">
        <v>0.52482121829115314</v>
      </c>
      <c r="Q556" s="654">
        <v>8191.63</v>
      </c>
    </row>
    <row r="557" spans="1:17" ht="14.4" customHeight="1" x14ac:dyDescent="0.3">
      <c r="A557" s="649" t="s">
        <v>566</v>
      </c>
      <c r="B557" s="650" t="s">
        <v>5153</v>
      </c>
      <c r="C557" s="650" t="s">
        <v>5274</v>
      </c>
      <c r="D557" s="650" t="s">
        <v>5281</v>
      </c>
      <c r="E557" s="650" t="s">
        <v>4632</v>
      </c>
      <c r="F557" s="653">
        <v>11</v>
      </c>
      <c r="G557" s="653">
        <v>85171.97</v>
      </c>
      <c r="H557" s="653">
        <v>1</v>
      </c>
      <c r="I557" s="653">
        <v>7742.9063636363635</v>
      </c>
      <c r="J557" s="653">
        <v>20</v>
      </c>
      <c r="K557" s="653">
        <v>160006.29999999999</v>
      </c>
      <c r="L557" s="653">
        <v>1.8786262663643918</v>
      </c>
      <c r="M557" s="653">
        <v>8000.3149999999996</v>
      </c>
      <c r="N557" s="653">
        <v>14</v>
      </c>
      <c r="O557" s="653">
        <v>113041.04000000001</v>
      </c>
      <c r="P557" s="666">
        <v>1.3272094093866798</v>
      </c>
      <c r="Q557" s="654">
        <v>8074.3600000000006</v>
      </c>
    </row>
    <row r="558" spans="1:17" ht="14.4" customHeight="1" x14ac:dyDescent="0.3">
      <c r="A558" s="649" t="s">
        <v>566</v>
      </c>
      <c r="B558" s="650" t="s">
        <v>5153</v>
      </c>
      <c r="C558" s="650" t="s">
        <v>5274</v>
      </c>
      <c r="D558" s="650" t="s">
        <v>5282</v>
      </c>
      <c r="E558" s="650" t="s">
        <v>4632</v>
      </c>
      <c r="F558" s="653">
        <v>84</v>
      </c>
      <c r="G558" s="653">
        <v>766437.84000000008</v>
      </c>
      <c r="H558" s="653">
        <v>1</v>
      </c>
      <c r="I558" s="653">
        <v>9124.26</v>
      </c>
      <c r="J558" s="653">
        <v>32</v>
      </c>
      <c r="K558" s="653">
        <v>307804.75000000006</v>
      </c>
      <c r="L558" s="653">
        <v>0.40160432318947092</v>
      </c>
      <c r="M558" s="653">
        <v>9618.8984375000018</v>
      </c>
      <c r="N558" s="653">
        <v>57</v>
      </c>
      <c r="O558" s="653">
        <v>552107.69999999995</v>
      </c>
      <c r="P558" s="666">
        <v>0.72035548244851777</v>
      </c>
      <c r="Q558" s="654">
        <v>9686.0999999999985</v>
      </c>
    </row>
    <row r="559" spans="1:17" ht="14.4" customHeight="1" x14ac:dyDescent="0.3">
      <c r="A559" s="649" t="s">
        <v>566</v>
      </c>
      <c r="B559" s="650" t="s">
        <v>5153</v>
      </c>
      <c r="C559" s="650" t="s">
        <v>5274</v>
      </c>
      <c r="D559" s="650" t="s">
        <v>5283</v>
      </c>
      <c r="E559" s="650" t="s">
        <v>4632</v>
      </c>
      <c r="F559" s="653">
        <v>314</v>
      </c>
      <c r="G559" s="653">
        <v>275381.42</v>
      </c>
      <c r="H559" s="653">
        <v>1</v>
      </c>
      <c r="I559" s="653">
        <v>877.01089171974513</v>
      </c>
      <c r="J559" s="653">
        <v>326</v>
      </c>
      <c r="K559" s="653">
        <v>298583.06</v>
      </c>
      <c r="L559" s="653">
        <v>1.0842527429773585</v>
      </c>
      <c r="M559" s="653">
        <v>915.89895705521474</v>
      </c>
      <c r="N559" s="653">
        <v>492</v>
      </c>
      <c r="O559" s="653">
        <v>455380.44000000006</v>
      </c>
      <c r="P559" s="666">
        <v>1.653635310617543</v>
      </c>
      <c r="Q559" s="654">
        <v>925.57000000000016</v>
      </c>
    </row>
    <row r="560" spans="1:17" ht="14.4" customHeight="1" x14ac:dyDescent="0.3">
      <c r="A560" s="649" t="s">
        <v>566</v>
      </c>
      <c r="B560" s="650" t="s">
        <v>5153</v>
      </c>
      <c r="C560" s="650" t="s">
        <v>5274</v>
      </c>
      <c r="D560" s="650" t="s">
        <v>5284</v>
      </c>
      <c r="E560" s="650" t="s">
        <v>4632</v>
      </c>
      <c r="F560" s="653">
        <v>37</v>
      </c>
      <c r="G560" s="653">
        <v>7283.7800000000007</v>
      </c>
      <c r="H560" s="653">
        <v>1</v>
      </c>
      <c r="I560" s="653">
        <v>196.85891891891893</v>
      </c>
      <c r="J560" s="653">
        <v>10</v>
      </c>
      <c r="K560" s="653">
        <v>2386.8000000000002</v>
      </c>
      <c r="L560" s="653">
        <v>0.32768699768526782</v>
      </c>
      <c r="M560" s="653">
        <v>238.68</v>
      </c>
      <c r="N560" s="653">
        <v>23</v>
      </c>
      <c r="O560" s="653">
        <v>5489.64</v>
      </c>
      <c r="P560" s="666">
        <v>0.75368009467611596</v>
      </c>
      <c r="Q560" s="654">
        <v>238.68</v>
      </c>
    </row>
    <row r="561" spans="1:17" ht="14.4" customHeight="1" x14ac:dyDescent="0.3">
      <c r="A561" s="649" t="s">
        <v>566</v>
      </c>
      <c r="B561" s="650" t="s">
        <v>5153</v>
      </c>
      <c r="C561" s="650" t="s">
        <v>4661</v>
      </c>
      <c r="D561" s="650" t="s">
        <v>5285</v>
      </c>
      <c r="E561" s="650" t="s">
        <v>5286</v>
      </c>
      <c r="F561" s="653">
        <v>20</v>
      </c>
      <c r="G561" s="653">
        <v>6599.6</v>
      </c>
      <c r="H561" s="653">
        <v>1</v>
      </c>
      <c r="I561" s="653">
        <v>329.98</v>
      </c>
      <c r="J561" s="653"/>
      <c r="K561" s="653"/>
      <c r="L561" s="653"/>
      <c r="M561" s="653"/>
      <c r="N561" s="653">
        <v>7</v>
      </c>
      <c r="O561" s="653">
        <v>2309.86</v>
      </c>
      <c r="P561" s="666">
        <v>0.35</v>
      </c>
      <c r="Q561" s="654">
        <v>329.98</v>
      </c>
    </row>
    <row r="562" spans="1:17" ht="14.4" customHeight="1" x14ac:dyDescent="0.3">
      <c r="A562" s="649" t="s">
        <v>566</v>
      </c>
      <c r="B562" s="650" t="s">
        <v>5153</v>
      </c>
      <c r="C562" s="650" t="s">
        <v>4661</v>
      </c>
      <c r="D562" s="650" t="s">
        <v>5287</v>
      </c>
      <c r="E562" s="650" t="s">
        <v>5286</v>
      </c>
      <c r="F562" s="653">
        <v>3</v>
      </c>
      <c r="G562" s="653">
        <v>1300.23</v>
      </c>
      <c r="H562" s="653">
        <v>1</v>
      </c>
      <c r="I562" s="653">
        <v>433.41</v>
      </c>
      <c r="J562" s="653"/>
      <c r="K562" s="653"/>
      <c r="L562" s="653"/>
      <c r="M562" s="653"/>
      <c r="N562" s="653">
        <v>7</v>
      </c>
      <c r="O562" s="653">
        <v>3033.87</v>
      </c>
      <c r="P562" s="666">
        <v>2.333333333333333</v>
      </c>
      <c r="Q562" s="654">
        <v>433.40999999999997</v>
      </c>
    </row>
    <row r="563" spans="1:17" ht="14.4" customHeight="1" x14ac:dyDescent="0.3">
      <c r="A563" s="649" t="s">
        <v>566</v>
      </c>
      <c r="B563" s="650" t="s">
        <v>5153</v>
      </c>
      <c r="C563" s="650" t="s">
        <v>4661</v>
      </c>
      <c r="D563" s="650" t="s">
        <v>5288</v>
      </c>
      <c r="E563" s="650" t="s">
        <v>5289</v>
      </c>
      <c r="F563" s="653">
        <v>3</v>
      </c>
      <c r="G563" s="653">
        <v>4306.08</v>
      </c>
      <c r="H563" s="653">
        <v>1</v>
      </c>
      <c r="I563" s="653">
        <v>1435.36</v>
      </c>
      <c r="J563" s="653"/>
      <c r="K563" s="653"/>
      <c r="L563" s="653"/>
      <c r="M563" s="653"/>
      <c r="N563" s="653"/>
      <c r="O563" s="653"/>
      <c r="P563" s="666"/>
      <c r="Q563" s="654"/>
    </row>
    <row r="564" spans="1:17" ht="14.4" customHeight="1" x14ac:dyDescent="0.3">
      <c r="A564" s="649" t="s">
        <v>566</v>
      </c>
      <c r="B564" s="650" t="s">
        <v>5153</v>
      </c>
      <c r="C564" s="650" t="s">
        <v>4661</v>
      </c>
      <c r="D564" s="650" t="s">
        <v>5290</v>
      </c>
      <c r="E564" s="650" t="s">
        <v>5291</v>
      </c>
      <c r="F564" s="653">
        <v>6</v>
      </c>
      <c r="G564" s="653">
        <v>2834.88</v>
      </c>
      <c r="H564" s="653">
        <v>1</v>
      </c>
      <c r="I564" s="653">
        <v>472.48</v>
      </c>
      <c r="J564" s="653"/>
      <c r="K564" s="653"/>
      <c r="L564" s="653"/>
      <c r="M564" s="653"/>
      <c r="N564" s="653"/>
      <c r="O564" s="653"/>
      <c r="P564" s="666"/>
      <c r="Q564" s="654"/>
    </row>
    <row r="565" spans="1:17" ht="14.4" customHeight="1" x14ac:dyDescent="0.3">
      <c r="A565" s="649" t="s">
        <v>566</v>
      </c>
      <c r="B565" s="650" t="s">
        <v>5153</v>
      </c>
      <c r="C565" s="650" t="s">
        <v>4661</v>
      </c>
      <c r="D565" s="650" t="s">
        <v>5292</v>
      </c>
      <c r="E565" s="650" t="s">
        <v>5293</v>
      </c>
      <c r="F565" s="653">
        <v>1</v>
      </c>
      <c r="G565" s="653">
        <v>607.41</v>
      </c>
      <c r="H565" s="653">
        <v>1</v>
      </c>
      <c r="I565" s="653">
        <v>607.41</v>
      </c>
      <c r="J565" s="653"/>
      <c r="K565" s="653"/>
      <c r="L565" s="653"/>
      <c r="M565" s="653"/>
      <c r="N565" s="653"/>
      <c r="O565" s="653"/>
      <c r="P565" s="666"/>
      <c r="Q565" s="654"/>
    </row>
    <row r="566" spans="1:17" ht="14.4" customHeight="1" x14ac:dyDescent="0.3">
      <c r="A566" s="649" t="s">
        <v>566</v>
      </c>
      <c r="B566" s="650" t="s">
        <v>5153</v>
      </c>
      <c r="C566" s="650" t="s">
        <v>4661</v>
      </c>
      <c r="D566" s="650" t="s">
        <v>5294</v>
      </c>
      <c r="E566" s="650" t="s">
        <v>5295</v>
      </c>
      <c r="F566" s="653"/>
      <c r="G566" s="653"/>
      <c r="H566" s="653"/>
      <c r="I566" s="653"/>
      <c r="J566" s="653"/>
      <c r="K566" s="653"/>
      <c r="L566" s="653"/>
      <c r="M566" s="653"/>
      <c r="N566" s="653">
        <v>2</v>
      </c>
      <c r="O566" s="653">
        <v>174.1</v>
      </c>
      <c r="P566" s="666"/>
      <c r="Q566" s="654">
        <v>87.05</v>
      </c>
    </row>
    <row r="567" spans="1:17" ht="14.4" customHeight="1" x14ac:dyDescent="0.3">
      <c r="A567" s="649" t="s">
        <v>566</v>
      </c>
      <c r="B567" s="650" t="s">
        <v>5153</v>
      </c>
      <c r="C567" s="650" t="s">
        <v>4661</v>
      </c>
      <c r="D567" s="650" t="s">
        <v>5296</v>
      </c>
      <c r="E567" s="650" t="s">
        <v>5297</v>
      </c>
      <c r="F567" s="653">
        <v>0.4</v>
      </c>
      <c r="G567" s="653">
        <v>385.11</v>
      </c>
      <c r="H567" s="653">
        <v>1</v>
      </c>
      <c r="I567" s="653">
        <v>962.77499999999998</v>
      </c>
      <c r="J567" s="653">
        <v>0.6</v>
      </c>
      <c r="K567" s="653">
        <v>577.66</v>
      </c>
      <c r="L567" s="653">
        <v>1.4999870166965281</v>
      </c>
      <c r="M567" s="653">
        <v>962.76666666666665</v>
      </c>
      <c r="N567" s="653">
        <v>2.2000000000000002</v>
      </c>
      <c r="O567" s="653">
        <v>2118.09</v>
      </c>
      <c r="P567" s="666">
        <v>5.4999610500895848</v>
      </c>
      <c r="Q567" s="654">
        <v>962.7681818181818</v>
      </c>
    </row>
    <row r="568" spans="1:17" ht="14.4" customHeight="1" x14ac:dyDescent="0.3">
      <c r="A568" s="649" t="s">
        <v>566</v>
      </c>
      <c r="B568" s="650" t="s">
        <v>5153</v>
      </c>
      <c r="C568" s="650" t="s">
        <v>4661</v>
      </c>
      <c r="D568" s="650" t="s">
        <v>5298</v>
      </c>
      <c r="E568" s="650" t="s">
        <v>5297</v>
      </c>
      <c r="F568" s="653"/>
      <c r="G568" s="653"/>
      <c r="H568" s="653"/>
      <c r="I568" s="653"/>
      <c r="J568" s="653"/>
      <c r="K568" s="653"/>
      <c r="L568" s="653"/>
      <c r="M568" s="653"/>
      <c r="N568" s="653">
        <v>0.1</v>
      </c>
      <c r="O568" s="653">
        <v>11.46</v>
      </c>
      <c r="P568" s="666"/>
      <c r="Q568" s="654">
        <v>114.60000000000001</v>
      </c>
    </row>
    <row r="569" spans="1:17" ht="14.4" customHeight="1" x14ac:dyDescent="0.3">
      <c r="A569" s="649" t="s">
        <v>566</v>
      </c>
      <c r="B569" s="650" t="s">
        <v>5153</v>
      </c>
      <c r="C569" s="650" t="s">
        <v>4661</v>
      </c>
      <c r="D569" s="650" t="s">
        <v>5299</v>
      </c>
      <c r="E569" s="650" t="s">
        <v>5297</v>
      </c>
      <c r="F569" s="653"/>
      <c r="G569" s="653"/>
      <c r="H569" s="653"/>
      <c r="I569" s="653"/>
      <c r="J569" s="653"/>
      <c r="K569" s="653"/>
      <c r="L569" s="653"/>
      <c r="M569" s="653"/>
      <c r="N569" s="653">
        <v>0.1</v>
      </c>
      <c r="O569" s="653">
        <v>13.79</v>
      </c>
      <c r="P569" s="666"/>
      <c r="Q569" s="654">
        <v>137.89999999999998</v>
      </c>
    </row>
    <row r="570" spans="1:17" ht="14.4" customHeight="1" x14ac:dyDescent="0.3">
      <c r="A570" s="649" t="s">
        <v>566</v>
      </c>
      <c r="B570" s="650" t="s">
        <v>5153</v>
      </c>
      <c r="C570" s="650" t="s">
        <v>4661</v>
      </c>
      <c r="D570" s="650" t="s">
        <v>5300</v>
      </c>
      <c r="E570" s="650" t="s">
        <v>5297</v>
      </c>
      <c r="F570" s="653">
        <v>3.4</v>
      </c>
      <c r="G570" s="653">
        <v>2140.6</v>
      </c>
      <c r="H570" s="653">
        <v>1</v>
      </c>
      <c r="I570" s="653">
        <v>629.58823529411768</v>
      </c>
      <c r="J570" s="653">
        <v>2.4000000000000004</v>
      </c>
      <c r="K570" s="653">
        <v>1511.01</v>
      </c>
      <c r="L570" s="653">
        <v>0.70588152854339903</v>
      </c>
      <c r="M570" s="653">
        <v>629.58749999999986</v>
      </c>
      <c r="N570" s="653">
        <v>4.2</v>
      </c>
      <c r="O570" s="653">
        <v>2644.2599999999998</v>
      </c>
      <c r="P570" s="666">
        <v>1.2352891712603942</v>
      </c>
      <c r="Q570" s="654">
        <v>629.58571428571418</v>
      </c>
    </row>
    <row r="571" spans="1:17" ht="14.4" customHeight="1" x14ac:dyDescent="0.3">
      <c r="A571" s="649" t="s">
        <v>566</v>
      </c>
      <c r="B571" s="650" t="s">
        <v>5153</v>
      </c>
      <c r="C571" s="650" t="s">
        <v>4661</v>
      </c>
      <c r="D571" s="650" t="s">
        <v>5301</v>
      </c>
      <c r="E571" s="650" t="s">
        <v>5302</v>
      </c>
      <c r="F571" s="653">
        <v>2</v>
      </c>
      <c r="G571" s="653">
        <v>2339.6999999999998</v>
      </c>
      <c r="H571" s="653">
        <v>1</v>
      </c>
      <c r="I571" s="653">
        <v>1169.8499999999999</v>
      </c>
      <c r="J571" s="653"/>
      <c r="K571" s="653"/>
      <c r="L571" s="653"/>
      <c r="M571" s="653"/>
      <c r="N571" s="653"/>
      <c r="O571" s="653"/>
      <c r="P571" s="666"/>
      <c r="Q571" s="654"/>
    </row>
    <row r="572" spans="1:17" ht="14.4" customHeight="1" x14ac:dyDescent="0.3">
      <c r="A572" s="649" t="s">
        <v>566</v>
      </c>
      <c r="B572" s="650" t="s">
        <v>5153</v>
      </c>
      <c r="C572" s="650" t="s">
        <v>4661</v>
      </c>
      <c r="D572" s="650" t="s">
        <v>5303</v>
      </c>
      <c r="E572" s="650" t="s">
        <v>5304</v>
      </c>
      <c r="F572" s="653">
        <v>1</v>
      </c>
      <c r="G572" s="653">
        <v>2111.8000000000002</v>
      </c>
      <c r="H572" s="653">
        <v>1</v>
      </c>
      <c r="I572" s="653">
        <v>2111.8000000000002</v>
      </c>
      <c r="J572" s="653"/>
      <c r="K572" s="653"/>
      <c r="L572" s="653"/>
      <c r="M572" s="653"/>
      <c r="N572" s="653"/>
      <c r="O572" s="653"/>
      <c r="P572" s="666"/>
      <c r="Q572" s="654"/>
    </row>
    <row r="573" spans="1:17" ht="14.4" customHeight="1" x14ac:dyDescent="0.3">
      <c r="A573" s="649" t="s">
        <v>566</v>
      </c>
      <c r="B573" s="650" t="s">
        <v>5153</v>
      </c>
      <c r="C573" s="650" t="s">
        <v>4661</v>
      </c>
      <c r="D573" s="650" t="s">
        <v>5305</v>
      </c>
      <c r="E573" s="650" t="s">
        <v>5306</v>
      </c>
      <c r="F573" s="653">
        <v>6</v>
      </c>
      <c r="G573" s="653">
        <v>6205.74</v>
      </c>
      <c r="H573" s="653">
        <v>1</v>
      </c>
      <c r="I573" s="653">
        <v>1034.29</v>
      </c>
      <c r="J573" s="653"/>
      <c r="K573" s="653"/>
      <c r="L573" s="653"/>
      <c r="M573" s="653"/>
      <c r="N573" s="653"/>
      <c r="O573" s="653"/>
      <c r="P573" s="666"/>
      <c r="Q573" s="654"/>
    </row>
    <row r="574" spans="1:17" ht="14.4" customHeight="1" x14ac:dyDescent="0.3">
      <c r="A574" s="649" t="s">
        <v>566</v>
      </c>
      <c r="B574" s="650" t="s">
        <v>5153</v>
      </c>
      <c r="C574" s="650" t="s">
        <v>4661</v>
      </c>
      <c r="D574" s="650" t="s">
        <v>5307</v>
      </c>
      <c r="E574" s="650" t="s">
        <v>5306</v>
      </c>
      <c r="F574" s="653">
        <v>9</v>
      </c>
      <c r="G574" s="653">
        <v>9896.2200000000012</v>
      </c>
      <c r="H574" s="653">
        <v>1</v>
      </c>
      <c r="I574" s="653">
        <v>1099.5800000000002</v>
      </c>
      <c r="J574" s="653"/>
      <c r="K574" s="653"/>
      <c r="L574" s="653"/>
      <c r="M574" s="653"/>
      <c r="N574" s="653">
        <v>9</v>
      </c>
      <c r="O574" s="653">
        <v>9896.2199999999993</v>
      </c>
      <c r="P574" s="666">
        <v>0.99999999999999978</v>
      </c>
      <c r="Q574" s="654">
        <v>1099.58</v>
      </c>
    </row>
    <row r="575" spans="1:17" ht="14.4" customHeight="1" x14ac:dyDescent="0.3">
      <c r="A575" s="649" t="s">
        <v>566</v>
      </c>
      <c r="B575" s="650" t="s">
        <v>5153</v>
      </c>
      <c r="C575" s="650" t="s">
        <v>4661</v>
      </c>
      <c r="D575" s="650" t="s">
        <v>5308</v>
      </c>
      <c r="E575" s="650" t="s">
        <v>5306</v>
      </c>
      <c r="F575" s="653">
        <v>3</v>
      </c>
      <c r="G575" s="653">
        <v>3541.26</v>
      </c>
      <c r="H575" s="653">
        <v>1</v>
      </c>
      <c r="I575" s="653">
        <v>1180.42</v>
      </c>
      <c r="J575" s="653"/>
      <c r="K575" s="653"/>
      <c r="L575" s="653"/>
      <c r="M575" s="653"/>
      <c r="N575" s="653">
        <v>2</v>
      </c>
      <c r="O575" s="653">
        <v>2360.84</v>
      </c>
      <c r="P575" s="666">
        <v>0.66666666666666663</v>
      </c>
      <c r="Q575" s="654">
        <v>1180.42</v>
      </c>
    </row>
    <row r="576" spans="1:17" ht="14.4" customHeight="1" x14ac:dyDescent="0.3">
      <c r="A576" s="649" t="s">
        <v>566</v>
      </c>
      <c r="B576" s="650" t="s">
        <v>5153</v>
      </c>
      <c r="C576" s="650" t="s">
        <v>4661</v>
      </c>
      <c r="D576" s="650" t="s">
        <v>5309</v>
      </c>
      <c r="E576" s="650" t="s">
        <v>5306</v>
      </c>
      <c r="F576" s="653">
        <v>10</v>
      </c>
      <c r="G576" s="653">
        <v>12477.8</v>
      </c>
      <c r="H576" s="653">
        <v>1</v>
      </c>
      <c r="I576" s="653">
        <v>1247.78</v>
      </c>
      <c r="J576" s="653"/>
      <c r="K576" s="653"/>
      <c r="L576" s="653"/>
      <c r="M576" s="653"/>
      <c r="N576" s="653">
        <v>4</v>
      </c>
      <c r="O576" s="653">
        <v>4991.12</v>
      </c>
      <c r="P576" s="666">
        <v>0.4</v>
      </c>
      <c r="Q576" s="654">
        <v>1247.78</v>
      </c>
    </row>
    <row r="577" spans="1:17" ht="14.4" customHeight="1" x14ac:dyDescent="0.3">
      <c r="A577" s="649" t="s">
        <v>566</v>
      </c>
      <c r="B577" s="650" t="s">
        <v>5153</v>
      </c>
      <c r="C577" s="650" t="s">
        <v>4661</v>
      </c>
      <c r="D577" s="650" t="s">
        <v>5310</v>
      </c>
      <c r="E577" s="650" t="s">
        <v>5306</v>
      </c>
      <c r="F577" s="653">
        <v>6</v>
      </c>
      <c r="G577" s="653">
        <v>8257.74</v>
      </c>
      <c r="H577" s="653">
        <v>1</v>
      </c>
      <c r="I577" s="653">
        <v>1376.29</v>
      </c>
      <c r="J577" s="653"/>
      <c r="K577" s="653"/>
      <c r="L577" s="653"/>
      <c r="M577" s="653"/>
      <c r="N577" s="653"/>
      <c r="O577" s="653"/>
      <c r="P577" s="666"/>
      <c r="Q577" s="654"/>
    </row>
    <row r="578" spans="1:17" ht="14.4" customHeight="1" x14ac:dyDescent="0.3">
      <c r="A578" s="649" t="s">
        <v>566</v>
      </c>
      <c r="B578" s="650" t="s">
        <v>5153</v>
      </c>
      <c r="C578" s="650" t="s">
        <v>4661</v>
      </c>
      <c r="D578" s="650" t="s">
        <v>5311</v>
      </c>
      <c r="E578" s="650" t="s">
        <v>5312</v>
      </c>
      <c r="F578" s="653"/>
      <c r="G578" s="653"/>
      <c r="H578" s="653"/>
      <c r="I578" s="653"/>
      <c r="J578" s="653">
        <v>1</v>
      </c>
      <c r="K578" s="653">
        <v>687</v>
      </c>
      <c r="L578" s="653"/>
      <c r="M578" s="653">
        <v>687</v>
      </c>
      <c r="N578" s="653"/>
      <c r="O578" s="653"/>
      <c r="P578" s="666"/>
      <c r="Q578" s="654"/>
    </row>
    <row r="579" spans="1:17" ht="14.4" customHeight="1" x14ac:dyDescent="0.3">
      <c r="A579" s="649" t="s">
        <v>566</v>
      </c>
      <c r="B579" s="650" t="s">
        <v>5153</v>
      </c>
      <c r="C579" s="650" t="s">
        <v>4661</v>
      </c>
      <c r="D579" s="650" t="s">
        <v>5313</v>
      </c>
      <c r="E579" s="650" t="s">
        <v>5295</v>
      </c>
      <c r="F579" s="653">
        <v>6</v>
      </c>
      <c r="G579" s="653">
        <v>414.12</v>
      </c>
      <c r="H579" s="653">
        <v>1</v>
      </c>
      <c r="I579" s="653">
        <v>69.02</v>
      </c>
      <c r="J579" s="653">
        <v>4</v>
      </c>
      <c r="K579" s="653">
        <v>276.08</v>
      </c>
      <c r="L579" s="653">
        <v>0.66666666666666663</v>
      </c>
      <c r="M579" s="653">
        <v>69.02</v>
      </c>
      <c r="N579" s="653"/>
      <c r="O579" s="653"/>
      <c r="P579" s="666"/>
      <c r="Q579" s="654"/>
    </row>
    <row r="580" spans="1:17" ht="14.4" customHeight="1" x14ac:dyDescent="0.3">
      <c r="A580" s="649" t="s">
        <v>566</v>
      </c>
      <c r="B580" s="650" t="s">
        <v>5153</v>
      </c>
      <c r="C580" s="650" t="s">
        <v>4661</v>
      </c>
      <c r="D580" s="650" t="s">
        <v>5314</v>
      </c>
      <c r="E580" s="650" t="s">
        <v>5315</v>
      </c>
      <c r="F580" s="653"/>
      <c r="G580" s="653"/>
      <c r="H580" s="653"/>
      <c r="I580" s="653"/>
      <c r="J580" s="653">
        <v>10</v>
      </c>
      <c r="K580" s="653">
        <v>2400</v>
      </c>
      <c r="L580" s="653"/>
      <c r="M580" s="653">
        <v>240</v>
      </c>
      <c r="N580" s="653"/>
      <c r="O580" s="653"/>
      <c r="P580" s="666"/>
      <c r="Q580" s="654"/>
    </row>
    <row r="581" spans="1:17" ht="14.4" customHeight="1" x14ac:dyDescent="0.3">
      <c r="A581" s="649" t="s">
        <v>566</v>
      </c>
      <c r="B581" s="650" t="s">
        <v>5153</v>
      </c>
      <c r="C581" s="650" t="s">
        <v>4661</v>
      </c>
      <c r="D581" s="650" t="s">
        <v>5316</v>
      </c>
      <c r="E581" s="650" t="s">
        <v>5315</v>
      </c>
      <c r="F581" s="653"/>
      <c r="G581" s="653"/>
      <c r="H581" s="653"/>
      <c r="I581" s="653"/>
      <c r="J581" s="653">
        <v>0.38</v>
      </c>
      <c r="K581" s="653">
        <v>462.08000000000004</v>
      </c>
      <c r="L581" s="653"/>
      <c r="M581" s="653">
        <v>1216</v>
      </c>
      <c r="N581" s="653"/>
      <c r="O581" s="653"/>
      <c r="P581" s="666"/>
      <c r="Q581" s="654"/>
    </row>
    <row r="582" spans="1:17" ht="14.4" customHeight="1" x14ac:dyDescent="0.3">
      <c r="A582" s="649" t="s">
        <v>566</v>
      </c>
      <c r="B582" s="650" t="s">
        <v>5153</v>
      </c>
      <c r="C582" s="650" t="s">
        <v>4661</v>
      </c>
      <c r="D582" s="650" t="s">
        <v>5317</v>
      </c>
      <c r="E582" s="650" t="s">
        <v>5318</v>
      </c>
      <c r="F582" s="653"/>
      <c r="G582" s="653"/>
      <c r="H582" s="653"/>
      <c r="I582" s="653"/>
      <c r="J582" s="653">
        <v>2</v>
      </c>
      <c r="K582" s="653">
        <v>8696.9599999999991</v>
      </c>
      <c r="L582" s="653"/>
      <c r="M582" s="653">
        <v>4348.4799999999996</v>
      </c>
      <c r="N582" s="653"/>
      <c r="O582" s="653"/>
      <c r="P582" s="666"/>
      <c r="Q582" s="654"/>
    </row>
    <row r="583" spans="1:17" ht="14.4" customHeight="1" x14ac:dyDescent="0.3">
      <c r="A583" s="649" t="s">
        <v>566</v>
      </c>
      <c r="B583" s="650" t="s">
        <v>5153</v>
      </c>
      <c r="C583" s="650" t="s">
        <v>4661</v>
      </c>
      <c r="D583" s="650" t="s">
        <v>5319</v>
      </c>
      <c r="E583" s="650" t="s">
        <v>5320</v>
      </c>
      <c r="F583" s="653">
        <v>1</v>
      </c>
      <c r="G583" s="653">
        <v>5440.91</v>
      </c>
      <c r="H583" s="653">
        <v>1</v>
      </c>
      <c r="I583" s="653">
        <v>5440.91</v>
      </c>
      <c r="J583" s="653">
        <v>2</v>
      </c>
      <c r="K583" s="653">
        <v>10881.82</v>
      </c>
      <c r="L583" s="653">
        <v>2</v>
      </c>
      <c r="M583" s="653">
        <v>5440.91</v>
      </c>
      <c r="N583" s="653"/>
      <c r="O583" s="653"/>
      <c r="P583" s="666"/>
      <c r="Q583" s="654"/>
    </row>
    <row r="584" spans="1:17" ht="14.4" customHeight="1" x14ac:dyDescent="0.3">
      <c r="A584" s="649" t="s">
        <v>566</v>
      </c>
      <c r="B584" s="650" t="s">
        <v>5153</v>
      </c>
      <c r="C584" s="650" t="s">
        <v>4661</v>
      </c>
      <c r="D584" s="650" t="s">
        <v>5321</v>
      </c>
      <c r="E584" s="650" t="s">
        <v>5322</v>
      </c>
      <c r="F584" s="653">
        <v>1</v>
      </c>
      <c r="G584" s="653">
        <v>6832.75</v>
      </c>
      <c r="H584" s="653">
        <v>1</v>
      </c>
      <c r="I584" s="653">
        <v>6832.75</v>
      </c>
      <c r="J584" s="653"/>
      <c r="K584" s="653"/>
      <c r="L584" s="653"/>
      <c r="M584" s="653"/>
      <c r="N584" s="653"/>
      <c r="O584" s="653"/>
      <c r="P584" s="666"/>
      <c r="Q584" s="654"/>
    </row>
    <row r="585" spans="1:17" ht="14.4" customHeight="1" x14ac:dyDescent="0.3">
      <c r="A585" s="649" t="s">
        <v>566</v>
      </c>
      <c r="B585" s="650" t="s">
        <v>5153</v>
      </c>
      <c r="C585" s="650" t="s">
        <v>4661</v>
      </c>
      <c r="D585" s="650" t="s">
        <v>5323</v>
      </c>
      <c r="E585" s="650" t="s">
        <v>5324</v>
      </c>
      <c r="F585" s="653">
        <v>3</v>
      </c>
      <c r="G585" s="653">
        <v>15250.08</v>
      </c>
      <c r="H585" s="653">
        <v>1</v>
      </c>
      <c r="I585" s="653">
        <v>5083.3599999999997</v>
      </c>
      <c r="J585" s="653"/>
      <c r="K585" s="653"/>
      <c r="L585" s="653"/>
      <c r="M585" s="653"/>
      <c r="N585" s="653"/>
      <c r="O585" s="653"/>
      <c r="P585" s="666"/>
      <c r="Q585" s="654"/>
    </row>
    <row r="586" spans="1:17" ht="14.4" customHeight="1" x14ac:dyDescent="0.3">
      <c r="A586" s="649" t="s">
        <v>566</v>
      </c>
      <c r="B586" s="650" t="s">
        <v>5153</v>
      </c>
      <c r="C586" s="650" t="s">
        <v>4661</v>
      </c>
      <c r="D586" s="650" t="s">
        <v>5325</v>
      </c>
      <c r="E586" s="650" t="s">
        <v>5326</v>
      </c>
      <c r="F586" s="653"/>
      <c r="G586" s="653"/>
      <c r="H586" s="653"/>
      <c r="I586" s="653"/>
      <c r="J586" s="653"/>
      <c r="K586" s="653"/>
      <c r="L586" s="653"/>
      <c r="M586" s="653"/>
      <c r="N586" s="653">
        <v>2</v>
      </c>
      <c r="O586" s="653">
        <v>13141.1</v>
      </c>
      <c r="P586" s="666"/>
      <c r="Q586" s="654">
        <v>6570.55</v>
      </c>
    </row>
    <row r="587" spans="1:17" ht="14.4" customHeight="1" x14ac:dyDescent="0.3">
      <c r="A587" s="649" t="s">
        <v>566</v>
      </c>
      <c r="B587" s="650" t="s">
        <v>5153</v>
      </c>
      <c r="C587" s="650" t="s">
        <v>4661</v>
      </c>
      <c r="D587" s="650" t="s">
        <v>5327</v>
      </c>
      <c r="E587" s="650" t="s">
        <v>5328</v>
      </c>
      <c r="F587" s="653">
        <v>1</v>
      </c>
      <c r="G587" s="653">
        <v>123.33</v>
      </c>
      <c r="H587" s="653">
        <v>1</v>
      </c>
      <c r="I587" s="653">
        <v>123.33</v>
      </c>
      <c r="J587" s="653"/>
      <c r="K587" s="653"/>
      <c r="L587" s="653"/>
      <c r="M587" s="653"/>
      <c r="N587" s="653">
        <v>1</v>
      </c>
      <c r="O587" s="653">
        <v>123.33</v>
      </c>
      <c r="P587" s="666">
        <v>1</v>
      </c>
      <c r="Q587" s="654">
        <v>123.33</v>
      </c>
    </row>
    <row r="588" spans="1:17" ht="14.4" customHeight="1" x14ac:dyDescent="0.3">
      <c r="A588" s="649" t="s">
        <v>566</v>
      </c>
      <c r="B588" s="650" t="s">
        <v>5153</v>
      </c>
      <c r="C588" s="650" t="s">
        <v>4661</v>
      </c>
      <c r="D588" s="650" t="s">
        <v>5329</v>
      </c>
      <c r="E588" s="650" t="s">
        <v>5330</v>
      </c>
      <c r="F588" s="653">
        <v>4</v>
      </c>
      <c r="G588" s="653">
        <v>870.56</v>
      </c>
      <c r="H588" s="653">
        <v>1</v>
      </c>
      <c r="I588" s="653">
        <v>217.64</v>
      </c>
      <c r="J588" s="653">
        <v>1</v>
      </c>
      <c r="K588" s="653">
        <v>217.64</v>
      </c>
      <c r="L588" s="653">
        <v>0.25</v>
      </c>
      <c r="M588" s="653">
        <v>217.64</v>
      </c>
      <c r="N588" s="653"/>
      <c r="O588" s="653"/>
      <c r="P588" s="666"/>
      <c r="Q588" s="654"/>
    </row>
    <row r="589" spans="1:17" ht="14.4" customHeight="1" x14ac:dyDescent="0.3">
      <c r="A589" s="649" t="s">
        <v>566</v>
      </c>
      <c r="B589" s="650" t="s">
        <v>5153</v>
      </c>
      <c r="C589" s="650" t="s">
        <v>4661</v>
      </c>
      <c r="D589" s="650" t="s">
        <v>5331</v>
      </c>
      <c r="E589" s="650" t="s">
        <v>5330</v>
      </c>
      <c r="F589" s="653"/>
      <c r="G589" s="653"/>
      <c r="H589" s="653"/>
      <c r="I589" s="653"/>
      <c r="J589" s="653">
        <v>1</v>
      </c>
      <c r="K589" s="653">
        <v>265.31</v>
      </c>
      <c r="L589" s="653"/>
      <c r="M589" s="653">
        <v>265.31</v>
      </c>
      <c r="N589" s="653">
        <v>1</v>
      </c>
      <c r="O589" s="653">
        <v>265.31</v>
      </c>
      <c r="P589" s="666"/>
      <c r="Q589" s="654">
        <v>265.31</v>
      </c>
    </row>
    <row r="590" spans="1:17" ht="14.4" customHeight="1" x14ac:dyDescent="0.3">
      <c r="A590" s="649" t="s">
        <v>566</v>
      </c>
      <c r="B590" s="650" t="s">
        <v>5153</v>
      </c>
      <c r="C590" s="650" t="s">
        <v>4661</v>
      </c>
      <c r="D590" s="650" t="s">
        <v>5332</v>
      </c>
      <c r="E590" s="650" t="s">
        <v>5333</v>
      </c>
      <c r="F590" s="653">
        <v>1</v>
      </c>
      <c r="G590" s="653">
        <v>518.17999999999995</v>
      </c>
      <c r="H590" s="653">
        <v>1</v>
      </c>
      <c r="I590" s="653">
        <v>518.17999999999995</v>
      </c>
      <c r="J590" s="653"/>
      <c r="K590" s="653"/>
      <c r="L590" s="653"/>
      <c r="M590" s="653"/>
      <c r="N590" s="653"/>
      <c r="O590" s="653"/>
      <c r="P590" s="666"/>
      <c r="Q590" s="654"/>
    </row>
    <row r="591" spans="1:17" ht="14.4" customHeight="1" x14ac:dyDescent="0.3">
      <c r="A591" s="649" t="s">
        <v>566</v>
      </c>
      <c r="B591" s="650" t="s">
        <v>5153</v>
      </c>
      <c r="C591" s="650" t="s">
        <v>4661</v>
      </c>
      <c r="D591" s="650" t="s">
        <v>5334</v>
      </c>
      <c r="E591" s="650" t="s">
        <v>5335</v>
      </c>
      <c r="F591" s="653">
        <v>5</v>
      </c>
      <c r="G591" s="653">
        <v>5171.45</v>
      </c>
      <c r="H591" s="653">
        <v>1</v>
      </c>
      <c r="I591" s="653">
        <v>1034.29</v>
      </c>
      <c r="J591" s="653"/>
      <c r="K591" s="653"/>
      <c r="L591" s="653"/>
      <c r="M591" s="653"/>
      <c r="N591" s="653"/>
      <c r="O591" s="653"/>
      <c r="P591" s="666"/>
      <c r="Q591" s="654"/>
    </row>
    <row r="592" spans="1:17" ht="14.4" customHeight="1" x14ac:dyDescent="0.3">
      <c r="A592" s="649" t="s">
        <v>566</v>
      </c>
      <c r="B592" s="650" t="s">
        <v>5153</v>
      </c>
      <c r="C592" s="650" t="s">
        <v>4661</v>
      </c>
      <c r="D592" s="650" t="s">
        <v>5336</v>
      </c>
      <c r="E592" s="650" t="s">
        <v>5295</v>
      </c>
      <c r="F592" s="653">
        <v>5</v>
      </c>
      <c r="G592" s="653">
        <v>481.9</v>
      </c>
      <c r="H592" s="653">
        <v>1</v>
      </c>
      <c r="I592" s="653">
        <v>96.38</v>
      </c>
      <c r="J592" s="653"/>
      <c r="K592" s="653"/>
      <c r="L592" s="653"/>
      <c r="M592" s="653"/>
      <c r="N592" s="653">
        <v>10</v>
      </c>
      <c r="O592" s="653">
        <v>963.8</v>
      </c>
      <c r="P592" s="666">
        <v>2</v>
      </c>
      <c r="Q592" s="654">
        <v>96.38</v>
      </c>
    </row>
    <row r="593" spans="1:17" ht="14.4" customHeight="1" x14ac:dyDescent="0.3">
      <c r="A593" s="649" t="s">
        <v>566</v>
      </c>
      <c r="B593" s="650" t="s">
        <v>5153</v>
      </c>
      <c r="C593" s="650" t="s">
        <v>4661</v>
      </c>
      <c r="D593" s="650" t="s">
        <v>5337</v>
      </c>
      <c r="E593" s="650" t="s">
        <v>5295</v>
      </c>
      <c r="F593" s="653">
        <v>14</v>
      </c>
      <c r="G593" s="653">
        <v>1697.5</v>
      </c>
      <c r="H593" s="653">
        <v>1</v>
      </c>
      <c r="I593" s="653">
        <v>121.25</v>
      </c>
      <c r="J593" s="653">
        <v>4</v>
      </c>
      <c r="K593" s="653">
        <v>485</v>
      </c>
      <c r="L593" s="653">
        <v>0.2857142857142857</v>
      </c>
      <c r="M593" s="653">
        <v>121.25</v>
      </c>
      <c r="N593" s="653">
        <v>12</v>
      </c>
      <c r="O593" s="653">
        <v>1455</v>
      </c>
      <c r="P593" s="666">
        <v>0.8571428571428571</v>
      </c>
      <c r="Q593" s="654">
        <v>121.25</v>
      </c>
    </row>
    <row r="594" spans="1:17" ht="14.4" customHeight="1" x14ac:dyDescent="0.3">
      <c r="A594" s="649" t="s">
        <v>566</v>
      </c>
      <c r="B594" s="650" t="s">
        <v>5153</v>
      </c>
      <c r="C594" s="650" t="s">
        <v>4661</v>
      </c>
      <c r="D594" s="650" t="s">
        <v>5338</v>
      </c>
      <c r="E594" s="650" t="s">
        <v>5295</v>
      </c>
      <c r="F594" s="653">
        <v>5</v>
      </c>
      <c r="G594" s="653">
        <v>450.8</v>
      </c>
      <c r="H594" s="653">
        <v>1</v>
      </c>
      <c r="I594" s="653">
        <v>90.16</v>
      </c>
      <c r="J594" s="653"/>
      <c r="K594" s="653"/>
      <c r="L594" s="653"/>
      <c r="M594" s="653"/>
      <c r="N594" s="653">
        <v>4</v>
      </c>
      <c r="O594" s="653">
        <v>360.64</v>
      </c>
      <c r="P594" s="666">
        <v>0.79999999999999993</v>
      </c>
      <c r="Q594" s="654">
        <v>90.16</v>
      </c>
    </row>
    <row r="595" spans="1:17" ht="14.4" customHeight="1" x14ac:dyDescent="0.3">
      <c r="A595" s="649" t="s">
        <v>566</v>
      </c>
      <c r="B595" s="650" t="s">
        <v>5153</v>
      </c>
      <c r="C595" s="650" t="s">
        <v>4661</v>
      </c>
      <c r="D595" s="650" t="s">
        <v>5339</v>
      </c>
      <c r="E595" s="650" t="s">
        <v>5340</v>
      </c>
      <c r="F595" s="653">
        <v>2</v>
      </c>
      <c r="G595" s="653">
        <v>3662.5</v>
      </c>
      <c r="H595" s="653">
        <v>1</v>
      </c>
      <c r="I595" s="653">
        <v>1831.25</v>
      </c>
      <c r="J595" s="653"/>
      <c r="K595" s="653"/>
      <c r="L595" s="653"/>
      <c r="M595" s="653"/>
      <c r="N595" s="653"/>
      <c r="O595" s="653"/>
      <c r="P595" s="666"/>
      <c r="Q595" s="654"/>
    </row>
    <row r="596" spans="1:17" ht="14.4" customHeight="1" x14ac:dyDescent="0.3">
      <c r="A596" s="649" t="s">
        <v>566</v>
      </c>
      <c r="B596" s="650" t="s">
        <v>5153</v>
      </c>
      <c r="C596" s="650" t="s">
        <v>4661</v>
      </c>
      <c r="D596" s="650" t="s">
        <v>5341</v>
      </c>
      <c r="E596" s="650" t="s">
        <v>5342</v>
      </c>
      <c r="F596" s="653">
        <v>2</v>
      </c>
      <c r="G596" s="653">
        <v>25363.96</v>
      </c>
      <c r="H596" s="653">
        <v>1</v>
      </c>
      <c r="I596" s="653">
        <v>12681.98</v>
      </c>
      <c r="J596" s="653"/>
      <c r="K596" s="653"/>
      <c r="L596" s="653"/>
      <c r="M596" s="653"/>
      <c r="N596" s="653"/>
      <c r="O596" s="653"/>
      <c r="P596" s="666"/>
      <c r="Q596" s="654"/>
    </row>
    <row r="597" spans="1:17" ht="14.4" customHeight="1" x14ac:dyDescent="0.3">
      <c r="A597" s="649" t="s">
        <v>566</v>
      </c>
      <c r="B597" s="650" t="s">
        <v>5153</v>
      </c>
      <c r="C597" s="650" t="s">
        <v>4661</v>
      </c>
      <c r="D597" s="650" t="s">
        <v>5343</v>
      </c>
      <c r="E597" s="650" t="s">
        <v>5344</v>
      </c>
      <c r="F597" s="653">
        <v>2</v>
      </c>
      <c r="G597" s="653">
        <v>9980</v>
      </c>
      <c r="H597" s="653">
        <v>1</v>
      </c>
      <c r="I597" s="653">
        <v>4990</v>
      </c>
      <c r="J597" s="653">
        <v>2</v>
      </c>
      <c r="K597" s="653">
        <v>9980</v>
      </c>
      <c r="L597" s="653">
        <v>1</v>
      </c>
      <c r="M597" s="653">
        <v>4990</v>
      </c>
      <c r="N597" s="653"/>
      <c r="O597" s="653"/>
      <c r="P597" s="666"/>
      <c r="Q597" s="654"/>
    </row>
    <row r="598" spans="1:17" ht="14.4" customHeight="1" x14ac:dyDescent="0.3">
      <c r="A598" s="649" t="s">
        <v>566</v>
      </c>
      <c r="B598" s="650" t="s">
        <v>5153</v>
      </c>
      <c r="C598" s="650" t="s">
        <v>4661</v>
      </c>
      <c r="D598" s="650" t="s">
        <v>4809</v>
      </c>
      <c r="E598" s="650" t="s">
        <v>4810</v>
      </c>
      <c r="F598" s="653">
        <v>8</v>
      </c>
      <c r="G598" s="653">
        <v>18480</v>
      </c>
      <c r="H598" s="653">
        <v>1</v>
      </c>
      <c r="I598" s="653">
        <v>2310</v>
      </c>
      <c r="J598" s="653"/>
      <c r="K598" s="653"/>
      <c r="L598" s="653"/>
      <c r="M598" s="653"/>
      <c r="N598" s="653"/>
      <c r="O598" s="653"/>
      <c r="P598" s="666"/>
      <c r="Q598" s="654"/>
    </row>
    <row r="599" spans="1:17" ht="14.4" customHeight="1" x14ac:dyDescent="0.3">
      <c r="A599" s="649" t="s">
        <v>566</v>
      </c>
      <c r="B599" s="650" t="s">
        <v>5153</v>
      </c>
      <c r="C599" s="650" t="s">
        <v>4661</v>
      </c>
      <c r="D599" s="650" t="s">
        <v>5345</v>
      </c>
      <c r="E599" s="650" t="s">
        <v>5346</v>
      </c>
      <c r="F599" s="653">
        <v>1</v>
      </c>
      <c r="G599" s="653">
        <v>2916.33</v>
      </c>
      <c r="H599" s="653">
        <v>1</v>
      </c>
      <c r="I599" s="653">
        <v>2916.33</v>
      </c>
      <c r="J599" s="653"/>
      <c r="K599" s="653"/>
      <c r="L599" s="653"/>
      <c r="M599" s="653"/>
      <c r="N599" s="653"/>
      <c r="O599" s="653"/>
      <c r="P599" s="666"/>
      <c r="Q599" s="654"/>
    </row>
    <row r="600" spans="1:17" ht="14.4" customHeight="1" x14ac:dyDescent="0.3">
      <c r="A600" s="649" t="s">
        <v>566</v>
      </c>
      <c r="B600" s="650" t="s">
        <v>5153</v>
      </c>
      <c r="C600" s="650" t="s">
        <v>4661</v>
      </c>
      <c r="D600" s="650" t="s">
        <v>5347</v>
      </c>
      <c r="E600" s="650" t="s">
        <v>5348</v>
      </c>
      <c r="F600" s="653">
        <v>2</v>
      </c>
      <c r="G600" s="653">
        <v>5668.9</v>
      </c>
      <c r="H600" s="653">
        <v>1</v>
      </c>
      <c r="I600" s="653">
        <v>2834.45</v>
      </c>
      <c r="J600" s="653"/>
      <c r="K600" s="653"/>
      <c r="L600" s="653"/>
      <c r="M600" s="653"/>
      <c r="N600" s="653"/>
      <c r="O600" s="653"/>
      <c r="P600" s="666"/>
      <c r="Q600" s="654"/>
    </row>
    <row r="601" spans="1:17" ht="14.4" customHeight="1" x14ac:dyDescent="0.3">
      <c r="A601" s="649" t="s">
        <v>566</v>
      </c>
      <c r="B601" s="650" t="s">
        <v>5153</v>
      </c>
      <c r="C601" s="650" t="s">
        <v>4661</v>
      </c>
      <c r="D601" s="650" t="s">
        <v>5349</v>
      </c>
      <c r="E601" s="650" t="s">
        <v>5348</v>
      </c>
      <c r="F601" s="653">
        <v>1</v>
      </c>
      <c r="G601" s="653">
        <v>4301.95</v>
      </c>
      <c r="H601" s="653">
        <v>1</v>
      </c>
      <c r="I601" s="653">
        <v>4301.95</v>
      </c>
      <c r="J601" s="653"/>
      <c r="K601" s="653"/>
      <c r="L601" s="653"/>
      <c r="M601" s="653"/>
      <c r="N601" s="653"/>
      <c r="O601" s="653"/>
      <c r="P601" s="666"/>
      <c r="Q601" s="654"/>
    </row>
    <row r="602" spans="1:17" ht="14.4" customHeight="1" x14ac:dyDescent="0.3">
      <c r="A602" s="649" t="s">
        <v>566</v>
      </c>
      <c r="B602" s="650" t="s">
        <v>5153</v>
      </c>
      <c r="C602" s="650" t="s">
        <v>4661</v>
      </c>
      <c r="D602" s="650" t="s">
        <v>5350</v>
      </c>
      <c r="E602" s="650" t="s">
        <v>5351</v>
      </c>
      <c r="F602" s="653">
        <v>2</v>
      </c>
      <c r="G602" s="653">
        <v>2495.56</v>
      </c>
      <c r="H602" s="653">
        <v>1</v>
      </c>
      <c r="I602" s="653">
        <v>1247.78</v>
      </c>
      <c r="J602" s="653"/>
      <c r="K602" s="653"/>
      <c r="L602" s="653"/>
      <c r="M602" s="653"/>
      <c r="N602" s="653">
        <v>2</v>
      </c>
      <c r="O602" s="653">
        <v>2495.56</v>
      </c>
      <c r="P602" s="666">
        <v>1</v>
      </c>
      <c r="Q602" s="654">
        <v>1247.78</v>
      </c>
    </row>
    <row r="603" spans="1:17" ht="14.4" customHeight="1" x14ac:dyDescent="0.3">
      <c r="A603" s="649" t="s">
        <v>566</v>
      </c>
      <c r="B603" s="650" t="s">
        <v>5153</v>
      </c>
      <c r="C603" s="650" t="s">
        <v>4661</v>
      </c>
      <c r="D603" s="650" t="s">
        <v>5352</v>
      </c>
      <c r="E603" s="650" t="s">
        <v>5351</v>
      </c>
      <c r="F603" s="653"/>
      <c r="G603" s="653"/>
      <c r="H603" s="653"/>
      <c r="I603" s="653"/>
      <c r="J603" s="653"/>
      <c r="K603" s="653"/>
      <c r="L603" s="653"/>
      <c r="M603" s="653"/>
      <c r="N603" s="653">
        <v>7</v>
      </c>
      <c r="O603" s="653">
        <v>9953.23</v>
      </c>
      <c r="P603" s="666"/>
      <c r="Q603" s="654">
        <v>1421.8899999999999</v>
      </c>
    </row>
    <row r="604" spans="1:17" ht="14.4" customHeight="1" x14ac:dyDescent="0.3">
      <c r="A604" s="649" t="s">
        <v>566</v>
      </c>
      <c r="B604" s="650" t="s">
        <v>5153</v>
      </c>
      <c r="C604" s="650" t="s">
        <v>4661</v>
      </c>
      <c r="D604" s="650" t="s">
        <v>5353</v>
      </c>
      <c r="E604" s="650" t="s">
        <v>5351</v>
      </c>
      <c r="F604" s="653"/>
      <c r="G604" s="653"/>
      <c r="H604" s="653"/>
      <c r="I604" s="653"/>
      <c r="J604" s="653">
        <v>3</v>
      </c>
      <c r="K604" s="653">
        <v>4968.33</v>
      </c>
      <c r="L604" s="653"/>
      <c r="M604" s="653">
        <v>1656.11</v>
      </c>
      <c r="N604" s="653">
        <v>4</v>
      </c>
      <c r="O604" s="653">
        <v>6624.44</v>
      </c>
      <c r="P604" s="666"/>
      <c r="Q604" s="654">
        <v>1656.11</v>
      </c>
    </row>
    <row r="605" spans="1:17" ht="14.4" customHeight="1" x14ac:dyDescent="0.3">
      <c r="A605" s="649" t="s">
        <v>566</v>
      </c>
      <c r="B605" s="650" t="s">
        <v>5153</v>
      </c>
      <c r="C605" s="650" t="s">
        <v>4661</v>
      </c>
      <c r="D605" s="650" t="s">
        <v>5354</v>
      </c>
      <c r="E605" s="650" t="s">
        <v>5355</v>
      </c>
      <c r="F605" s="653"/>
      <c r="G605" s="653"/>
      <c r="H605" s="653"/>
      <c r="I605" s="653"/>
      <c r="J605" s="653"/>
      <c r="K605" s="653"/>
      <c r="L605" s="653"/>
      <c r="M605" s="653"/>
      <c r="N605" s="653">
        <v>2</v>
      </c>
      <c r="O605" s="653">
        <v>2839.64</v>
      </c>
      <c r="P605" s="666"/>
      <c r="Q605" s="654">
        <v>1419.82</v>
      </c>
    </row>
    <row r="606" spans="1:17" ht="14.4" customHeight="1" x14ac:dyDescent="0.3">
      <c r="A606" s="649" t="s">
        <v>566</v>
      </c>
      <c r="B606" s="650" t="s">
        <v>5153</v>
      </c>
      <c r="C606" s="650" t="s">
        <v>4661</v>
      </c>
      <c r="D606" s="650" t="s">
        <v>5356</v>
      </c>
      <c r="E606" s="650" t="s">
        <v>5355</v>
      </c>
      <c r="F606" s="653"/>
      <c r="G606" s="653"/>
      <c r="H606" s="653"/>
      <c r="I606" s="653"/>
      <c r="J606" s="653"/>
      <c r="K606" s="653"/>
      <c r="L606" s="653"/>
      <c r="M606" s="653"/>
      <c r="N606" s="653">
        <v>2</v>
      </c>
      <c r="O606" s="653">
        <v>3094.58</v>
      </c>
      <c r="P606" s="666"/>
      <c r="Q606" s="654">
        <v>1547.29</v>
      </c>
    </row>
    <row r="607" spans="1:17" ht="14.4" customHeight="1" x14ac:dyDescent="0.3">
      <c r="A607" s="649" t="s">
        <v>566</v>
      </c>
      <c r="B607" s="650" t="s">
        <v>5153</v>
      </c>
      <c r="C607" s="650" t="s">
        <v>4661</v>
      </c>
      <c r="D607" s="650" t="s">
        <v>5357</v>
      </c>
      <c r="E607" s="650" t="s">
        <v>5355</v>
      </c>
      <c r="F607" s="653"/>
      <c r="G607" s="653"/>
      <c r="H607" s="653"/>
      <c r="I607" s="653"/>
      <c r="J607" s="653"/>
      <c r="K607" s="653"/>
      <c r="L607" s="653"/>
      <c r="M607" s="653"/>
      <c r="N607" s="653">
        <v>1</v>
      </c>
      <c r="O607" s="653">
        <v>1644.71</v>
      </c>
      <c r="P607" s="666"/>
      <c r="Q607" s="654">
        <v>1644.71</v>
      </c>
    </row>
    <row r="608" spans="1:17" ht="14.4" customHeight="1" x14ac:dyDescent="0.3">
      <c r="A608" s="649" t="s">
        <v>566</v>
      </c>
      <c r="B608" s="650" t="s">
        <v>5153</v>
      </c>
      <c r="C608" s="650" t="s">
        <v>4661</v>
      </c>
      <c r="D608" s="650" t="s">
        <v>5358</v>
      </c>
      <c r="E608" s="650" t="s">
        <v>5359</v>
      </c>
      <c r="F608" s="653">
        <v>1</v>
      </c>
      <c r="G608" s="653">
        <v>5082.22</v>
      </c>
      <c r="H608" s="653">
        <v>1</v>
      </c>
      <c r="I608" s="653">
        <v>5082.22</v>
      </c>
      <c r="J608" s="653"/>
      <c r="K608" s="653"/>
      <c r="L608" s="653"/>
      <c r="M608" s="653"/>
      <c r="N608" s="653"/>
      <c r="O608" s="653"/>
      <c r="P608" s="666"/>
      <c r="Q608" s="654"/>
    </row>
    <row r="609" spans="1:17" ht="14.4" customHeight="1" x14ac:dyDescent="0.3">
      <c r="A609" s="649" t="s">
        <v>566</v>
      </c>
      <c r="B609" s="650" t="s">
        <v>5153</v>
      </c>
      <c r="C609" s="650" t="s">
        <v>4661</v>
      </c>
      <c r="D609" s="650" t="s">
        <v>5360</v>
      </c>
      <c r="E609" s="650" t="s">
        <v>5361</v>
      </c>
      <c r="F609" s="653"/>
      <c r="G609" s="653"/>
      <c r="H609" s="653"/>
      <c r="I609" s="653"/>
      <c r="J609" s="653"/>
      <c r="K609" s="653"/>
      <c r="L609" s="653"/>
      <c r="M609" s="653"/>
      <c r="N609" s="653">
        <v>1</v>
      </c>
      <c r="O609" s="653">
        <v>12640.53</v>
      </c>
      <c r="P609" s="666"/>
      <c r="Q609" s="654">
        <v>12640.53</v>
      </c>
    </row>
    <row r="610" spans="1:17" ht="14.4" customHeight="1" x14ac:dyDescent="0.3">
      <c r="A610" s="649" t="s">
        <v>566</v>
      </c>
      <c r="B610" s="650" t="s">
        <v>5153</v>
      </c>
      <c r="C610" s="650" t="s">
        <v>4661</v>
      </c>
      <c r="D610" s="650" t="s">
        <v>5362</v>
      </c>
      <c r="E610" s="650" t="s">
        <v>5363</v>
      </c>
      <c r="F610" s="653"/>
      <c r="G610" s="653"/>
      <c r="H610" s="653"/>
      <c r="I610" s="653"/>
      <c r="J610" s="653">
        <v>1</v>
      </c>
      <c r="K610" s="653">
        <v>13282.04</v>
      </c>
      <c r="L610" s="653"/>
      <c r="M610" s="653">
        <v>13282.04</v>
      </c>
      <c r="N610" s="653"/>
      <c r="O610" s="653"/>
      <c r="P610" s="666"/>
      <c r="Q610" s="654"/>
    </row>
    <row r="611" spans="1:17" ht="14.4" customHeight="1" x14ac:dyDescent="0.3">
      <c r="A611" s="649" t="s">
        <v>566</v>
      </c>
      <c r="B611" s="650" t="s">
        <v>5153</v>
      </c>
      <c r="C611" s="650" t="s">
        <v>4661</v>
      </c>
      <c r="D611" s="650" t="s">
        <v>5364</v>
      </c>
      <c r="E611" s="650" t="s">
        <v>5365</v>
      </c>
      <c r="F611" s="653">
        <v>2</v>
      </c>
      <c r="G611" s="653">
        <v>2412</v>
      </c>
      <c r="H611" s="653">
        <v>1</v>
      </c>
      <c r="I611" s="653">
        <v>1206</v>
      </c>
      <c r="J611" s="653"/>
      <c r="K611" s="653"/>
      <c r="L611" s="653"/>
      <c r="M611" s="653"/>
      <c r="N611" s="653"/>
      <c r="O611" s="653"/>
      <c r="P611" s="666"/>
      <c r="Q611" s="654"/>
    </row>
    <row r="612" spans="1:17" ht="14.4" customHeight="1" x14ac:dyDescent="0.3">
      <c r="A612" s="649" t="s">
        <v>566</v>
      </c>
      <c r="B612" s="650" t="s">
        <v>5153</v>
      </c>
      <c r="C612" s="650" t="s">
        <v>4661</v>
      </c>
      <c r="D612" s="650" t="s">
        <v>5366</v>
      </c>
      <c r="E612" s="650" t="s">
        <v>5367</v>
      </c>
      <c r="F612" s="653"/>
      <c r="G612" s="653"/>
      <c r="H612" s="653"/>
      <c r="I612" s="653"/>
      <c r="J612" s="653"/>
      <c r="K612" s="653"/>
      <c r="L612" s="653"/>
      <c r="M612" s="653"/>
      <c r="N612" s="653">
        <v>1</v>
      </c>
      <c r="O612" s="653">
        <v>10628.95</v>
      </c>
      <c r="P612" s="666"/>
      <c r="Q612" s="654">
        <v>10628.95</v>
      </c>
    </row>
    <row r="613" spans="1:17" ht="14.4" customHeight="1" x14ac:dyDescent="0.3">
      <c r="A613" s="649" t="s">
        <v>566</v>
      </c>
      <c r="B613" s="650" t="s">
        <v>5153</v>
      </c>
      <c r="C613" s="650" t="s">
        <v>4661</v>
      </c>
      <c r="D613" s="650" t="s">
        <v>5368</v>
      </c>
      <c r="E613" s="650" t="s">
        <v>5369</v>
      </c>
      <c r="F613" s="653"/>
      <c r="G613" s="653"/>
      <c r="H613" s="653"/>
      <c r="I613" s="653"/>
      <c r="J613" s="653">
        <v>1</v>
      </c>
      <c r="K613" s="653">
        <v>1095.23</v>
      </c>
      <c r="L613" s="653"/>
      <c r="M613" s="653">
        <v>1095.23</v>
      </c>
      <c r="N613" s="653"/>
      <c r="O613" s="653"/>
      <c r="P613" s="666"/>
      <c r="Q613" s="654"/>
    </row>
    <row r="614" spans="1:17" ht="14.4" customHeight="1" x14ac:dyDescent="0.3">
      <c r="A614" s="649" t="s">
        <v>566</v>
      </c>
      <c r="B614" s="650" t="s">
        <v>5153</v>
      </c>
      <c r="C614" s="650" t="s">
        <v>4661</v>
      </c>
      <c r="D614" s="650" t="s">
        <v>5370</v>
      </c>
      <c r="E614" s="650" t="s">
        <v>5371</v>
      </c>
      <c r="F614" s="653"/>
      <c r="G614" s="653"/>
      <c r="H614" s="653"/>
      <c r="I614" s="653"/>
      <c r="J614" s="653">
        <v>2</v>
      </c>
      <c r="K614" s="653">
        <v>1805.34</v>
      </c>
      <c r="L614" s="653"/>
      <c r="M614" s="653">
        <v>902.67</v>
      </c>
      <c r="N614" s="653"/>
      <c r="O614" s="653"/>
      <c r="P614" s="666"/>
      <c r="Q614" s="654"/>
    </row>
    <row r="615" spans="1:17" ht="14.4" customHeight="1" x14ac:dyDescent="0.3">
      <c r="A615" s="649" t="s">
        <v>566</v>
      </c>
      <c r="B615" s="650" t="s">
        <v>5153</v>
      </c>
      <c r="C615" s="650" t="s">
        <v>4661</v>
      </c>
      <c r="D615" s="650" t="s">
        <v>5372</v>
      </c>
      <c r="E615" s="650" t="s">
        <v>5373</v>
      </c>
      <c r="F615" s="653"/>
      <c r="G615" s="653"/>
      <c r="H615" s="653"/>
      <c r="I615" s="653"/>
      <c r="J615" s="653">
        <v>2</v>
      </c>
      <c r="K615" s="653">
        <v>2074.38</v>
      </c>
      <c r="L615" s="653"/>
      <c r="M615" s="653">
        <v>1037.19</v>
      </c>
      <c r="N615" s="653"/>
      <c r="O615" s="653"/>
      <c r="P615" s="666"/>
      <c r="Q615" s="654"/>
    </row>
    <row r="616" spans="1:17" ht="14.4" customHeight="1" x14ac:dyDescent="0.3">
      <c r="A616" s="649" t="s">
        <v>566</v>
      </c>
      <c r="B616" s="650" t="s">
        <v>5153</v>
      </c>
      <c r="C616" s="650" t="s">
        <v>4661</v>
      </c>
      <c r="D616" s="650" t="s">
        <v>5374</v>
      </c>
      <c r="E616" s="650" t="s">
        <v>5375</v>
      </c>
      <c r="F616" s="653"/>
      <c r="G616" s="653"/>
      <c r="H616" s="653"/>
      <c r="I616" s="653"/>
      <c r="J616" s="653">
        <v>1</v>
      </c>
      <c r="K616" s="653">
        <v>9504.49</v>
      </c>
      <c r="L616" s="653"/>
      <c r="M616" s="653">
        <v>9504.49</v>
      </c>
      <c r="N616" s="653"/>
      <c r="O616" s="653"/>
      <c r="P616" s="666"/>
      <c r="Q616" s="654"/>
    </row>
    <row r="617" spans="1:17" ht="14.4" customHeight="1" x14ac:dyDescent="0.3">
      <c r="A617" s="649" t="s">
        <v>566</v>
      </c>
      <c r="B617" s="650" t="s">
        <v>5153</v>
      </c>
      <c r="C617" s="650" t="s">
        <v>4661</v>
      </c>
      <c r="D617" s="650" t="s">
        <v>5376</v>
      </c>
      <c r="E617" s="650" t="s">
        <v>5377</v>
      </c>
      <c r="F617" s="653"/>
      <c r="G617" s="653"/>
      <c r="H617" s="653"/>
      <c r="I617" s="653"/>
      <c r="J617" s="653"/>
      <c r="K617" s="653"/>
      <c r="L617" s="653"/>
      <c r="M617" s="653"/>
      <c r="N617" s="653">
        <v>2</v>
      </c>
      <c r="O617" s="653">
        <v>6848.4</v>
      </c>
      <c r="P617" s="666"/>
      <c r="Q617" s="654">
        <v>3424.2</v>
      </c>
    </row>
    <row r="618" spans="1:17" ht="14.4" customHeight="1" x14ac:dyDescent="0.3">
      <c r="A618" s="649" t="s">
        <v>566</v>
      </c>
      <c r="B618" s="650" t="s">
        <v>5153</v>
      </c>
      <c r="C618" s="650" t="s">
        <v>4661</v>
      </c>
      <c r="D618" s="650" t="s">
        <v>5378</v>
      </c>
      <c r="E618" s="650" t="s">
        <v>5379</v>
      </c>
      <c r="F618" s="653"/>
      <c r="G618" s="653"/>
      <c r="H618" s="653"/>
      <c r="I618" s="653"/>
      <c r="J618" s="653">
        <v>1</v>
      </c>
      <c r="K618" s="653">
        <v>12468</v>
      </c>
      <c r="L618" s="653"/>
      <c r="M618" s="653">
        <v>12468</v>
      </c>
      <c r="N618" s="653"/>
      <c r="O618" s="653"/>
      <c r="P618" s="666"/>
      <c r="Q618" s="654"/>
    </row>
    <row r="619" spans="1:17" ht="14.4" customHeight="1" x14ac:dyDescent="0.3">
      <c r="A619" s="649" t="s">
        <v>566</v>
      </c>
      <c r="B619" s="650" t="s">
        <v>5153</v>
      </c>
      <c r="C619" s="650" t="s">
        <v>4661</v>
      </c>
      <c r="D619" s="650" t="s">
        <v>5380</v>
      </c>
      <c r="E619" s="650" t="s">
        <v>5379</v>
      </c>
      <c r="F619" s="653"/>
      <c r="G619" s="653"/>
      <c r="H619" s="653"/>
      <c r="I619" s="653"/>
      <c r="J619" s="653"/>
      <c r="K619" s="653"/>
      <c r="L619" s="653"/>
      <c r="M619" s="653"/>
      <c r="N619" s="653">
        <v>2</v>
      </c>
      <c r="O619" s="653">
        <v>57900</v>
      </c>
      <c r="P619" s="666"/>
      <c r="Q619" s="654">
        <v>28950</v>
      </c>
    </row>
    <row r="620" spans="1:17" ht="14.4" customHeight="1" x14ac:dyDescent="0.3">
      <c r="A620" s="649" t="s">
        <v>566</v>
      </c>
      <c r="B620" s="650" t="s">
        <v>5153</v>
      </c>
      <c r="C620" s="650" t="s">
        <v>4661</v>
      </c>
      <c r="D620" s="650" t="s">
        <v>5381</v>
      </c>
      <c r="E620" s="650" t="s">
        <v>5382</v>
      </c>
      <c r="F620" s="653">
        <v>4</v>
      </c>
      <c r="G620" s="653">
        <v>2380</v>
      </c>
      <c r="H620" s="653">
        <v>1</v>
      </c>
      <c r="I620" s="653">
        <v>595</v>
      </c>
      <c r="J620" s="653">
        <v>1</v>
      </c>
      <c r="K620" s="653">
        <v>595</v>
      </c>
      <c r="L620" s="653">
        <v>0.25</v>
      </c>
      <c r="M620" s="653">
        <v>595</v>
      </c>
      <c r="N620" s="653">
        <v>1</v>
      </c>
      <c r="O620" s="653">
        <v>595</v>
      </c>
      <c r="P620" s="666">
        <v>0.25</v>
      </c>
      <c r="Q620" s="654">
        <v>595</v>
      </c>
    </row>
    <row r="621" spans="1:17" ht="14.4" customHeight="1" x14ac:dyDescent="0.3">
      <c r="A621" s="649" t="s">
        <v>566</v>
      </c>
      <c r="B621" s="650" t="s">
        <v>5153</v>
      </c>
      <c r="C621" s="650" t="s">
        <v>4661</v>
      </c>
      <c r="D621" s="650" t="s">
        <v>5383</v>
      </c>
      <c r="E621" s="650" t="s">
        <v>5384</v>
      </c>
      <c r="F621" s="653"/>
      <c r="G621" s="653"/>
      <c r="H621" s="653"/>
      <c r="I621" s="653"/>
      <c r="J621" s="653"/>
      <c r="K621" s="653"/>
      <c r="L621" s="653"/>
      <c r="M621" s="653"/>
      <c r="N621" s="653">
        <v>1</v>
      </c>
      <c r="O621" s="653">
        <v>15998.9</v>
      </c>
      <c r="P621" s="666"/>
      <c r="Q621" s="654">
        <v>15998.9</v>
      </c>
    </row>
    <row r="622" spans="1:17" ht="14.4" customHeight="1" x14ac:dyDescent="0.3">
      <c r="A622" s="649" t="s">
        <v>566</v>
      </c>
      <c r="B622" s="650" t="s">
        <v>5153</v>
      </c>
      <c r="C622" s="650" t="s">
        <v>4661</v>
      </c>
      <c r="D622" s="650" t="s">
        <v>5385</v>
      </c>
      <c r="E622" s="650" t="s">
        <v>5386</v>
      </c>
      <c r="F622" s="653"/>
      <c r="G622" s="653"/>
      <c r="H622" s="653"/>
      <c r="I622" s="653"/>
      <c r="J622" s="653"/>
      <c r="K622" s="653"/>
      <c r="L622" s="653"/>
      <c r="M622" s="653"/>
      <c r="N622" s="653">
        <v>1</v>
      </c>
      <c r="O622" s="653">
        <v>11201.4</v>
      </c>
      <c r="P622" s="666"/>
      <c r="Q622" s="654">
        <v>11201.4</v>
      </c>
    </row>
    <row r="623" spans="1:17" ht="14.4" customHeight="1" x14ac:dyDescent="0.3">
      <c r="A623" s="649" t="s">
        <v>566</v>
      </c>
      <c r="B623" s="650" t="s">
        <v>5153</v>
      </c>
      <c r="C623" s="650" t="s">
        <v>4661</v>
      </c>
      <c r="D623" s="650" t="s">
        <v>5387</v>
      </c>
      <c r="E623" s="650" t="s">
        <v>5388</v>
      </c>
      <c r="F623" s="653"/>
      <c r="G623" s="653"/>
      <c r="H623" s="653"/>
      <c r="I623" s="653"/>
      <c r="J623" s="653">
        <v>1</v>
      </c>
      <c r="K623" s="653">
        <v>9701</v>
      </c>
      <c r="L623" s="653"/>
      <c r="M623" s="653">
        <v>9701</v>
      </c>
      <c r="N623" s="653"/>
      <c r="O623" s="653"/>
      <c r="P623" s="666"/>
      <c r="Q623" s="654"/>
    </row>
    <row r="624" spans="1:17" ht="14.4" customHeight="1" x14ac:dyDescent="0.3">
      <c r="A624" s="649" t="s">
        <v>566</v>
      </c>
      <c r="B624" s="650" t="s">
        <v>5153</v>
      </c>
      <c r="C624" s="650" t="s">
        <v>4661</v>
      </c>
      <c r="D624" s="650" t="s">
        <v>5389</v>
      </c>
      <c r="E624" s="650" t="s">
        <v>5390</v>
      </c>
      <c r="F624" s="653">
        <v>1</v>
      </c>
      <c r="G624" s="653">
        <v>23608.2</v>
      </c>
      <c r="H624" s="653">
        <v>1</v>
      </c>
      <c r="I624" s="653">
        <v>23608.2</v>
      </c>
      <c r="J624" s="653">
        <v>1</v>
      </c>
      <c r="K624" s="653">
        <v>23608.2</v>
      </c>
      <c r="L624" s="653">
        <v>1</v>
      </c>
      <c r="M624" s="653">
        <v>23608.2</v>
      </c>
      <c r="N624" s="653">
        <v>1</v>
      </c>
      <c r="O624" s="653">
        <v>23608.2</v>
      </c>
      <c r="P624" s="666">
        <v>1</v>
      </c>
      <c r="Q624" s="654">
        <v>23608.2</v>
      </c>
    </row>
    <row r="625" spans="1:17" ht="14.4" customHeight="1" x14ac:dyDescent="0.3">
      <c r="A625" s="649" t="s">
        <v>566</v>
      </c>
      <c r="B625" s="650" t="s">
        <v>5153</v>
      </c>
      <c r="C625" s="650" t="s">
        <v>4661</v>
      </c>
      <c r="D625" s="650" t="s">
        <v>5391</v>
      </c>
      <c r="E625" s="650" t="s">
        <v>5392</v>
      </c>
      <c r="F625" s="653"/>
      <c r="G625" s="653"/>
      <c r="H625" s="653"/>
      <c r="I625" s="653"/>
      <c r="J625" s="653">
        <v>4</v>
      </c>
      <c r="K625" s="653">
        <v>895.4</v>
      </c>
      <c r="L625" s="653"/>
      <c r="M625" s="653">
        <v>223.85</v>
      </c>
      <c r="N625" s="653"/>
      <c r="O625" s="653"/>
      <c r="P625" s="666"/>
      <c r="Q625" s="654"/>
    </row>
    <row r="626" spans="1:17" ht="14.4" customHeight="1" x14ac:dyDescent="0.3">
      <c r="A626" s="649" t="s">
        <v>566</v>
      </c>
      <c r="B626" s="650" t="s">
        <v>5153</v>
      </c>
      <c r="C626" s="650" t="s">
        <v>4661</v>
      </c>
      <c r="D626" s="650" t="s">
        <v>5393</v>
      </c>
      <c r="E626" s="650" t="s">
        <v>5394</v>
      </c>
      <c r="F626" s="653"/>
      <c r="G626" s="653"/>
      <c r="H626" s="653"/>
      <c r="I626" s="653"/>
      <c r="J626" s="653">
        <v>1</v>
      </c>
      <c r="K626" s="653">
        <v>9375.98</v>
      </c>
      <c r="L626" s="653"/>
      <c r="M626" s="653">
        <v>9375.98</v>
      </c>
      <c r="N626" s="653"/>
      <c r="O626" s="653"/>
      <c r="P626" s="666"/>
      <c r="Q626" s="654"/>
    </row>
    <row r="627" spans="1:17" ht="14.4" customHeight="1" x14ac:dyDescent="0.3">
      <c r="A627" s="649" t="s">
        <v>566</v>
      </c>
      <c r="B627" s="650" t="s">
        <v>5153</v>
      </c>
      <c r="C627" s="650" t="s">
        <v>4661</v>
      </c>
      <c r="D627" s="650" t="s">
        <v>5395</v>
      </c>
      <c r="E627" s="650" t="s">
        <v>5396</v>
      </c>
      <c r="F627" s="653"/>
      <c r="G627" s="653"/>
      <c r="H627" s="653"/>
      <c r="I627" s="653"/>
      <c r="J627" s="653">
        <v>4</v>
      </c>
      <c r="K627" s="653">
        <v>26388.32</v>
      </c>
      <c r="L627" s="653"/>
      <c r="M627" s="653">
        <v>6597.08</v>
      </c>
      <c r="N627" s="653"/>
      <c r="O627" s="653"/>
      <c r="P627" s="666"/>
      <c r="Q627" s="654"/>
    </row>
    <row r="628" spans="1:17" ht="14.4" customHeight="1" x14ac:dyDescent="0.3">
      <c r="A628" s="649" t="s">
        <v>566</v>
      </c>
      <c r="B628" s="650" t="s">
        <v>5153</v>
      </c>
      <c r="C628" s="650" t="s">
        <v>4661</v>
      </c>
      <c r="D628" s="650" t="s">
        <v>5397</v>
      </c>
      <c r="E628" s="650" t="s">
        <v>5398</v>
      </c>
      <c r="F628" s="653">
        <v>1</v>
      </c>
      <c r="G628" s="653">
        <v>20061</v>
      </c>
      <c r="H628" s="653">
        <v>1</v>
      </c>
      <c r="I628" s="653">
        <v>20061</v>
      </c>
      <c r="J628" s="653"/>
      <c r="K628" s="653"/>
      <c r="L628" s="653"/>
      <c r="M628" s="653"/>
      <c r="N628" s="653"/>
      <c r="O628" s="653"/>
      <c r="P628" s="666"/>
      <c r="Q628" s="654"/>
    </row>
    <row r="629" spans="1:17" ht="14.4" customHeight="1" x14ac:dyDescent="0.3">
      <c r="A629" s="649" t="s">
        <v>566</v>
      </c>
      <c r="B629" s="650" t="s">
        <v>5153</v>
      </c>
      <c r="C629" s="650" t="s">
        <v>4661</v>
      </c>
      <c r="D629" s="650" t="s">
        <v>5399</v>
      </c>
      <c r="E629" s="650" t="s">
        <v>5400</v>
      </c>
      <c r="F629" s="653"/>
      <c r="G629" s="653"/>
      <c r="H629" s="653"/>
      <c r="I629" s="653"/>
      <c r="J629" s="653"/>
      <c r="K629" s="653"/>
      <c r="L629" s="653"/>
      <c r="M629" s="653"/>
      <c r="N629" s="653">
        <v>1</v>
      </c>
      <c r="O629" s="653">
        <v>7099.51</v>
      </c>
      <c r="P629" s="666"/>
      <c r="Q629" s="654">
        <v>7099.51</v>
      </c>
    </row>
    <row r="630" spans="1:17" ht="14.4" customHeight="1" x14ac:dyDescent="0.3">
      <c r="A630" s="649" t="s">
        <v>566</v>
      </c>
      <c r="B630" s="650" t="s">
        <v>5153</v>
      </c>
      <c r="C630" s="650" t="s">
        <v>4661</v>
      </c>
      <c r="D630" s="650" t="s">
        <v>5401</v>
      </c>
      <c r="E630" s="650" t="s">
        <v>5402</v>
      </c>
      <c r="F630" s="653">
        <v>1</v>
      </c>
      <c r="G630" s="653">
        <v>66799.899999999994</v>
      </c>
      <c r="H630" s="653">
        <v>1</v>
      </c>
      <c r="I630" s="653">
        <v>66799.899999999994</v>
      </c>
      <c r="J630" s="653">
        <v>2</v>
      </c>
      <c r="K630" s="653">
        <v>138457.98000000001</v>
      </c>
      <c r="L630" s="653">
        <v>2.0727273543822675</v>
      </c>
      <c r="M630" s="653">
        <v>69228.990000000005</v>
      </c>
      <c r="N630" s="653"/>
      <c r="O630" s="653"/>
      <c r="P630" s="666"/>
      <c r="Q630" s="654"/>
    </row>
    <row r="631" spans="1:17" ht="14.4" customHeight="1" x14ac:dyDescent="0.3">
      <c r="A631" s="649" t="s">
        <v>566</v>
      </c>
      <c r="B631" s="650" t="s">
        <v>5153</v>
      </c>
      <c r="C631" s="650" t="s">
        <v>4661</v>
      </c>
      <c r="D631" s="650" t="s">
        <v>5403</v>
      </c>
      <c r="E631" s="650" t="s">
        <v>5404</v>
      </c>
      <c r="F631" s="653"/>
      <c r="G631" s="653"/>
      <c r="H631" s="653"/>
      <c r="I631" s="653"/>
      <c r="J631" s="653"/>
      <c r="K631" s="653"/>
      <c r="L631" s="653"/>
      <c r="M631" s="653"/>
      <c r="N631" s="653">
        <v>2</v>
      </c>
      <c r="O631" s="653">
        <v>3592</v>
      </c>
      <c r="P631" s="666"/>
      <c r="Q631" s="654">
        <v>1796</v>
      </c>
    </row>
    <row r="632" spans="1:17" ht="14.4" customHeight="1" x14ac:dyDescent="0.3">
      <c r="A632" s="649" t="s">
        <v>566</v>
      </c>
      <c r="B632" s="650" t="s">
        <v>5153</v>
      </c>
      <c r="C632" s="650" t="s">
        <v>4661</v>
      </c>
      <c r="D632" s="650" t="s">
        <v>5405</v>
      </c>
      <c r="E632" s="650" t="s">
        <v>5406</v>
      </c>
      <c r="F632" s="653">
        <v>1</v>
      </c>
      <c r="G632" s="653">
        <v>1796</v>
      </c>
      <c r="H632" s="653">
        <v>1</v>
      </c>
      <c r="I632" s="653">
        <v>1796</v>
      </c>
      <c r="J632" s="653">
        <v>2</v>
      </c>
      <c r="K632" s="653">
        <v>3592</v>
      </c>
      <c r="L632" s="653">
        <v>2</v>
      </c>
      <c r="M632" s="653">
        <v>1796</v>
      </c>
      <c r="N632" s="653">
        <v>2</v>
      </c>
      <c r="O632" s="653">
        <v>3592</v>
      </c>
      <c r="P632" s="666">
        <v>2</v>
      </c>
      <c r="Q632" s="654">
        <v>1796</v>
      </c>
    </row>
    <row r="633" spans="1:17" ht="14.4" customHeight="1" x14ac:dyDescent="0.3">
      <c r="A633" s="649" t="s">
        <v>566</v>
      </c>
      <c r="B633" s="650" t="s">
        <v>5153</v>
      </c>
      <c r="C633" s="650" t="s">
        <v>4661</v>
      </c>
      <c r="D633" s="650" t="s">
        <v>5407</v>
      </c>
      <c r="E633" s="650" t="s">
        <v>5408</v>
      </c>
      <c r="F633" s="653"/>
      <c r="G633" s="653"/>
      <c r="H633" s="653"/>
      <c r="I633" s="653"/>
      <c r="J633" s="653">
        <v>1</v>
      </c>
      <c r="K633" s="653">
        <v>1796</v>
      </c>
      <c r="L633" s="653"/>
      <c r="M633" s="653">
        <v>1796</v>
      </c>
      <c r="N633" s="653"/>
      <c r="O633" s="653"/>
      <c r="P633" s="666"/>
      <c r="Q633" s="654"/>
    </row>
    <row r="634" spans="1:17" ht="14.4" customHeight="1" x14ac:dyDescent="0.3">
      <c r="A634" s="649" t="s">
        <v>566</v>
      </c>
      <c r="B634" s="650" t="s">
        <v>5153</v>
      </c>
      <c r="C634" s="650" t="s">
        <v>4661</v>
      </c>
      <c r="D634" s="650" t="s">
        <v>5409</v>
      </c>
      <c r="E634" s="650" t="s">
        <v>5410</v>
      </c>
      <c r="F634" s="653"/>
      <c r="G634" s="653"/>
      <c r="H634" s="653"/>
      <c r="I634" s="653"/>
      <c r="J634" s="653">
        <v>1</v>
      </c>
      <c r="K634" s="653">
        <v>3360</v>
      </c>
      <c r="L634" s="653"/>
      <c r="M634" s="653">
        <v>3360</v>
      </c>
      <c r="N634" s="653"/>
      <c r="O634" s="653"/>
      <c r="P634" s="666"/>
      <c r="Q634" s="654"/>
    </row>
    <row r="635" spans="1:17" ht="14.4" customHeight="1" x14ac:dyDescent="0.3">
      <c r="A635" s="649" t="s">
        <v>566</v>
      </c>
      <c r="B635" s="650" t="s">
        <v>5153</v>
      </c>
      <c r="C635" s="650" t="s">
        <v>4661</v>
      </c>
      <c r="D635" s="650" t="s">
        <v>5411</v>
      </c>
      <c r="E635" s="650" t="s">
        <v>5412</v>
      </c>
      <c r="F635" s="653"/>
      <c r="G635" s="653"/>
      <c r="H635" s="653"/>
      <c r="I635" s="653"/>
      <c r="J635" s="653"/>
      <c r="K635" s="653"/>
      <c r="L635" s="653"/>
      <c r="M635" s="653"/>
      <c r="N635" s="653">
        <v>1</v>
      </c>
      <c r="O635" s="653">
        <v>3360</v>
      </c>
      <c r="P635" s="666"/>
      <c r="Q635" s="654">
        <v>3360</v>
      </c>
    </row>
    <row r="636" spans="1:17" ht="14.4" customHeight="1" x14ac:dyDescent="0.3">
      <c r="A636" s="649" t="s">
        <v>566</v>
      </c>
      <c r="B636" s="650" t="s">
        <v>5153</v>
      </c>
      <c r="C636" s="650" t="s">
        <v>4661</v>
      </c>
      <c r="D636" s="650" t="s">
        <v>5413</v>
      </c>
      <c r="E636" s="650" t="s">
        <v>5414</v>
      </c>
      <c r="F636" s="653"/>
      <c r="G636" s="653"/>
      <c r="H636" s="653"/>
      <c r="I636" s="653"/>
      <c r="J636" s="653"/>
      <c r="K636" s="653"/>
      <c r="L636" s="653"/>
      <c r="M636" s="653"/>
      <c r="N636" s="653">
        <v>1</v>
      </c>
      <c r="O636" s="653">
        <v>3159.87</v>
      </c>
      <c r="P636" s="666"/>
      <c r="Q636" s="654">
        <v>3159.87</v>
      </c>
    </row>
    <row r="637" spans="1:17" ht="14.4" customHeight="1" x14ac:dyDescent="0.3">
      <c r="A637" s="649" t="s">
        <v>566</v>
      </c>
      <c r="B637" s="650" t="s">
        <v>5153</v>
      </c>
      <c r="C637" s="650" t="s">
        <v>4661</v>
      </c>
      <c r="D637" s="650" t="s">
        <v>5415</v>
      </c>
      <c r="E637" s="650" t="s">
        <v>5416</v>
      </c>
      <c r="F637" s="653"/>
      <c r="G637" s="653"/>
      <c r="H637" s="653"/>
      <c r="I637" s="653"/>
      <c r="J637" s="653">
        <v>1</v>
      </c>
      <c r="K637" s="653">
        <v>10980.7</v>
      </c>
      <c r="L637" s="653"/>
      <c r="M637" s="653">
        <v>10980.7</v>
      </c>
      <c r="N637" s="653"/>
      <c r="O637" s="653"/>
      <c r="P637" s="666"/>
      <c r="Q637" s="654"/>
    </row>
    <row r="638" spans="1:17" ht="14.4" customHeight="1" x14ac:dyDescent="0.3">
      <c r="A638" s="649" t="s">
        <v>566</v>
      </c>
      <c r="B638" s="650" t="s">
        <v>5153</v>
      </c>
      <c r="C638" s="650" t="s">
        <v>4661</v>
      </c>
      <c r="D638" s="650" t="s">
        <v>5417</v>
      </c>
      <c r="E638" s="650" t="s">
        <v>5418</v>
      </c>
      <c r="F638" s="653"/>
      <c r="G638" s="653"/>
      <c r="H638" s="653"/>
      <c r="I638" s="653"/>
      <c r="J638" s="653"/>
      <c r="K638" s="653"/>
      <c r="L638" s="653"/>
      <c r="M638" s="653"/>
      <c r="N638" s="653">
        <v>1</v>
      </c>
      <c r="O638" s="653">
        <v>9261.7000000000007</v>
      </c>
      <c r="P638" s="666"/>
      <c r="Q638" s="654">
        <v>9261.7000000000007</v>
      </c>
    </row>
    <row r="639" spans="1:17" ht="14.4" customHeight="1" x14ac:dyDescent="0.3">
      <c r="A639" s="649" t="s">
        <v>566</v>
      </c>
      <c r="B639" s="650" t="s">
        <v>5153</v>
      </c>
      <c r="C639" s="650" t="s">
        <v>4661</v>
      </c>
      <c r="D639" s="650" t="s">
        <v>5198</v>
      </c>
      <c r="E639" s="650" t="s">
        <v>5419</v>
      </c>
      <c r="F639" s="653"/>
      <c r="G639" s="653"/>
      <c r="H639" s="653"/>
      <c r="I639" s="653"/>
      <c r="J639" s="653">
        <v>10</v>
      </c>
      <c r="K639" s="653">
        <v>15082.2</v>
      </c>
      <c r="L639" s="653"/>
      <c r="M639" s="653">
        <v>1508.22</v>
      </c>
      <c r="N639" s="653"/>
      <c r="O639" s="653"/>
      <c r="P639" s="666"/>
      <c r="Q639" s="654"/>
    </row>
    <row r="640" spans="1:17" ht="14.4" customHeight="1" x14ac:dyDescent="0.3">
      <c r="A640" s="649" t="s">
        <v>566</v>
      </c>
      <c r="B640" s="650" t="s">
        <v>5153</v>
      </c>
      <c r="C640" s="650" t="s">
        <v>4661</v>
      </c>
      <c r="D640" s="650" t="s">
        <v>5420</v>
      </c>
      <c r="E640" s="650" t="s">
        <v>5421</v>
      </c>
      <c r="F640" s="653">
        <v>2</v>
      </c>
      <c r="G640" s="653">
        <v>7496</v>
      </c>
      <c r="H640" s="653">
        <v>1</v>
      </c>
      <c r="I640" s="653">
        <v>3748</v>
      </c>
      <c r="J640" s="653"/>
      <c r="K640" s="653"/>
      <c r="L640" s="653"/>
      <c r="M640" s="653"/>
      <c r="N640" s="653"/>
      <c r="O640" s="653"/>
      <c r="P640" s="666"/>
      <c r="Q640" s="654"/>
    </row>
    <row r="641" spans="1:17" ht="14.4" customHeight="1" x14ac:dyDescent="0.3">
      <c r="A641" s="649" t="s">
        <v>566</v>
      </c>
      <c r="B641" s="650" t="s">
        <v>5153</v>
      </c>
      <c r="C641" s="650" t="s">
        <v>4661</v>
      </c>
      <c r="D641" s="650" t="s">
        <v>5422</v>
      </c>
      <c r="E641" s="650" t="s">
        <v>5423</v>
      </c>
      <c r="F641" s="653"/>
      <c r="G641" s="653"/>
      <c r="H641" s="653"/>
      <c r="I641" s="653"/>
      <c r="J641" s="653">
        <v>1</v>
      </c>
      <c r="K641" s="653">
        <v>31052.560000000001</v>
      </c>
      <c r="L641" s="653"/>
      <c r="M641" s="653">
        <v>31052.560000000001</v>
      </c>
      <c r="N641" s="653"/>
      <c r="O641" s="653"/>
      <c r="P641" s="666"/>
      <c r="Q641" s="654"/>
    </row>
    <row r="642" spans="1:17" ht="14.4" customHeight="1" x14ac:dyDescent="0.3">
      <c r="A642" s="649" t="s">
        <v>566</v>
      </c>
      <c r="B642" s="650" t="s">
        <v>5153</v>
      </c>
      <c r="C642" s="650" t="s">
        <v>4661</v>
      </c>
      <c r="D642" s="650" t="s">
        <v>5424</v>
      </c>
      <c r="E642" s="650" t="s">
        <v>5425</v>
      </c>
      <c r="F642" s="653">
        <v>1</v>
      </c>
      <c r="G642" s="653">
        <v>8509</v>
      </c>
      <c r="H642" s="653">
        <v>1</v>
      </c>
      <c r="I642" s="653">
        <v>8509</v>
      </c>
      <c r="J642" s="653">
        <v>3</v>
      </c>
      <c r="K642" s="653">
        <v>25527</v>
      </c>
      <c r="L642" s="653">
        <v>3</v>
      </c>
      <c r="M642" s="653">
        <v>8509</v>
      </c>
      <c r="N642" s="653"/>
      <c r="O642" s="653"/>
      <c r="P642" s="666"/>
      <c r="Q642" s="654"/>
    </row>
    <row r="643" spans="1:17" ht="14.4" customHeight="1" x14ac:dyDescent="0.3">
      <c r="A643" s="649" t="s">
        <v>566</v>
      </c>
      <c r="B643" s="650" t="s">
        <v>5153</v>
      </c>
      <c r="C643" s="650" t="s">
        <v>4661</v>
      </c>
      <c r="D643" s="650" t="s">
        <v>5426</v>
      </c>
      <c r="E643" s="650" t="s">
        <v>5427</v>
      </c>
      <c r="F643" s="653">
        <v>1</v>
      </c>
      <c r="G643" s="653">
        <v>5672</v>
      </c>
      <c r="H643" s="653">
        <v>1</v>
      </c>
      <c r="I643" s="653">
        <v>5672</v>
      </c>
      <c r="J643" s="653">
        <v>2</v>
      </c>
      <c r="K643" s="653">
        <v>11344</v>
      </c>
      <c r="L643" s="653">
        <v>2</v>
      </c>
      <c r="M643" s="653">
        <v>5672</v>
      </c>
      <c r="N643" s="653"/>
      <c r="O643" s="653"/>
      <c r="P643" s="666"/>
      <c r="Q643" s="654"/>
    </row>
    <row r="644" spans="1:17" ht="14.4" customHeight="1" x14ac:dyDescent="0.3">
      <c r="A644" s="649" t="s">
        <v>566</v>
      </c>
      <c r="B644" s="650" t="s">
        <v>5153</v>
      </c>
      <c r="C644" s="650" t="s">
        <v>4661</v>
      </c>
      <c r="D644" s="650" t="s">
        <v>5428</v>
      </c>
      <c r="E644" s="650" t="s">
        <v>5429</v>
      </c>
      <c r="F644" s="653"/>
      <c r="G644" s="653"/>
      <c r="H644" s="653"/>
      <c r="I644" s="653"/>
      <c r="J644" s="653"/>
      <c r="K644" s="653"/>
      <c r="L644" s="653"/>
      <c r="M644" s="653"/>
      <c r="N644" s="653">
        <v>3</v>
      </c>
      <c r="O644" s="653">
        <v>1085.07</v>
      </c>
      <c r="P644" s="666"/>
      <c r="Q644" s="654">
        <v>361.69</v>
      </c>
    </row>
    <row r="645" spans="1:17" ht="14.4" customHeight="1" x14ac:dyDescent="0.3">
      <c r="A645" s="649" t="s">
        <v>566</v>
      </c>
      <c r="B645" s="650" t="s">
        <v>5153</v>
      </c>
      <c r="C645" s="650" t="s">
        <v>4661</v>
      </c>
      <c r="D645" s="650" t="s">
        <v>5430</v>
      </c>
      <c r="E645" s="650" t="s">
        <v>5431</v>
      </c>
      <c r="F645" s="653">
        <v>1</v>
      </c>
      <c r="G645" s="653">
        <v>4618</v>
      </c>
      <c r="H645" s="653">
        <v>1</v>
      </c>
      <c r="I645" s="653">
        <v>4618</v>
      </c>
      <c r="J645" s="653">
        <v>2</v>
      </c>
      <c r="K645" s="653">
        <v>9236</v>
      </c>
      <c r="L645" s="653">
        <v>2</v>
      </c>
      <c r="M645" s="653">
        <v>4618</v>
      </c>
      <c r="N645" s="653"/>
      <c r="O645" s="653"/>
      <c r="P645" s="666"/>
      <c r="Q645" s="654"/>
    </row>
    <row r="646" spans="1:17" ht="14.4" customHeight="1" x14ac:dyDescent="0.3">
      <c r="A646" s="649" t="s">
        <v>566</v>
      </c>
      <c r="B646" s="650" t="s">
        <v>5153</v>
      </c>
      <c r="C646" s="650" t="s">
        <v>4661</v>
      </c>
      <c r="D646" s="650" t="s">
        <v>5432</v>
      </c>
      <c r="E646" s="650" t="s">
        <v>5433</v>
      </c>
      <c r="F646" s="653"/>
      <c r="G646" s="653"/>
      <c r="H646" s="653"/>
      <c r="I646" s="653"/>
      <c r="J646" s="653">
        <v>1</v>
      </c>
      <c r="K646" s="653">
        <v>4959</v>
      </c>
      <c r="L646" s="653"/>
      <c r="M646" s="653">
        <v>4959</v>
      </c>
      <c r="N646" s="653"/>
      <c r="O646" s="653"/>
      <c r="P646" s="666"/>
      <c r="Q646" s="654"/>
    </row>
    <row r="647" spans="1:17" ht="14.4" customHeight="1" x14ac:dyDescent="0.3">
      <c r="A647" s="649" t="s">
        <v>566</v>
      </c>
      <c r="B647" s="650" t="s">
        <v>5153</v>
      </c>
      <c r="C647" s="650" t="s">
        <v>4661</v>
      </c>
      <c r="D647" s="650" t="s">
        <v>5434</v>
      </c>
      <c r="E647" s="650" t="s">
        <v>5435</v>
      </c>
      <c r="F647" s="653"/>
      <c r="G647" s="653"/>
      <c r="H647" s="653"/>
      <c r="I647" s="653"/>
      <c r="J647" s="653">
        <v>8</v>
      </c>
      <c r="K647" s="653">
        <v>49306</v>
      </c>
      <c r="L647" s="653"/>
      <c r="M647" s="653">
        <v>6163.25</v>
      </c>
      <c r="N647" s="653"/>
      <c r="O647" s="653"/>
      <c r="P647" s="666"/>
      <c r="Q647" s="654"/>
    </row>
    <row r="648" spans="1:17" ht="14.4" customHeight="1" x14ac:dyDescent="0.3">
      <c r="A648" s="649" t="s">
        <v>566</v>
      </c>
      <c r="B648" s="650" t="s">
        <v>5153</v>
      </c>
      <c r="C648" s="650" t="s">
        <v>4661</v>
      </c>
      <c r="D648" s="650" t="s">
        <v>5436</v>
      </c>
      <c r="E648" s="650" t="s">
        <v>5435</v>
      </c>
      <c r="F648" s="653"/>
      <c r="G648" s="653"/>
      <c r="H648" s="653"/>
      <c r="I648" s="653"/>
      <c r="J648" s="653">
        <v>10</v>
      </c>
      <c r="K648" s="653">
        <v>10716</v>
      </c>
      <c r="L648" s="653"/>
      <c r="M648" s="653">
        <v>1071.5999999999999</v>
      </c>
      <c r="N648" s="653"/>
      <c r="O648" s="653"/>
      <c r="P648" s="666"/>
      <c r="Q648" s="654"/>
    </row>
    <row r="649" spans="1:17" ht="14.4" customHeight="1" x14ac:dyDescent="0.3">
      <c r="A649" s="649" t="s">
        <v>566</v>
      </c>
      <c r="B649" s="650" t="s">
        <v>5153</v>
      </c>
      <c r="C649" s="650" t="s">
        <v>4661</v>
      </c>
      <c r="D649" s="650" t="s">
        <v>5437</v>
      </c>
      <c r="E649" s="650" t="s">
        <v>5438</v>
      </c>
      <c r="F649" s="653">
        <v>1</v>
      </c>
      <c r="G649" s="653">
        <v>556.5</v>
      </c>
      <c r="H649" s="653">
        <v>1</v>
      </c>
      <c r="I649" s="653">
        <v>556.5</v>
      </c>
      <c r="J649" s="653"/>
      <c r="K649" s="653"/>
      <c r="L649" s="653"/>
      <c r="M649" s="653"/>
      <c r="N649" s="653">
        <v>1</v>
      </c>
      <c r="O649" s="653">
        <v>556.5</v>
      </c>
      <c r="P649" s="666">
        <v>1</v>
      </c>
      <c r="Q649" s="654">
        <v>556.5</v>
      </c>
    </row>
    <row r="650" spans="1:17" ht="14.4" customHeight="1" x14ac:dyDescent="0.3">
      <c r="A650" s="649" t="s">
        <v>566</v>
      </c>
      <c r="B650" s="650" t="s">
        <v>5153</v>
      </c>
      <c r="C650" s="650" t="s">
        <v>4661</v>
      </c>
      <c r="D650" s="650" t="s">
        <v>5439</v>
      </c>
      <c r="E650" s="650" t="s">
        <v>5440</v>
      </c>
      <c r="F650" s="653">
        <v>15</v>
      </c>
      <c r="G650" s="653">
        <v>12784.65</v>
      </c>
      <c r="H650" s="653">
        <v>1</v>
      </c>
      <c r="I650" s="653">
        <v>852.31</v>
      </c>
      <c r="J650" s="653"/>
      <c r="K650" s="653"/>
      <c r="L650" s="653"/>
      <c r="M650" s="653"/>
      <c r="N650" s="653"/>
      <c r="O650" s="653"/>
      <c r="P650" s="666"/>
      <c r="Q650" s="654"/>
    </row>
    <row r="651" spans="1:17" ht="14.4" customHeight="1" x14ac:dyDescent="0.3">
      <c r="A651" s="649" t="s">
        <v>566</v>
      </c>
      <c r="B651" s="650" t="s">
        <v>5153</v>
      </c>
      <c r="C651" s="650" t="s">
        <v>4661</v>
      </c>
      <c r="D651" s="650" t="s">
        <v>5441</v>
      </c>
      <c r="E651" s="650" t="s">
        <v>5442</v>
      </c>
      <c r="F651" s="653">
        <v>2</v>
      </c>
      <c r="G651" s="653">
        <v>25746.58</v>
      </c>
      <c r="H651" s="653">
        <v>1</v>
      </c>
      <c r="I651" s="653">
        <v>12873.29</v>
      </c>
      <c r="J651" s="653"/>
      <c r="K651" s="653"/>
      <c r="L651" s="653"/>
      <c r="M651" s="653"/>
      <c r="N651" s="653"/>
      <c r="O651" s="653"/>
      <c r="P651" s="666"/>
      <c r="Q651" s="654"/>
    </row>
    <row r="652" spans="1:17" ht="14.4" customHeight="1" x14ac:dyDescent="0.3">
      <c r="A652" s="649" t="s">
        <v>566</v>
      </c>
      <c r="B652" s="650" t="s">
        <v>5153</v>
      </c>
      <c r="C652" s="650" t="s">
        <v>4661</v>
      </c>
      <c r="D652" s="650" t="s">
        <v>5443</v>
      </c>
      <c r="E652" s="650" t="s">
        <v>5444</v>
      </c>
      <c r="F652" s="653">
        <v>2</v>
      </c>
      <c r="G652" s="653">
        <v>1500.66</v>
      </c>
      <c r="H652" s="653">
        <v>1</v>
      </c>
      <c r="I652" s="653">
        <v>750.33</v>
      </c>
      <c r="J652" s="653"/>
      <c r="K652" s="653"/>
      <c r="L652" s="653"/>
      <c r="M652" s="653"/>
      <c r="N652" s="653"/>
      <c r="O652" s="653"/>
      <c r="P652" s="666"/>
      <c r="Q652" s="654"/>
    </row>
    <row r="653" spans="1:17" ht="14.4" customHeight="1" x14ac:dyDescent="0.3">
      <c r="A653" s="649" t="s">
        <v>566</v>
      </c>
      <c r="B653" s="650" t="s">
        <v>5153</v>
      </c>
      <c r="C653" s="650" t="s">
        <v>4661</v>
      </c>
      <c r="D653" s="650" t="s">
        <v>5445</v>
      </c>
      <c r="E653" s="650" t="s">
        <v>5446</v>
      </c>
      <c r="F653" s="653"/>
      <c r="G653" s="653"/>
      <c r="H653" s="653"/>
      <c r="I653" s="653"/>
      <c r="J653" s="653"/>
      <c r="K653" s="653"/>
      <c r="L653" s="653"/>
      <c r="M653" s="653"/>
      <c r="N653" s="653">
        <v>0.2</v>
      </c>
      <c r="O653" s="653">
        <v>490.76</v>
      </c>
      <c r="P653" s="666"/>
      <c r="Q653" s="654">
        <v>2453.7999999999997</v>
      </c>
    </row>
    <row r="654" spans="1:17" ht="14.4" customHeight="1" x14ac:dyDescent="0.3">
      <c r="A654" s="649" t="s">
        <v>566</v>
      </c>
      <c r="B654" s="650" t="s">
        <v>5153</v>
      </c>
      <c r="C654" s="650" t="s">
        <v>4661</v>
      </c>
      <c r="D654" s="650" t="s">
        <v>5447</v>
      </c>
      <c r="E654" s="650" t="s">
        <v>5446</v>
      </c>
      <c r="F654" s="653"/>
      <c r="G654" s="653"/>
      <c r="H654" s="653"/>
      <c r="I654" s="653"/>
      <c r="J654" s="653"/>
      <c r="K654" s="653"/>
      <c r="L654" s="653"/>
      <c r="M654" s="653"/>
      <c r="N654" s="653">
        <v>0.1</v>
      </c>
      <c r="O654" s="653">
        <v>70.36</v>
      </c>
      <c r="P654" s="666"/>
      <c r="Q654" s="654">
        <v>703.59999999999991</v>
      </c>
    </row>
    <row r="655" spans="1:17" ht="14.4" customHeight="1" x14ac:dyDescent="0.3">
      <c r="A655" s="649" t="s">
        <v>566</v>
      </c>
      <c r="B655" s="650" t="s">
        <v>5153</v>
      </c>
      <c r="C655" s="650" t="s">
        <v>4661</v>
      </c>
      <c r="D655" s="650" t="s">
        <v>5448</v>
      </c>
      <c r="E655" s="650" t="s">
        <v>5446</v>
      </c>
      <c r="F655" s="653"/>
      <c r="G655" s="653"/>
      <c r="H655" s="653"/>
      <c r="I655" s="653"/>
      <c r="J655" s="653"/>
      <c r="K655" s="653"/>
      <c r="L655" s="653"/>
      <c r="M655" s="653"/>
      <c r="N655" s="653">
        <v>0.4</v>
      </c>
      <c r="O655" s="653">
        <v>615.6</v>
      </c>
      <c r="P655" s="666"/>
      <c r="Q655" s="654">
        <v>1539</v>
      </c>
    </row>
    <row r="656" spans="1:17" ht="14.4" customHeight="1" x14ac:dyDescent="0.3">
      <c r="A656" s="649" t="s">
        <v>566</v>
      </c>
      <c r="B656" s="650" t="s">
        <v>5153</v>
      </c>
      <c r="C656" s="650" t="s">
        <v>4661</v>
      </c>
      <c r="D656" s="650" t="s">
        <v>5449</v>
      </c>
      <c r="E656" s="650" t="s">
        <v>5446</v>
      </c>
      <c r="F656" s="653"/>
      <c r="G656" s="653"/>
      <c r="H656" s="653"/>
      <c r="I656" s="653"/>
      <c r="J656" s="653"/>
      <c r="K656" s="653"/>
      <c r="L656" s="653"/>
      <c r="M656" s="653"/>
      <c r="N656" s="653">
        <v>0.3</v>
      </c>
      <c r="O656" s="653">
        <v>531.92999999999995</v>
      </c>
      <c r="P656" s="666"/>
      <c r="Q656" s="654">
        <v>1773.1</v>
      </c>
    </row>
    <row r="657" spans="1:17" ht="14.4" customHeight="1" x14ac:dyDescent="0.3">
      <c r="A657" s="649" t="s">
        <v>566</v>
      </c>
      <c r="B657" s="650" t="s">
        <v>5153</v>
      </c>
      <c r="C657" s="650" t="s">
        <v>4661</v>
      </c>
      <c r="D657" s="650" t="s">
        <v>5450</v>
      </c>
      <c r="E657" s="650" t="s">
        <v>5297</v>
      </c>
      <c r="F657" s="653">
        <v>0.2</v>
      </c>
      <c r="G657" s="653">
        <v>42.69</v>
      </c>
      <c r="H657" s="653">
        <v>1</v>
      </c>
      <c r="I657" s="653">
        <v>213.45</v>
      </c>
      <c r="J657" s="653"/>
      <c r="K657" s="653"/>
      <c r="L657" s="653"/>
      <c r="M657" s="653"/>
      <c r="N657" s="653"/>
      <c r="O657" s="653"/>
      <c r="P657" s="666"/>
      <c r="Q657" s="654"/>
    </row>
    <row r="658" spans="1:17" ht="14.4" customHeight="1" x14ac:dyDescent="0.3">
      <c r="A658" s="649" t="s">
        <v>566</v>
      </c>
      <c r="B658" s="650" t="s">
        <v>5153</v>
      </c>
      <c r="C658" s="650" t="s">
        <v>4661</v>
      </c>
      <c r="D658" s="650" t="s">
        <v>5451</v>
      </c>
      <c r="E658" s="650" t="s">
        <v>5297</v>
      </c>
      <c r="F658" s="653">
        <v>1.2</v>
      </c>
      <c r="G658" s="653">
        <v>302.44</v>
      </c>
      <c r="H658" s="653">
        <v>1</v>
      </c>
      <c r="I658" s="653">
        <v>252.03333333333333</v>
      </c>
      <c r="J658" s="653">
        <v>1.2000000000000002</v>
      </c>
      <c r="K658" s="653">
        <v>302.44</v>
      </c>
      <c r="L658" s="653">
        <v>1</v>
      </c>
      <c r="M658" s="653">
        <v>252.0333333333333</v>
      </c>
      <c r="N658" s="653">
        <v>2.9000000000000004</v>
      </c>
      <c r="O658" s="653">
        <v>730.9</v>
      </c>
      <c r="P658" s="666">
        <v>2.41667768813649</v>
      </c>
      <c r="Q658" s="654">
        <v>252.03448275862064</v>
      </c>
    </row>
    <row r="659" spans="1:17" ht="14.4" customHeight="1" x14ac:dyDescent="0.3">
      <c r="A659" s="649" t="s">
        <v>566</v>
      </c>
      <c r="B659" s="650" t="s">
        <v>5153</v>
      </c>
      <c r="C659" s="650" t="s">
        <v>4661</v>
      </c>
      <c r="D659" s="650" t="s">
        <v>5452</v>
      </c>
      <c r="E659" s="650" t="s">
        <v>5297</v>
      </c>
      <c r="F659" s="653">
        <v>0.3</v>
      </c>
      <c r="G659" s="653">
        <v>110.09</v>
      </c>
      <c r="H659" s="653">
        <v>1</v>
      </c>
      <c r="I659" s="653">
        <v>366.9666666666667</v>
      </c>
      <c r="J659" s="653"/>
      <c r="K659" s="653"/>
      <c r="L659" s="653"/>
      <c r="M659" s="653"/>
      <c r="N659" s="653"/>
      <c r="O659" s="653"/>
      <c r="P659" s="666"/>
      <c r="Q659" s="654"/>
    </row>
    <row r="660" spans="1:17" ht="14.4" customHeight="1" x14ac:dyDescent="0.3">
      <c r="A660" s="649" t="s">
        <v>566</v>
      </c>
      <c r="B660" s="650" t="s">
        <v>5153</v>
      </c>
      <c r="C660" s="650" t="s">
        <v>4661</v>
      </c>
      <c r="D660" s="650" t="s">
        <v>5453</v>
      </c>
      <c r="E660" s="650" t="s">
        <v>5454</v>
      </c>
      <c r="F660" s="653"/>
      <c r="G660" s="653"/>
      <c r="H660" s="653"/>
      <c r="I660" s="653"/>
      <c r="J660" s="653"/>
      <c r="K660" s="653"/>
      <c r="L660" s="653"/>
      <c r="M660" s="653"/>
      <c r="N660" s="653">
        <v>3</v>
      </c>
      <c r="O660" s="653">
        <v>1685.13</v>
      </c>
      <c r="P660" s="666"/>
      <c r="Q660" s="654">
        <v>561.71</v>
      </c>
    </row>
    <row r="661" spans="1:17" ht="14.4" customHeight="1" x14ac:dyDescent="0.3">
      <c r="A661" s="649" t="s">
        <v>566</v>
      </c>
      <c r="B661" s="650" t="s">
        <v>5153</v>
      </c>
      <c r="C661" s="650" t="s">
        <v>4661</v>
      </c>
      <c r="D661" s="650" t="s">
        <v>5455</v>
      </c>
      <c r="E661" s="650" t="s">
        <v>5456</v>
      </c>
      <c r="F661" s="653">
        <v>1</v>
      </c>
      <c r="G661" s="653">
        <v>3816.93</v>
      </c>
      <c r="H661" s="653">
        <v>1</v>
      </c>
      <c r="I661" s="653">
        <v>3816.93</v>
      </c>
      <c r="J661" s="653"/>
      <c r="K661" s="653"/>
      <c r="L661" s="653"/>
      <c r="M661" s="653"/>
      <c r="N661" s="653"/>
      <c r="O661" s="653"/>
      <c r="P661" s="666"/>
      <c r="Q661" s="654"/>
    </row>
    <row r="662" spans="1:17" ht="14.4" customHeight="1" x14ac:dyDescent="0.3">
      <c r="A662" s="649" t="s">
        <v>566</v>
      </c>
      <c r="B662" s="650" t="s">
        <v>5153</v>
      </c>
      <c r="C662" s="650" t="s">
        <v>4661</v>
      </c>
      <c r="D662" s="650" t="s">
        <v>5457</v>
      </c>
      <c r="E662" s="650" t="s">
        <v>5297</v>
      </c>
      <c r="F662" s="653">
        <v>8</v>
      </c>
      <c r="G662" s="653">
        <v>4377.6000000000004</v>
      </c>
      <c r="H662" s="653">
        <v>1</v>
      </c>
      <c r="I662" s="653">
        <v>547.20000000000005</v>
      </c>
      <c r="J662" s="653">
        <v>4</v>
      </c>
      <c r="K662" s="653">
        <v>2188.8000000000002</v>
      </c>
      <c r="L662" s="653">
        <v>0.5</v>
      </c>
      <c r="M662" s="653">
        <v>547.20000000000005</v>
      </c>
      <c r="N662" s="653"/>
      <c r="O662" s="653"/>
      <c r="P662" s="666"/>
      <c r="Q662" s="654"/>
    </row>
    <row r="663" spans="1:17" ht="14.4" customHeight="1" x14ac:dyDescent="0.3">
      <c r="A663" s="649" t="s">
        <v>566</v>
      </c>
      <c r="B663" s="650" t="s">
        <v>5153</v>
      </c>
      <c r="C663" s="650" t="s">
        <v>4661</v>
      </c>
      <c r="D663" s="650" t="s">
        <v>5458</v>
      </c>
      <c r="E663" s="650" t="s">
        <v>5297</v>
      </c>
      <c r="F663" s="653">
        <v>9</v>
      </c>
      <c r="G663" s="653">
        <v>16639.830000000002</v>
      </c>
      <c r="H663" s="653">
        <v>1</v>
      </c>
      <c r="I663" s="653">
        <v>1848.8700000000001</v>
      </c>
      <c r="J663" s="653">
        <v>8</v>
      </c>
      <c r="K663" s="653">
        <v>14790.96</v>
      </c>
      <c r="L663" s="653">
        <v>0.88888888888888873</v>
      </c>
      <c r="M663" s="653">
        <v>1848.87</v>
      </c>
      <c r="N663" s="653">
        <v>25</v>
      </c>
      <c r="O663" s="653">
        <v>46221.75</v>
      </c>
      <c r="P663" s="666">
        <v>2.7777777777777777</v>
      </c>
      <c r="Q663" s="654">
        <v>1848.87</v>
      </c>
    </row>
    <row r="664" spans="1:17" ht="14.4" customHeight="1" x14ac:dyDescent="0.3">
      <c r="A664" s="649" t="s">
        <v>566</v>
      </c>
      <c r="B664" s="650" t="s">
        <v>5153</v>
      </c>
      <c r="C664" s="650" t="s">
        <v>4661</v>
      </c>
      <c r="D664" s="650" t="s">
        <v>5459</v>
      </c>
      <c r="E664" s="650" t="s">
        <v>5460</v>
      </c>
      <c r="F664" s="653"/>
      <c r="G664" s="653"/>
      <c r="H664" s="653"/>
      <c r="I664" s="653"/>
      <c r="J664" s="653">
        <v>3</v>
      </c>
      <c r="K664" s="653">
        <v>32337.659999999996</v>
      </c>
      <c r="L664" s="653"/>
      <c r="M664" s="653">
        <v>10779.22</v>
      </c>
      <c r="N664" s="653"/>
      <c r="O664" s="653"/>
      <c r="P664" s="666"/>
      <c r="Q664" s="654"/>
    </row>
    <row r="665" spans="1:17" ht="14.4" customHeight="1" x14ac:dyDescent="0.3">
      <c r="A665" s="649" t="s">
        <v>566</v>
      </c>
      <c r="B665" s="650" t="s">
        <v>5153</v>
      </c>
      <c r="C665" s="650" t="s">
        <v>4661</v>
      </c>
      <c r="D665" s="650" t="s">
        <v>5461</v>
      </c>
      <c r="E665" s="650" t="s">
        <v>5462</v>
      </c>
      <c r="F665" s="653"/>
      <c r="G665" s="653"/>
      <c r="H665" s="653"/>
      <c r="I665" s="653"/>
      <c r="J665" s="653">
        <v>7</v>
      </c>
      <c r="K665" s="653">
        <v>8574.86</v>
      </c>
      <c r="L665" s="653"/>
      <c r="M665" s="653">
        <v>1224.98</v>
      </c>
      <c r="N665" s="653"/>
      <c r="O665" s="653"/>
      <c r="P665" s="666"/>
      <c r="Q665" s="654"/>
    </row>
    <row r="666" spans="1:17" ht="14.4" customHeight="1" x14ac:dyDescent="0.3">
      <c r="A666" s="649" t="s">
        <v>566</v>
      </c>
      <c r="B666" s="650" t="s">
        <v>5153</v>
      </c>
      <c r="C666" s="650" t="s">
        <v>4661</v>
      </c>
      <c r="D666" s="650" t="s">
        <v>5463</v>
      </c>
      <c r="E666" s="650" t="s">
        <v>5462</v>
      </c>
      <c r="F666" s="653"/>
      <c r="G666" s="653"/>
      <c r="H666" s="653"/>
      <c r="I666" s="653"/>
      <c r="J666" s="653">
        <v>10</v>
      </c>
      <c r="K666" s="653">
        <v>19017.3</v>
      </c>
      <c r="L666" s="653"/>
      <c r="M666" s="653">
        <v>1901.73</v>
      </c>
      <c r="N666" s="653"/>
      <c r="O666" s="653"/>
      <c r="P666" s="666"/>
      <c r="Q666" s="654"/>
    </row>
    <row r="667" spans="1:17" ht="14.4" customHeight="1" x14ac:dyDescent="0.3">
      <c r="A667" s="649" t="s">
        <v>566</v>
      </c>
      <c r="B667" s="650" t="s">
        <v>5153</v>
      </c>
      <c r="C667" s="650" t="s">
        <v>4661</v>
      </c>
      <c r="D667" s="650" t="s">
        <v>5464</v>
      </c>
      <c r="E667" s="650" t="s">
        <v>5465</v>
      </c>
      <c r="F667" s="653">
        <v>7</v>
      </c>
      <c r="G667" s="653">
        <v>9660</v>
      </c>
      <c r="H667" s="653">
        <v>1</v>
      </c>
      <c r="I667" s="653">
        <v>1380</v>
      </c>
      <c r="J667" s="653">
        <v>2</v>
      </c>
      <c r="K667" s="653">
        <v>2760</v>
      </c>
      <c r="L667" s="653">
        <v>0.2857142857142857</v>
      </c>
      <c r="M667" s="653">
        <v>1380</v>
      </c>
      <c r="N667" s="653">
        <v>1</v>
      </c>
      <c r="O667" s="653">
        <v>1380</v>
      </c>
      <c r="P667" s="666">
        <v>0.14285714285714285</v>
      </c>
      <c r="Q667" s="654">
        <v>1380</v>
      </c>
    </row>
    <row r="668" spans="1:17" ht="14.4" customHeight="1" x14ac:dyDescent="0.3">
      <c r="A668" s="649" t="s">
        <v>566</v>
      </c>
      <c r="B668" s="650" t="s">
        <v>5153</v>
      </c>
      <c r="C668" s="650" t="s">
        <v>4661</v>
      </c>
      <c r="D668" s="650" t="s">
        <v>5466</v>
      </c>
      <c r="E668" s="650" t="s">
        <v>5467</v>
      </c>
      <c r="F668" s="653">
        <v>5</v>
      </c>
      <c r="G668" s="653">
        <v>5190</v>
      </c>
      <c r="H668" s="653">
        <v>1</v>
      </c>
      <c r="I668" s="653">
        <v>1038</v>
      </c>
      <c r="J668" s="653">
        <v>1</v>
      </c>
      <c r="K668" s="653">
        <v>1038</v>
      </c>
      <c r="L668" s="653">
        <v>0.2</v>
      </c>
      <c r="M668" s="653">
        <v>1038</v>
      </c>
      <c r="N668" s="653">
        <v>3</v>
      </c>
      <c r="O668" s="653">
        <v>3114</v>
      </c>
      <c r="P668" s="666">
        <v>0.6</v>
      </c>
      <c r="Q668" s="654">
        <v>1038</v>
      </c>
    </row>
    <row r="669" spans="1:17" ht="14.4" customHeight="1" x14ac:dyDescent="0.3">
      <c r="A669" s="649" t="s">
        <v>566</v>
      </c>
      <c r="B669" s="650" t="s">
        <v>5153</v>
      </c>
      <c r="C669" s="650" t="s">
        <v>4661</v>
      </c>
      <c r="D669" s="650" t="s">
        <v>5468</v>
      </c>
      <c r="E669" s="650" t="s">
        <v>5469</v>
      </c>
      <c r="F669" s="653">
        <v>1</v>
      </c>
      <c r="G669" s="653">
        <v>1312</v>
      </c>
      <c r="H669" s="653">
        <v>1</v>
      </c>
      <c r="I669" s="653">
        <v>1312</v>
      </c>
      <c r="J669" s="653">
        <v>10</v>
      </c>
      <c r="K669" s="653">
        <v>13120</v>
      </c>
      <c r="L669" s="653">
        <v>10</v>
      </c>
      <c r="M669" s="653">
        <v>1312</v>
      </c>
      <c r="N669" s="653">
        <v>3</v>
      </c>
      <c r="O669" s="653">
        <v>3936</v>
      </c>
      <c r="P669" s="666">
        <v>3</v>
      </c>
      <c r="Q669" s="654">
        <v>1312</v>
      </c>
    </row>
    <row r="670" spans="1:17" ht="14.4" customHeight="1" x14ac:dyDescent="0.3">
      <c r="A670" s="649" t="s">
        <v>566</v>
      </c>
      <c r="B670" s="650" t="s">
        <v>5153</v>
      </c>
      <c r="C670" s="650" t="s">
        <v>4661</v>
      </c>
      <c r="D670" s="650" t="s">
        <v>5470</v>
      </c>
      <c r="E670" s="650" t="s">
        <v>5471</v>
      </c>
      <c r="F670" s="653">
        <v>4</v>
      </c>
      <c r="G670" s="653">
        <v>6240</v>
      </c>
      <c r="H670" s="653">
        <v>1</v>
      </c>
      <c r="I670" s="653">
        <v>1560</v>
      </c>
      <c r="J670" s="653">
        <v>2</v>
      </c>
      <c r="K670" s="653">
        <v>3120</v>
      </c>
      <c r="L670" s="653">
        <v>0.5</v>
      </c>
      <c r="M670" s="653">
        <v>1560</v>
      </c>
      <c r="N670" s="653">
        <v>3</v>
      </c>
      <c r="O670" s="653">
        <v>4680</v>
      </c>
      <c r="P670" s="666">
        <v>0.75</v>
      </c>
      <c r="Q670" s="654">
        <v>1560</v>
      </c>
    </row>
    <row r="671" spans="1:17" ht="14.4" customHeight="1" x14ac:dyDescent="0.3">
      <c r="A671" s="649" t="s">
        <v>566</v>
      </c>
      <c r="B671" s="650" t="s">
        <v>5153</v>
      </c>
      <c r="C671" s="650" t="s">
        <v>4661</v>
      </c>
      <c r="D671" s="650" t="s">
        <v>5472</v>
      </c>
      <c r="E671" s="650" t="s">
        <v>5473</v>
      </c>
      <c r="F671" s="653">
        <v>3</v>
      </c>
      <c r="G671" s="653">
        <v>4842</v>
      </c>
      <c r="H671" s="653">
        <v>1</v>
      </c>
      <c r="I671" s="653">
        <v>1614</v>
      </c>
      <c r="J671" s="653">
        <v>1</v>
      </c>
      <c r="K671" s="653">
        <v>1614</v>
      </c>
      <c r="L671" s="653">
        <v>0.33333333333333331</v>
      </c>
      <c r="M671" s="653">
        <v>1614</v>
      </c>
      <c r="N671" s="653"/>
      <c r="O671" s="653"/>
      <c r="P671" s="666"/>
      <c r="Q671" s="654"/>
    </row>
    <row r="672" spans="1:17" ht="14.4" customHeight="1" x14ac:dyDescent="0.3">
      <c r="A672" s="649" t="s">
        <v>566</v>
      </c>
      <c r="B672" s="650" t="s">
        <v>5153</v>
      </c>
      <c r="C672" s="650" t="s">
        <v>4661</v>
      </c>
      <c r="D672" s="650" t="s">
        <v>5474</v>
      </c>
      <c r="E672" s="650" t="s">
        <v>4632</v>
      </c>
      <c r="F672" s="653">
        <v>3</v>
      </c>
      <c r="G672" s="653">
        <v>210</v>
      </c>
      <c r="H672" s="653">
        <v>1</v>
      </c>
      <c r="I672" s="653">
        <v>70</v>
      </c>
      <c r="J672" s="653">
        <v>1</v>
      </c>
      <c r="K672" s="653">
        <v>70</v>
      </c>
      <c r="L672" s="653">
        <v>0.33333333333333331</v>
      </c>
      <c r="M672" s="653">
        <v>70</v>
      </c>
      <c r="N672" s="653"/>
      <c r="O672" s="653"/>
      <c r="P672" s="666"/>
      <c r="Q672" s="654"/>
    </row>
    <row r="673" spans="1:17" ht="14.4" customHeight="1" x14ac:dyDescent="0.3">
      <c r="A673" s="649" t="s">
        <v>566</v>
      </c>
      <c r="B673" s="650" t="s">
        <v>5153</v>
      </c>
      <c r="C673" s="650" t="s">
        <v>4661</v>
      </c>
      <c r="D673" s="650" t="s">
        <v>5475</v>
      </c>
      <c r="E673" s="650" t="s">
        <v>4632</v>
      </c>
      <c r="F673" s="653">
        <v>4</v>
      </c>
      <c r="G673" s="653">
        <v>588</v>
      </c>
      <c r="H673" s="653">
        <v>1</v>
      </c>
      <c r="I673" s="653">
        <v>147</v>
      </c>
      <c r="J673" s="653"/>
      <c r="K673" s="653"/>
      <c r="L673" s="653"/>
      <c r="M673" s="653"/>
      <c r="N673" s="653"/>
      <c r="O673" s="653"/>
      <c r="P673" s="666"/>
      <c r="Q673" s="654"/>
    </row>
    <row r="674" spans="1:17" ht="14.4" customHeight="1" x14ac:dyDescent="0.3">
      <c r="A674" s="649" t="s">
        <v>566</v>
      </c>
      <c r="B674" s="650" t="s">
        <v>5153</v>
      </c>
      <c r="C674" s="650" t="s">
        <v>4661</v>
      </c>
      <c r="D674" s="650" t="s">
        <v>5476</v>
      </c>
      <c r="E674" s="650" t="s">
        <v>4632</v>
      </c>
      <c r="F674" s="653">
        <v>1</v>
      </c>
      <c r="G674" s="653">
        <v>149</v>
      </c>
      <c r="H674" s="653">
        <v>1</v>
      </c>
      <c r="I674" s="653">
        <v>149</v>
      </c>
      <c r="J674" s="653"/>
      <c r="K674" s="653"/>
      <c r="L674" s="653"/>
      <c r="M674" s="653"/>
      <c r="N674" s="653"/>
      <c r="O674" s="653"/>
      <c r="P674" s="666"/>
      <c r="Q674" s="654"/>
    </row>
    <row r="675" spans="1:17" ht="14.4" customHeight="1" x14ac:dyDescent="0.3">
      <c r="A675" s="649" t="s">
        <v>566</v>
      </c>
      <c r="B675" s="650" t="s">
        <v>5153</v>
      </c>
      <c r="C675" s="650" t="s">
        <v>4661</v>
      </c>
      <c r="D675" s="650" t="s">
        <v>5477</v>
      </c>
      <c r="E675" s="650" t="s">
        <v>4632</v>
      </c>
      <c r="F675" s="653">
        <v>1</v>
      </c>
      <c r="G675" s="653">
        <v>247</v>
      </c>
      <c r="H675" s="653">
        <v>1</v>
      </c>
      <c r="I675" s="653">
        <v>247</v>
      </c>
      <c r="J675" s="653"/>
      <c r="K675" s="653"/>
      <c r="L675" s="653"/>
      <c r="M675" s="653"/>
      <c r="N675" s="653"/>
      <c r="O675" s="653"/>
      <c r="P675" s="666"/>
      <c r="Q675" s="654"/>
    </row>
    <row r="676" spans="1:17" ht="14.4" customHeight="1" x14ac:dyDescent="0.3">
      <c r="A676" s="649" t="s">
        <v>566</v>
      </c>
      <c r="B676" s="650" t="s">
        <v>5153</v>
      </c>
      <c r="C676" s="650" t="s">
        <v>4661</v>
      </c>
      <c r="D676" s="650" t="s">
        <v>5478</v>
      </c>
      <c r="E676" s="650" t="s">
        <v>5479</v>
      </c>
      <c r="F676" s="653">
        <v>4</v>
      </c>
      <c r="G676" s="653">
        <v>13112.08</v>
      </c>
      <c r="H676" s="653">
        <v>1</v>
      </c>
      <c r="I676" s="653">
        <v>3278.02</v>
      </c>
      <c r="J676" s="653"/>
      <c r="K676" s="653"/>
      <c r="L676" s="653"/>
      <c r="M676" s="653"/>
      <c r="N676" s="653">
        <v>1</v>
      </c>
      <c r="O676" s="653">
        <v>3278.02</v>
      </c>
      <c r="P676" s="666">
        <v>0.25</v>
      </c>
      <c r="Q676" s="654">
        <v>3278.02</v>
      </c>
    </row>
    <row r="677" spans="1:17" ht="14.4" customHeight="1" x14ac:dyDescent="0.3">
      <c r="A677" s="649" t="s">
        <v>566</v>
      </c>
      <c r="B677" s="650" t="s">
        <v>5153</v>
      </c>
      <c r="C677" s="650" t="s">
        <v>4661</v>
      </c>
      <c r="D677" s="650" t="s">
        <v>5480</v>
      </c>
      <c r="E677" s="650" t="s">
        <v>5481</v>
      </c>
      <c r="F677" s="653"/>
      <c r="G677" s="653"/>
      <c r="H677" s="653"/>
      <c r="I677" s="653"/>
      <c r="J677" s="653"/>
      <c r="K677" s="653"/>
      <c r="L677" s="653"/>
      <c r="M677" s="653"/>
      <c r="N677" s="653">
        <v>1</v>
      </c>
      <c r="O677" s="653">
        <v>6968.51</v>
      </c>
      <c r="P677" s="666"/>
      <c r="Q677" s="654">
        <v>6968.51</v>
      </c>
    </row>
    <row r="678" spans="1:17" ht="14.4" customHeight="1" x14ac:dyDescent="0.3">
      <c r="A678" s="649" t="s">
        <v>566</v>
      </c>
      <c r="B678" s="650" t="s">
        <v>5153</v>
      </c>
      <c r="C678" s="650" t="s">
        <v>4661</v>
      </c>
      <c r="D678" s="650" t="s">
        <v>5482</v>
      </c>
      <c r="E678" s="650" t="s">
        <v>5483</v>
      </c>
      <c r="F678" s="653"/>
      <c r="G678" s="653"/>
      <c r="H678" s="653"/>
      <c r="I678" s="653"/>
      <c r="J678" s="653"/>
      <c r="K678" s="653"/>
      <c r="L678" s="653"/>
      <c r="M678" s="653"/>
      <c r="N678" s="653">
        <v>3</v>
      </c>
      <c r="O678" s="653">
        <v>34153.350000000006</v>
      </c>
      <c r="P678" s="666"/>
      <c r="Q678" s="654">
        <v>11384.450000000003</v>
      </c>
    </row>
    <row r="679" spans="1:17" ht="14.4" customHeight="1" x14ac:dyDescent="0.3">
      <c r="A679" s="649" t="s">
        <v>566</v>
      </c>
      <c r="B679" s="650" t="s">
        <v>5153</v>
      </c>
      <c r="C679" s="650" t="s">
        <v>4661</v>
      </c>
      <c r="D679" s="650" t="s">
        <v>5484</v>
      </c>
      <c r="E679" s="650" t="s">
        <v>5483</v>
      </c>
      <c r="F679" s="653">
        <v>1</v>
      </c>
      <c r="G679" s="653">
        <v>10320.11</v>
      </c>
      <c r="H679" s="653">
        <v>1</v>
      </c>
      <c r="I679" s="653">
        <v>10320.11</v>
      </c>
      <c r="J679" s="653"/>
      <c r="K679" s="653"/>
      <c r="L679" s="653"/>
      <c r="M679" s="653"/>
      <c r="N679" s="653"/>
      <c r="O679" s="653"/>
      <c r="P679" s="666"/>
      <c r="Q679" s="654"/>
    </row>
    <row r="680" spans="1:17" ht="14.4" customHeight="1" x14ac:dyDescent="0.3">
      <c r="A680" s="649" t="s">
        <v>566</v>
      </c>
      <c r="B680" s="650" t="s">
        <v>5153</v>
      </c>
      <c r="C680" s="650" t="s">
        <v>4661</v>
      </c>
      <c r="D680" s="650" t="s">
        <v>5485</v>
      </c>
      <c r="E680" s="650" t="s">
        <v>5486</v>
      </c>
      <c r="F680" s="653"/>
      <c r="G680" s="653"/>
      <c r="H680" s="653"/>
      <c r="I680" s="653"/>
      <c r="J680" s="653">
        <v>2</v>
      </c>
      <c r="K680" s="653">
        <v>2723.56</v>
      </c>
      <c r="L680" s="653"/>
      <c r="M680" s="653">
        <v>1361.78</v>
      </c>
      <c r="N680" s="653"/>
      <c r="O680" s="653"/>
      <c r="P680" s="666"/>
      <c r="Q680" s="654"/>
    </row>
    <row r="681" spans="1:17" ht="14.4" customHeight="1" x14ac:dyDescent="0.3">
      <c r="A681" s="649" t="s">
        <v>566</v>
      </c>
      <c r="B681" s="650" t="s">
        <v>5153</v>
      </c>
      <c r="C681" s="650" t="s">
        <v>4661</v>
      </c>
      <c r="D681" s="650" t="s">
        <v>5487</v>
      </c>
      <c r="E681" s="650" t="s">
        <v>5488</v>
      </c>
      <c r="F681" s="653">
        <v>1</v>
      </c>
      <c r="G681" s="653">
        <v>6277.47</v>
      </c>
      <c r="H681" s="653">
        <v>1</v>
      </c>
      <c r="I681" s="653">
        <v>6277.47</v>
      </c>
      <c r="J681" s="653"/>
      <c r="K681" s="653"/>
      <c r="L681" s="653"/>
      <c r="M681" s="653"/>
      <c r="N681" s="653"/>
      <c r="O681" s="653"/>
      <c r="P681" s="666"/>
      <c r="Q681" s="654"/>
    </row>
    <row r="682" spans="1:17" ht="14.4" customHeight="1" x14ac:dyDescent="0.3">
      <c r="A682" s="649" t="s">
        <v>566</v>
      </c>
      <c r="B682" s="650" t="s">
        <v>5153</v>
      </c>
      <c r="C682" s="650" t="s">
        <v>4661</v>
      </c>
      <c r="D682" s="650" t="s">
        <v>5489</v>
      </c>
      <c r="E682" s="650" t="s">
        <v>5490</v>
      </c>
      <c r="F682" s="653"/>
      <c r="G682" s="653"/>
      <c r="H682" s="653"/>
      <c r="I682" s="653"/>
      <c r="J682" s="653"/>
      <c r="K682" s="653"/>
      <c r="L682" s="653"/>
      <c r="M682" s="653"/>
      <c r="N682" s="653">
        <v>1</v>
      </c>
      <c r="O682" s="653">
        <v>6653.25</v>
      </c>
      <c r="P682" s="666"/>
      <c r="Q682" s="654">
        <v>6653.25</v>
      </c>
    </row>
    <row r="683" spans="1:17" ht="14.4" customHeight="1" x14ac:dyDescent="0.3">
      <c r="A683" s="649" t="s">
        <v>566</v>
      </c>
      <c r="B683" s="650" t="s">
        <v>5153</v>
      </c>
      <c r="C683" s="650" t="s">
        <v>4661</v>
      </c>
      <c r="D683" s="650" t="s">
        <v>5491</v>
      </c>
      <c r="E683" s="650" t="s">
        <v>5492</v>
      </c>
      <c r="F683" s="653"/>
      <c r="G683" s="653"/>
      <c r="H683" s="653"/>
      <c r="I683" s="653"/>
      <c r="J683" s="653">
        <v>1</v>
      </c>
      <c r="K683" s="653">
        <v>15980.73</v>
      </c>
      <c r="L683" s="653"/>
      <c r="M683" s="653">
        <v>15980.73</v>
      </c>
      <c r="N683" s="653"/>
      <c r="O683" s="653"/>
      <c r="P683" s="666"/>
      <c r="Q683" s="654"/>
    </row>
    <row r="684" spans="1:17" ht="14.4" customHeight="1" x14ac:dyDescent="0.3">
      <c r="A684" s="649" t="s">
        <v>566</v>
      </c>
      <c r="B684" s="650" t="s">
        <v>5153</v>
      </c>
      <c r="C684" s="650" t="s">
        <v>4661</v>
      </c>
      <c r="D684" s="650" t="s">
        <v>5493</v>
      </c>
      <c r="E684" s="650" t="s">
        <v>5492</v>
      </c>
      <c r="F684" s="653"/>
      <c r="G684" s="653"/>
      <c r="H684" s="653"/>
      <c r="I684" s="653"/>
      <c r="J684" s="653">
        <v>4</v>
      </c>
      <c r="K684" s="653">
        <v>3283.2</v>
      </c>
      <c r="L684" s="653"/>
      <c r="M684" s="653">
        <v>820.8</v>
      </c>
      <c r="N684" s="653"/>
      <c r="O684" s="653"/>
      <c r="P684" s="666"/>
      <c r="Q684" s="654"/>
    </row>
    <row r="685" spans="1:17" ht="14.4" customHeight="1" x14ac:dyDescent="0.3">
      <c r="A685" s="649" t="s">
        <v>566</v>
      </c>
      <c r="B685" s="650" t="s">
        <v>5153</v>
      </c>
      <c r="C685" s="650" t="s">
        <v>4661</v>
      </c>
      <c r="D685" s="650" t="s">
        <v>5494</v>
      </c>
      <c r="E685" s="650" t="s">
        <v>5492</v>
      </c>
      <c r="F685" s="653"/>
      <c r="G685" s="653"/>
      <c r="H685" s="653"/>
      <c r="I685" s="653"/>
      <c r="J685" s="653">
        <v>2</v>
      </c>
      <c r="K685" s="653">
        <v>13630.26</v>
      </c>
      <c r="L685" s="653"/>
      <c r="M685" s="653">
        <v>6815.13</v>
      </c>
      <c r="N685" s="653"/>
      <c r="O685" s="653"/>
      <c r="P685" s="666"/>
      <c r="Q685" s="654"/>
    </row>
    <row r="686" spans="1:17" ht="14.4" customHeight="1" x14ac:dyDescent="0.3">
      <c r="A686" s="649" t="s">
        <v>566</v>
      </c>
      <c r="B686" s="650" t="s">
        <v>5153</v>
      </c>
      <c r="C686" s="650" t="s">
        <v>4661</v>
      </c>
      <c r="D686" s="650" t="s">
        <v>5495</v>
      </c>
      <c r="E686" s="650" t="s">
        <v>5496</v>
      </c>
      <c r="F686" s="653"/>
      <c r="G686" s="653"/>
      <c r="H686" s="653"/>
      <c r="I686" s="653"/>
      <c r="J686" s="653"/>
      <c r="K686" s="653"/>
      <c r="L686" s="653"/>
      <c r="M686" s="653"/>
      <c r="N686" s="653">
        <v>1</v>
      </c>
      <c r="O686" s="653">
        <v>11571</v>
      </c>
      <c r="P686" s="666"/>
      <c r="Q686" s="654">
        <v>11571</v>
      </c>
    </row>
    <row r="687" spans="1:17" ht="14.4" customHeight="1" x14ac:dyDescent="0.3">
      <c r="A687" s="649" t="s">
        <v>566</v>
      </c>
      <c r="B687" s="650" t="s">
        <v>5153</v>
      </c>
      <c r="C687" s="650" t="s">
        <v>4661</v>
      </c>
      <c r="D687" s="650" t="s">
        <v>5497</v>
      </c>
      <c r="E687" s="650" t="s">
        <v>5355</v>
      </c>
      <c r="F687" s="653"/>
      <c r="G687" s="653"/>
      <c r="H687" s="653"/>
      <c r="I687" s="653"/>
      <c r="J687" s="653"/>
      <c r="K687" s="653"/>
      <c r="L687" s="653"/>
      <c r="M687" s="653"/>
      <c r="N687" s="653">
        <v>2</v>
      </c>
      <c r="O687" s="653">
        <v>2719.42</v>
      </c>
      <c r="P687" s="666"/>
      <c r="Q687" s="654">
        <v>1359.71</v>
      </c>
    </row>
    <row r="688" spans="1:17" ht="14.4" customHeight="1" x14ac:dyDescent="0.3">
      <c r="A688" s="649" t="s">
        <v>566</v>
      </c>
      <c r="B688" s="650" t="s">
        <v>5153</v>
      </c>
      <c r="C688" s="650" t="s">
        <v>4661</v>
      </c>
      <c r="D688" s="650" t="s">
        <v>5498</v>
      </c>
      <c r="E688" s="650" t="s">
        <v>5499</v>
      </c>
      <c r="F688" s="653"/>
      <c r="G688" s="653"/>
      <c r="H688" s="653"/>
      <c r="I688" s="653"/>
      <c r="J688" s="653"/>
      <c r="K688" s="653"/>
      <c r="L688" s="653"/>
      <c r="M688" s="653"/>
      <c r="N688" s="653">
        <v>3</v>
      </c>
      <c r="O688" s="653">
        <v>4271.88</v>
      </c>
      <c r="P688" s="666"/>
      <c r="Q688" s="654">
        <v>1423.96</v>
      </c>
    </row>
    <row r="689" spans="1:17" ht="14.4" customHeight="1" x14ac:dyDescent="0.3">
      <c r="A689" s="649" t="s">
        <v>566</v>
      </c>
      <c r="B689" s="650" t="s">
        <v>5153</v>
      </c>
      <c r="C689" s="650" t="s">
        <v>4661</v>
      </c>
      <c r="D689" s="650" t="s">
        <v>5500</v>
      </c>
      <c r="E689" s="650" t="s">
        <v>5501</v>
      </c>
      <c r="F689" s="653"/>
      <c r="G689" s="653"/>
      <c r="H689" s="653"/>
      <c r="I689" s="653"/>
      <c r="J689" s="653"/>
      <c r="K689" s="653"/>
      <c r="L689" s="653"/>
      <c r="M689" s="653"/>
      <c r="N689" s="653">
        <v>2</v>
      </c>
      <c r="O689" s="653">
        <v>437.34</v>
      </c>
      <c r="P689" s="666"/>
      <c r="Q689" s="654">
        <v>218.67</v>
      </c>
    </row>
    <row r="690" spans="1:17" ht="14.4" customHeight="1" x14ac:dyDescent="0.3">
      <c r="A690" s="649" t="s">
        <v>566</v>
      </c>
      <c r="B690" s="650" t="s">
        <v>5153</v>
      </c>
      <c r="C690" s="650" t="s">
        <v>4661</v>
      </c>
      <c r="D690" s="650" t="s">
        <v>5502</v>
      </c>
      <c r="E690" s="650" t="s">
        <v>5503</v>
      </c>
      <c r="F690" s="653">
        <v>1</v>
      </c>
      <c r="G690" s="653">
        <v>11338</v>
      </c>
      <c r="H690" s="653">
        <v>1</v>
      </c>
      <c r="I690" s="653">
        <v>11338</v>
      </c>
      <c r="J690" s="653"/>
      <c r="K690" s="653"/>
      <c r="L690" s="653"/>
      <c r="M690" s="653"/>
      <c r="N690" s="653">
        <v>1</v>
      </c>
      <c r="O690" s="653">
        <v>11338</v>
      </c>
      <c r="P690" s="666">
        <v>1</v>
      </c>
      <c r="Q690" s="654">
        <v>11338</v>
      </c>
    </row>
    <row r="691" spans="1:17" ht="14.4" customHeight="1" x14ac:dyDescent="0.3">
      <c r="A691" s="649" t="s">
        <v>566</v>
      </c>
      <c r="B691" s="650" t="s">
        <v>5153</v>
      </c>
      <c r="C691" s="650" t="s">
        <v>4661</v>
      </c>
      <c r="D691" s="650" t="s">
        <v>5504</v>
      </c>
      <c r="E691" s="650" t="s">
        <v>5505</v>
      </c>
      <c r="F691" s="653"/>
      <c r="G691" s="653"/>
      <c r="H691" s="653"/>
      <c r="I691" s="653"/>
      <c r="J691" s="653"/>
      <c r="K691" s="653"/>
      <c r="L691" s="653"/>
      <c r="M691" s="653"/>
      <c r="N691" s="653">
        <v>1</v>
      </c>
      <c r="O691" s="653">
        <v>2707</v>
      </c>
      <c r="P691" s="666"/>
      <c r="Q691" s="654">
        <v>2707</v>
      </c>
    </row>
    <row r="692" spans="1:17" ht="14.4" customHeight="1" x14ac:dyDescent="0.3">
      <c r="A692" s="649" t="s">
        <v>566</v>
      </c>
      <c r="B692" s="650" t="s">
        <v>5153</v>
      </c>
      <c r="C692" s="650" t="s">
        <v>4661</v>
      </c>
      <c r="D692" s="650" t="s">
        <v>5506</v>
      </c>
      <c r="E692" s="650" t="s">
        <v>5507</v>
      </c>
      <c r="F692" s="653">
        <v>1</v>
      </c>
      <c r="G692" s="653">
        <v>4608</v>
      </c>
      <c r="H692" s="653">
        <v>1</v>
      </c>
      <c r="I692" s="653">
        <v>4608</v>
      </c>
      <c r="J692" s="653"/>
      <c r="K692" s="653"/>
      <c r="L692" s="653"/>
      <c r="M692" s="653"/>
      <c r="N692" s="653">
        <v>1</v>
      </c>
      <c r="O692" s="653">
        <v>4608</v>
      </c>
      <c r="P692" s="666">
        <v>1</v>
      </c>
      <c r="Q692" s="654">
        <v>4608</v>
      </c>
    </row>
    <row r="693" spans="1:17" ht="14.4" customHeight="1" x14ac:dyDescent="0.3">
      <c r="A693" s="649" t="s">
        <v>566</v>
      </c>
      <c r="B693" s="650" t="s">
        <v>5153</v>
      </c>
      <c r="C693" s="650" t="s">
        <v>4661</v>
      </c>
      <c r="D693" s="650" t="s">
        <v>5508</v>
      </c>
      <c r="E693" s="650" t="s">
        <v>5297</v>
      </c>
      <c r="F693" s="653">
        <v>0.1</v>
      </c>
      <c r="G693" s="653">
        <v>84.15</v>
      </c>
      <c r="H693" s="653">
        <v>1</v>
      </c>
      <c r="I693" s="653">
        <v>841.5</v>
      </c>
      <c r="J693" s="653"/>
      <c r="K693" s="653"/>
      <c r="L693" s="653"/>
      <c r="M693" s="653"/>
      <c r="N693" s="653"/>
      <c r="O693" s="653"/>
      <c r="P693" s="666"/>
      <c r="Q693" s="654"/>
    </row>
    <row r="694" spans="1:17" ht="14.4" customHeight="1" x14ac:dyDescent="0.3">
      <c r="A694" s="649" t="s">
        <v>566</v>
      </c>
      <c r="B694" s="650" t="s">
        <v>5153</v>
      </c>
      <c r="C694" s="650" t="s">
        <v>4661</v>
      </c>
      <c r="D694" s="650" t="s">
        <v>5509</v>
      </c>
      <c r="E694" s="650" t="s">
        <v>5510</v>
      </c>
      <c r="F694" s="653"/>
      <c r="G694" s="653"/>
      <c r="H694" s="653"/>
      <c r="I694" s="653"/>
      <c r="J694" s="653"/>
      <c r="K694" s="653"/>
      <c r="L694" s="653"/>
      <c r="M694" s="653"/>
      <c r="N694" s="653">
        <v>1</v>
      </c>
      <c r="O694" s="653">
        <v>2342.1799999999998</v>
      </c>
      <c r="P694" s="666"/>
      <c r="Q694" s="654">
        <v>2342.1799999999998</v>
      </c>
    </row>
    <row r="695" spans="1:17" ht="14.4" customHeight="1" x14ac:dyDescent="0.3">
      <c r="A695" s="649" t="s">
        <v>566</v>
      </c>
      <c r="B695" s="650" t="s">
        <v>5153</v>
      </c>
      <c r="C695" s="650" t="s">
        <v>4661</v>
      </c>
      <c r="D695" s="650" t="s">
        <v>5511</v>
      </c>
      <c r="E695" s="650" t="s">
        <v>5512</v>
      </c>
      <c r="F695" s="653">
        <v>1</v>
      </c>
      <c r="G695" s="653">
        <v>6187.2</v>
      </c>
      <c r="H695" s="653">
        <v>1</v>
      </c>
      <c r="I695" s="653">
        <v>6187.2</v>
      </c>
      <c r="J695" s="653"/>
      <c r="K695" s="653"/>
      <c r="L695" s="653"/>
      <c r="M695" s="653"/>
      <c r="N695" s="653"/>
      <c r="O695" s="653"/>
      <c r="P695" s="666"/>
      <c r="Q695" s="654"/>
    </row>
    <row r="696" spans="1:17" ht="14.4" customHeight="1" x14ac:dyDescent="0.3">
      <c r="A696" s="649" t="s">
        <v>566</v>
      </c>
      <c r="B696" s="650" t="s">
        <v>5153</v>
      </c>
      <c r="C696" s="650" t="s">
        <v>4661</v>
      </c>
      <c r="D696" s="650" t="s">
        <v>5513</v>
      </c>
      <c r="E696" s="650" t="s">
        <v>5514</v>
      </c>
      <c r="F696" s="653">
        <v>6</v>
      </c>
      <c r="G696" s="653">
        <v>3541.2</v>
      </c>
      <c r="H696" s="653">
        <v>1</v>
      </c>
      <c r="I696" s="653">
        <v>590.19999999999993</v>
      </c>
      <c r="J696" s="653"/>
      <c r="K696" s="653"/>
      <c r="L696" s="653"/>
      <c r="M696" s="653"/>
      <c r="N696" s="653"/>
      <c r="O696" s="653"/>
      <c r="P696" s="666"/>
      <c r="Q696" s="654"/>
    </row>
    <row r="697" spans="1:17" ht="14.4" customHeight="1" x14ac:dyDescent="0.3">
      <c r="A697" s="649" t="s">
        <v>566</v>
      </c>
      <c r="B697" s="650" t="s">
        <v>5153</v>
      </c>
      <c r="C697" s="650" t="s">
        <v>4661</v>
      </c>
      <c r="D697" s="650" t="s">
        <v>5515</v>
      </c>
      <c r="E697" s="650" t="s">
        <v>5516</v>
      </c>
      <c r="F697" s="653">
        <v>6</v>
      </c>
      <c r="G697" s="653">
        <v>7524</v>
      </c>
      <c r="H697" s="653">
        <v>1</v>
      </c>
      <c r="I697" s="653">
        <v>1254</v>
      </c>
      <c r="J697" s="653"/>
      <c r="K697" s="653"/>
      <c r="L697" s="653"/>
      <c r="M697" s="653"/>
      <c r="N697" s="653"/>
      <c r="O697" s="653"/>
      <c r="P697" s="666"/>
      <c r="Q697" s="654"/>
    </row>
    <row r="698" spans="1:17" ht="14.4" customHeight="1" x14ac:dyDescent="0.3">
      <c r="A698" s="649" t="s">
        <v>566</v>
      </c>
      <c r="B698" s="650" t="s">
        <v>5153</v>
      </c>
      <c r="C698" s="650" t="s">
        <v>4661</v>
      </c>
      <c r="D698" s="650" t="s">
        <v>5517</v>
      </c>
      <c r="E698" s="650" t="s">
        <v>5518</v>
      </c>
      <c r="F698" s="653">
        <v>1</v>
      </c>
      <c r="G698" s="653">
        <v>6901.15</v>
      </c>
      <c r="H698" s="653">
        <v>1</v>
      </c>
      <c r="I698" s="653">
        <v>6901.15</v>
      </c>
      <c r="J698" s="653"/>
      <c r="K698" s="653"/>
      <c r="L698" s="653"/>
      <c r="M698" s="653"/>
      <c r="N698" s="653"/>
      <c r="O698" s="653"/>
      <c r="P698" s="666"/>
      <c r="Q698" s="654"/>
    </row>
    <row r="699" spans="1:17" ht="14.4" customHeight="1" x14ac:dyDescent="0.3">
      <c r="A699" s="649" t="s">
        <v>566</v>
      </c>
      <c r="B699" s="650" t="s">
        <v>5153</v>
      </c>
      <c r="C699" s="650" t="s">
        <v>4661</v>
      </c>
      <c r="D699" s="650" t="s">
        <v>5519</v>
      </c>
      <c r="E699" s="650" t="s">
        <v>5520</v>
      </c>
      <c r="F699" s="653"/>
      <c r="G699" s="653"/>
      <c r="H699" s="653"/>
      <c r="I699" s="653"/>
      <c r="J699" s="653">
        <v>4</v>
      </c>
      <c r="K699" s="653">
        <v>50827.4</v>
      </c>
      <c r="L699" s="653"/>
      <c r="M699" s="653">
        <v>12706.85</v>
      </c>
      <c r="N699" s="653"/>
      <c r="O699" s="653"/>
      <c r="P699" s="666"/>
      <c r="Q699" s="654"/>
    </row>
    <row r="700" spans="1:17" ht="14.4" customHeight="1" x14ac:dyDescent="0.3">
      <c r="A700" s="649" t="s">
        <v>566</v>
      </c>
      <c r="B700" s="650" t="s">
        <v>5153</v>
      </c>
      <c r="C700" s="650" t="s">
        <v>4661</v>
      </c>
      <c r="D700" s="650" t="s">
        <v>5521</v>
      </c>
      <c r="E700" s="650" t="s">
        <v>5520</v>
      </c>
      <c r="F700" s="653"/>
      <c r="G700" s="653"/>
      <c r="H700" s="653"/>
      <c r="I700" s="653"/>
      <c r="J700" s="653">
        <v>2</v>
      </c>
      <c r="K700" s="653">
        <v>18391.3</v>
      </c>
      <c r="L700" s="653"/>
      <c r="M700" s="653">
        <v>9195.65</v>
      </c>
      <c r="N700" s="653"/>
      <c r="O700" s="653"/>
      <c r="P700" s="666"/>
      <c r="Q700" s="654"/>
    </row>
    <row r="701" spans="1:17" ht="14.4" customHeight="1" x14ac:dyDescent="0.3">
      <c r="A701" s="649" t="s">
        <v>566</v>
      </c>
      <c r="B701" s="650" t="s">
        <v>5153</v>
      </c>
      <c r="C701" s="650" t="s">
        <v>4661</v>
      </c>
      <c r="D701" s="650" t="s">
        <v>5522</v>
      </c>
      <c r="E701" s="650" t="s">
        <v>5523</v>
      </c>
      <c r="F701" s="653"/>
      <c r="G701" s="653"/>
      <c r="H701" s="653"/>
      <c r="I701" s="653"/>
      <c r="J701" s="653">
        <v>53</v>
      </c>
      <c r="K701" s="653">
        <v>44326.55</v>
      </c>
      <c r="L701" s="653"/>
      <c r="M701" s="653">
        <v>836.35</v>
      </c>
      <c r="N701" s="653"/>
      <c r="O701" s="653"/>
      <c r="P701" s="666"/>
      <c r="Q701" s="654"/>
    </row>
    <row r="702" spans="1:17" ht="14.4" customHeight="1" x14ac:dyDescent="0.3">
      <c r="A702" s="649" t="s">
        <v>566</v>
      </c>
      <c r="B702" s="650" t="s">
        <v>5153</v>
      </c>
      <c r="C702" s="650" t="s">
        <v>4661</v>
      </c>
      <c r="D702" s="650" t="s">
        <v>5524</v>
      </c>
      <c r="E702" s="650" t="s">
        <v>5525</v>
      </c>
      <c r="F702" s="653">
        <v>1</v>
      </c>
      <c r="G702" s="653">
        <v>8669.48</v>
      </c>
      <c r="H702" s="653">
        <v>1</v>
      </c>
      <c r="I702" s="653">
        <v>8669.48</v>
      </c>
      <c r="J702" s="653"/>
      <c r="K702" s="653"/>
      <c r="L702" s="653"/>
      <c r="M702" s="653"/>
      <c r="N702" s="653"/>
      <c r="O702" s="653"/>
      <c r="P702" s="666"/>
      <c r="Q702" s="654"/>
    </row>
    <row r="703" spans="1:17" ht="14.4" customHeight="1" x14ac:dyDescent="0.3">
      <c r="A703" s="649" t="s">
        <v>566</v>
      </c>
      <c r="B703" s="650" t="s">
        <v>5153</v>
      </c>
      <c r="C703" s="650" t="s">
        <v>4661</v>
      </c>
      <c r="D703" s="650" t="s">
        <v>5526</v>
      </c>
      <c r="E703" s="650" t="s">
        <v>5382</v>
      </c>
      <c r="F703" s="653">
        <v>7</v>
      </c>
      <c r="G703" s="653">
        <v>121304.4</v>
      </c>
      <c r="H703" s="653">
        <v>1</v>
      </c>
      <c r="I703" s="653">
        <v>17329.2</v>
      </c>
      <c r="J703" s="653">
        <v>1</v>
      </c>
      <c r="K703" s="653">
        <v>17329.2</v>
      </c>
      <c r="L703" s="653">
        <v>0.14285714285714288</v>
      </c>
      <c r="M703" s="653">
        <v>17329.2</v>
      </c>
      <c r="N703" s="653">
        <v>1</v>
      </c>
      <c r="O703" s="653">
        <v>17329.2</v>
      </c>
      <c r="P703" s="666">
        <v>0.14285714285714288</v>
      </c>
      <c r="Q703" s="654">
        <v>17329.2</v>
      </c>
    </row>
    <row r="704" spans="1:17" ht="14.4" customHeight="1" x14ac:dyDescent="0.3">
      <c r="A704" s="649" t="s">
        <v>566</v>
      </c>
      <c r="B704" s="650" t="s">
        <v>5153</v>
      </c>
      <c r="C704" s="650" t="s">
        <v>4661</v>
      </c>
      <c r="D704" s="650" t="s">
        <v>5527</v>
      </c>
      <c r="E704" s="650" t="s">
        <v>5528</v>
      </c>
      <c r="F704" s="653"/>
      <c r="G704" s="653"/>
      <c r="H704" s="653"/>
      <c r="I704" s="653"/>
      <c r="J704" s="653">
        <v>2</v>
      </c>
      <c r="K704" s="653">
        <v>312.98</v>
      </c>
      <c r="L704" s="653"/>
      <c r="M704" s="653">
        <v>156.49</v>
      </c>
      <c r="N704" s="653"/>
      <c r="O704" s="653"/>
      <c r="P704" s="666"/>
      <c r="Q704" s="654"/>
    </row>
    <row r="705" spans="1:17" ht="14.4" customHeight="1" x14ac:dyDescent="0.3">
      <c r="A705" s="649" t="s">
        <v>566</v>
      </c>
      <c r="B705" s="650" t="s">
        <v>5153</v>
      </c>
      <c r="C705" s="650" t="s">
        <v>4661</v>
      </c>
      <c r="D705" s="650" t="s">
        <v>5529</v>
      </c>
      <c r="E705" s="650" t="s">
        <v>5530</v>
      </c>
      <c r="F705" s="653">
        <v>82</v>
      </c>
      <c r="G705" s="653">
        <v>12832.18</v>
      </c>
      <c r="H705" s="653">
        <v>1</v>
      </c>
      <c r="I705" s="653">
        <v>156.49</v>
      </c>
      <c r="J705" s="653">
        <v>25</v>
      </c>
      <c r="K705" s="653">
        <v>3912.25</v>
      </c>
      <c r="L705" s="653">
        <v>0.3048780487804878</v>
      </c>
      <c r="M705" s="653">
        <v>156.49</v>
      </c>
      <c r="N705" s="653"/>
      <c r="O705" s="653"/>
      <c r="P705" s="666"/>
      <c r="Q705" s="654"/>
    </row>
    <row r="706" spans="1:17" ht="14.4" customHeight="1" x14ac:dyDescent="0.3">
      <c r="A706" s="649" t="s">
        <v>566</v>
      </c>
      <c r="B706" s="650" t="s">
        <v>5153</v>
      </c>
      <c r="C706" s="650" t="s">
        <v>4661</v>
      </c>
      <c r="D706" s="650" t="s">
        <v>5531</v>
      </c>
      <c r="E706" s="650" t="s">
        <v>5530</v>
      </c>
      <c r="F706" s="653">
        <v>26</v>
      </c>
      <c r="G706" s="653">
        <v>4473.04</v>
      </c>
      <c r="H706" s="653">
        <v>1</v>
      </c>
      <c r="I706" s="653">
        <v>172.04</v>
      </c>
      <c r="J706" s="653">
        <v>16</v>
      </c>
      <c r="K706" s="653">
        <v>2752.64</v>
      </c>
      <c r="L706" s="653">
        <v>0.61538461538461531</v>
      </c>
      <c r="M706" s="653">
        <v>172.04</v>
      </c>
      <c r="N706" s="653"/>
      <c r="O706" s="653"/>
      <c r="P706" s="666"/>
      <c r="Q706" s="654"/>
    </row>
    <row r="707" spans="1:17" ht="14.4" customHeight="1" x14ac:dyDescent="0.3">
      <c r="A707" s="649" t="s">
        <v>566</v>
      </c>
      <c r="B707" s="650" t="s">
        <v>5153</v>
      </c>
      <c r="C707" s="650" t="s">
        <v>4661</v>
      </c>
      <c r="D707" s="650" t="s">
        <v>5532</v>
      </c>
      <c r="E707" s="650" t="s">
        <v>5530</v>
      </c>
      <c r="F707" s="653">
        <v>13</v>
      </c>
      <c r="G707" s="653">
        <v>2559.83</v>
      </c>
      <c r="H707" s="653">
        <v>1</v>
      </c>
      <c r="I707" s="653">
        <v>196.91</v>
      </c>
      <c r="J707" s="653">
        <v>3</v>
      </c>
      <c r="K707" s="653">
        <v>590.73</v>
      </c>
      <c r="L707" s="653">
        <v>0.23076923076923078</v>
      </c>
      <c r="M707" s="653">
        <v>196.91</v>
      </c>
      <c r="N707" s="653">
        <v>1</v>
      </c>
      <c r="O707" s="653">
        <v>196.91</v>
      </c>
      <c r="P707" s="666">
        <v>7.6923076923076927E-2</v>
      </c>
      <c r="Q707" s="654">
        <v>196.91</v>
      </c>
    </row>
    <row r="708" spans="1:17" ht="14.4" customHeight="1" x14ac:dyDescent="0.3">
      <c r="A708" s="649" t="s">
        <v>566</v>
      </c>
      <c r="B708" s="650" t="s">
        <v>5153</v>
      </c>
      <c r="C708" s="650" t="s">
        <v>4661</v>
      </c>
      <c r="D708" s="650" t="s">
        <v>5533</v>
      </c>
      <c r="E708" s="650" t="s">
        <v>5530</v>
      </c>
      <c r="F708" s="653">
        <v>3</v>
      </c>
      <c r="G708" s="653">
        <v>938.94</v>
      </c>
      <c r="H708" s="653">
        <v>1</v>
      </c>
      <c r="I708" s="653">
        <v>312.98</v>
      </c>
      <c r="J708" s="653">
        <v>4</v>
      </c>
      <c r="K708" s="653">
        <v>1251.92</v>
      </c>
      <c r="L708" s="653">
        <v>1.3333333333333333</v>
      </c>
      <c r="M708" s="653">
        <v>312.98</v>
      </c>
      <c r="N708" s="653"/>
      <c r="O708" s="653"/>
      <c r="P708" s="666"/>
      <c r="Q708" s="654"/>
    </row>
    <row r="709" spans="1:17" ht="14.4" customHeight="1" x14ac:dyDescent="0.3">
      <c r="A709" s="649" t="s">
        <v>566</v>
      </c>
      <c r="B709" s="650" t="s">
        <v>5153</v>
      </c>
      <c r="C709" s="650" t="s">
        <v>4661</v>
      </c>
      <c r="D709" s="650" t="s">
        <v>5534</v>
      </c>
      <c r="E709" s="650" t="s">
        <v>5530</v>
      </c>
      <c r="F709" s="653">
        <v>8</v>
      </c>
      <c r="G709" s="653">
        <v>3001.2799999999997</v>
      </c>
      <c r="H709" s="653">
        <v>1</v>
      </c>
      <c r="I709" s="653">
        <v>375.15999999999997</v>
      </c>
      <c r="J709" s="653">
        <v>3</v>
      </c>
      <c r="K709" s="653">
        <v>1125.48</v>
      </c>
      <c r="L709" s="653">
        <v>0.37500000000000006</v>
      </c>
      <c r="M709" s="653">
        <v>375.16</v>
      </c>
      <c r="N709" s="653"/>
      <c r="O709" s="653"/>
      <c r="P709" s="666"/>
      <c r="Q709" s="654"/>
    </row>
    <row r="710" spans="1:17" ht="14.4" customHeight="1" x14ac:dyDescent="0.3">
      <c r="A710" s="649" t="s">
        <v>566</v>
      </c>
      <c r="B710" s="650" t="s">
        <v>5153</v>
      </c>
      <c r="C710" s="650" t="s">
        <v>4661</v>
      </c>
      <c r="D710" s="650" t="s">
        <v>5535</v>
      </c>
      <c r="E710" s="650" t="s">
        <v>5530</v>
      </c>
      <c r="F710" s="653">
        <v>2</v>
      </c>
      <c r="G710" s="653">
        <v>837.38</v>
      </c>
      <c r="H710" s="653">
        <v>1</v>
      </c>
      <c r="I710" s="653">
        <v>418.69</v>
      </c>
      <c r="J710" s="653"/>
      <c r="K710" s="653"/>
      <c r="L710" s="653"/>
      <c r="M710" s="653"/>
      <c r="N710" s="653"/>
      <c r="O710" s="653"/>
      <c r="P710" s="666"/>
      <c r="Q710" s="654"/>
    </row>
    <row r="711" spans="1:17" ht="14.4" customHeight="1" x14ac:dyDescent="0.3">
      <c r="A711" s="649" t="s">
        <v>566</v>
      </c>
      <c r="B711" s="650" t="s">
        <v>5153</v>
      </c>
      <c r="C711" s="650" t="s">
        <v>4661</v>
      </c>
      <c r="D711" s="650" t="s">
        <v>5536</v>
      </c>
      <c r="E711" s="650" t="s">
        <v>5530</v>
      </c>
      <c r="F711" s="653">
        <v>4</v>
      </c>
      <c r="G711" s="653">
        <v>2147.36</v>
      </c>
      <c r="H711" s="653">
        <v>1</v>
      </c>
      <c r="I711" s="653">
        <v>536.84</v>
      </c>
      <c r="J711" s="653"/>
      <c r="K711" s="653"/>
      <c r="L711" s="653"/>
      <c r="M711" s="653"/>
      <c r="N711" s="653"/>
      <c r="O711" s="653"/>
      <c r="P711" s="666"/>
      <c r="Q711" s="654"/>
    </row>
    <row r="712" spans="1:17" ht="14.4" customHeight="1" x14ac:dyDescent="0.3">
      <c r="A712" s="649" t="s">
        <v>566</v>
      </c>
      <c r="B712" s="650" t="s">
        <v>5153</v>
      </c>
      <c r="C712" s="650" t="s">
        <v>4661</v>
      </c>
      <c r="D712" s="650" t="s">
        <v>5537</v>
      </c>
      <c r="E712" s="650" t="s">
        <v>5530</v>
      </c>
      <c r="F712" s="653">
        <v>2</v>
      </c>
      <c r="G712" s="653">
        <v>835.3</v>
      </c>
      <c r="H712" s="653">
        <v>1</v>
      </c>
      <c r="I712" s="653">
        <v>417.65</v>
      </c>
      <c r="J712" s="653">
        <v>2</v>
      </c>
      <c r="K712" s="653">
        <v>835.3</v>
      </c>
      <c r="L712" s="653">
        <v>1</v>
      </c>
      <c r="M712" s="653">
        <v>417.65</v>
      </c>
      <c r="N712" s="653"/>
      <c r="O712" s="653"/>
      <c r="P712" s="666"/>
      <c r="Q712" s="654"/>
    </row>
    <row r="713" spans="1:17" ht="14.4" customHeight="1" x14ac:dyDescent="0.3">
      <c r="A713" s="649" t="s">
        <v>566</v>
      </c>
      <c r="B713" s="650" t="s">
        <v>5153</v>
      </c>
      <c r="C713" s="650" t="s">
        <v>4661</v>
      </c>
      <c r="D713" s="650" t="s">
        <v>5538</v>
      </c>
      <c r="E713" s="650" t="s">
        <v>5530</v>
      </c>
      <c r="F713" s="653">
        <v>2</v>
      </c>
      <c r="G713" s="653">
        <v>1038.44</v>
      </c>
      <c r="H713" s="653">
        <v>1</v>
      </c>
      <c r="I713" s="653">
        <v>519.22</v>
      </c>
      <c r="J713" s="653"/>
      <c r="K713" s="653"/>
      <c r="L713" s="653"/>
      <c r="M713" s="653"/>
      <c r="N713" s="653"/>
      <c r="O713" s="653"/>
      <c r="P713" s="666"/>
      <c r="Q713" s="654"/>
    </row>
    <row r="714" spans="1:17" ht="14.4" customHeight="1" x14ac:dyDescent="0.3">
      <c r="A714" s="649" t="s">
        <v>566</v>
      </c>
      <c r="B714" s="650" t="s">
        <v>5153</v>
      </c>
      <c r="C714" s="650" t="s">
        <v>4661</v>
      </c>
      <c r="D714" s="650" t="s">
        <v>5539</v>
      </c>
      <c r="E714" s="650" t="s">
        <v>5530</v>
      </c>
      <c r="F714" s="653">
        <v>1</v>
      </c>
      <c r="G714" s="653">
        <v>555.49</v>
      </c>
      <c r="H714" s="653">
        <v>1</v>
      </c>
      <c r="I714" s="653">
        <v>555.49</v>
      </c>
      <c r="J714" s="653">
        <v>1</v>
      </c>
      <c r="K714" s="653">
        <v>555.49</v>
      </c>
      <c r="L714" s="653">
        <v>1</v>
      </c>
      <c r="M714" s="653">
        <v>555.49</v>
      </c>
      <c r="N714" s="653"/>
      <c r="O714" s="653"/>
      <c r="P714" s="666"/>
      <c r="Q714" s="654"/>
    </row>
    <row r="715" spans="1:17" ht="14.4" customHeight="1" x14ac:dyDescent="0.3">
      <c r="A715" s="649" t="s">
        <v>566</v>
      </c>
      <c r="B715" s="650" t="s">
        <v>5153</v>
      </c>
      <c r="C715" s="650" t="s">
        <v>4661</v>
      </c>
      <c r="D715" s="650" t="s">
        <v>5540</v>
      </c>
      <c r="E715" s="650" t="s">
        <v>5541</v>
      </c>
      <c r="F715" s="653"/>
      <c r="G715" s="653"/>
      <c r="H715" s="653"/>
      <c r="I715" s="653"/>
      <c r="J715" s="653"/>
      <c r="K715" s="653"/>
      <c r="L715" s="653"/>
      <c r="M715" s="653"/>
      <c r="N715" s="653">
        <v>1</v>
      </c>
      <c r="O715" s="653">
        <v>2706.67</v>
      </c>
      <c r="P715" s="666"/>
      <c r="Q715" s="654">
        <v>2706.67</v>
      </c>
    </row>
    <row r="716" spans="1:17" ht="14.4" customHeight="1" x14ac:dyDescent="0.3">
      <c r="A716" s="649" t="s">
        <v>566</v>
      </c>
      <c r="B716" s="650" t="s">
        <v>5153</v>
      </c>
      <c r="C716" s="650" t="s">
        <v>4661</v>
      </c>
      <c r="D716" s="650" t="s">
        <v>5542</v>
      </c>
      <c r="E716" s="650" t="s">
        <v>5302</v>
      </c>
      <c r="F716" s="653">
        <v>6</v>
      </c>
      <c r="G716" s="653">
        <v>5627.46</v>
      </c>
      <c r="H716" s="653">
        <v>1</v>
      </c>
      <c r="I716" s="653">
        <v>937.91</v>
      </c>
      <c r="J716" s="653"/>
      <c r="K716" s="653"/>
      <c r="L716" s="653"/>
      <c r="M716" s="653"/>
      <c r="N716" s="653">
        <v>3</v>
      </c>
      <c r="O716" s="653">
        <v>2813.73</v>
      </c>
      <c r="P716" s="666">
        <v>0.5</v>
      </c>
      <c r="Q716" s="654">
        <v>937.91</v>
      </c>
    </row>
    <row r="717" spans="1:17" ht="14.4" customHeight="1" x14ac:dyDescent="0.3">
      <c r="A717" s="649" t="s">
        <v>566</v>
      </c>
      <c r="B717" s="650" t="s">
        <v>5153</v>
      </c>
      <c r="C717" s="650" t="s">
        <v>4661</v>
      </c>
      <c r="D717" s="650" t="s">
        <v>5543</v>
      </c>
      <c r="E717" s="650" t="s">
        <v>5544</v>
      </c>
      <c r="F717" s="653">
        <v>1</v>
      </c>
      <c r="G717" s="653">
        <v>5486</v>
      </c>
      <c r="H717" s="653">
        <v>1</v>
      </c>
      <c r="I717" s="653">
        <v>5486</v>
      </c>
      <c r="J717" s="653"/>
      <c r="K717" s="653"/>
      <c r="L717" s="653"/>
      <c r="M717" s="653"/>
      <c r="N717" s="653">
        <v>1</v>
      </c>
      <c r="O717" s="653">
        <v>5486</v>
      </c>
      <c r="P717" s="666">
        <v>1</v>
      </c>
      <c r="Q717" s="654">
        <v>5486</v>
      </c>
    </row>
    <row r="718" spans="1:17" ht="14.4" customHeight="1" x14ac:dyDescent="0.3">
      <c r="A718" s="649" t="s">
        <v>566</v>
      </c>
      <c r="B718" s="650" t="s">
        <v>5153</v>
      </c>
      <c r="C718" s="650" t="s">
        <v>4661</v>
      </c>
      <c r="D718" s="650" t="s">
        <v>5545</v>
      </c>
      <c r="E718" s="650" t="s">
        <v>5546</v>
      </c>
      <c r="F718" s="653">
        <v>1</v>
      </c>
      <c r="G718" s="653">
        <v>23608.2</v>
      </c>
      <c r="H718" s="653">
        <v>1</v>
      </c>
      <c r="I718" s="653">
        <v>23608.2</v>
      </c>
      <c r="J718" s="653"/>
      <c r="K718" s="653"/>
      <c r="L718" s="653"/>
      <c r="M718" s="653"/>
      <c r="N718" s="653"/>
      <c r="O718" s="653"/>
      <c r="P718" s="666"/>
      <c r="Q718" s="654"/>
    </row>
    <row r="719" spans="1:17" ht="14.4" customHeight="1" x14ac:dyDescent="0.3">
      <c r="A719" s="649" t="s">
        <v>566</v>
      </c>
      <c r="B719" s="650" t="s">
        <v>5153</v>
      </c>
      <c r="C719" s="650" t="s">
        <v>4661</v>
      </c>
      <c r="D719" s="650" t="s">
        <v>5547</v>
      </c>
      <c r="E719" s="650" t="s">
        <v>5548</v>
      </c>
      <c r="F719" s="653"/>
      <c r="G719" s="653"/>
      <c r="H719" s="653"/>
      <c r="I719" s="653"/>
      <c r="J719" s="653">
        <v>2</v>
      </c>
      <c r="K719" s="653">
        <v>14538.8</v>
      </c>
      <c r="L719" s="653"/>
      <c r="M719" s="653">
        <v>7269.4</v>
      </c>
      <c r="N719" s="653"/>
      <c r="O719" s="653"/>
      <c r="P719" s="666"/>
      <c r="Q719" s="654"/>
    </row>
    <row r="720" spans="1:17" ht="14.4" customHeight="1" x14ac:dyDescent="0.3">
      <c r="A720" s="649" t="s">
        <v>566</v>
      </c>
      <c r="B720" s="650" t="s">
        <v>5153</v>
      </c>
      <c r="C720" s="650" t="s">
        <v>4661</v>
      </c>
      <c r="D720" s="650" t="s">
        <v>5549</v>
      </c>
      <c r="E720" s="650" t="s">
        <v>5530</v>
      </c>
      <c r="F720" s="653">
        <v>1</v>
      </c>
      <c r="G720" s="653">
        <v>417.65</v>
      </c>
      <c r="H720" s="653">
        <v>1</v>
      </c>
      <c r="I720" s="653">
        <v>417.65</v>
      </c>
      <c r="J720" s="653">
        <v>1</v>
      </c>
      <c r="K720" s="653">
        <v>417.65</v>
      </c>
      <c r="L720" s="653">
        <v>1</v>
      </c>
      <c r="M720" s="653">
        <v>417.65</v>
      </c>
      <c r="N720" s="653"/>
      <c r="O720" s="653"/>
      <c r="P720" s="666"/>
      <c r="Q720" s="654"/>
    </row>
    <row r="721" spans="1:17" ht="14.4" customHeight="1" x14ac:dyDescent="0.3">
      <c r="A721" s="649" t="s">
        <v>566</v>
      </c>
      <c r="B721" s="650" t="s">
        <v>5153</v>
      </c>
      <c r="C721" s="650" t="s">
        <v>4661</v>
      </c>
      <c r="D721" s="650" t="s">
        <v>5550</v>
      </c>
      <c r="E721" s="650" t="s">
        <v>5530</v>
      </c>
      <c r="F721" s="653">
        <v>2</v>
      </c>
      <c r="G721" s="653">
        <v>1214.6199999999999</v>
      </c>
      <c r="H721" s="653">
        <v>1</v>
      </c>
      <c r="I721" s="653">
        <v>607.30999999999995</v>
      </c>
      <c r="J721" s="653">
        <v>1</v>
      </c>
      <c r="K721" s="653">
        <v>607.30999999999995</v>
      </c>
      <c r="L721" s="653">
        <v>0.5</v>
      </c>
      <c r="M721" s="653">
        <v>607.30999999999995</v>
      </c>
      <c r="N721" s="653"/>
      <c r="O721" s="653"/>
      <c r="P721" s="666"/>
      <c r="Q721" s="654"/>
    </row>
    <row r="722" spans="1:17" ht="14.4" customHeight="1" x14ac:dyDescent="0.3">
      <c r="A722" s="649" t="s">
        <v>566</v>
      </c>
      <c r="B722" s="650" t="s">
        <v>5153</v>
      </c>
      <c r="C722" s="650" t="s">
        <v>4661</v>
      </c>
      <c r="D722" s="650" t="s">
        <v>5551</v>
      </c>
      <c r="E722" s="650" t="s">
        <v>5528</v>
      </c>
      <c r="F722" s="653">
        <v>1</v>
      </c>
      <c r="G722" s="653">
        <v>1356.6</v>
      </c>
      <c r="H722" s="653">
        <v>1</v>
      </c>
      <c r="I722" s="653">
        <v>1356.6</v>
      </c>
      <c r="J722" s="653"/>
      <c r="K722" s="653"/>
      <c r="L722" s="653"/>
      <c r="M722" s="653"/>
      <c r="N722" s="653"/>
      <c r="O722" s="653"/>
      <c r="P722" s="666"/>
      <c r="Q722" s="654"/>
    </row>
    <row r="723" spans="1:17" ht="14.4" customHeight="1" x14ac:dyDescent="0.3">
      <c r="A723" s="649" t="s">
        <v>566</v>
      </c>
      <c r="B723" s="650" t="s">
        <v>5153</v>
      </c>
      <c r="C723" s="650" t="s">
        <v>4661</v>
      </c>
      <c r="D723" s="650" t="s">
        <v>5552</v>
      </c>
      <c r="E723" s="650" t="s">
        <v>5553</v>
      </c>
      <c r="F723" s="653"/>
      <c r="G723" s="653"/>
      <c r="H723" s="653"/>
      <c r="I723" s="653"/>
      <c r="J723" s="653"/>
      <c r="K723" s="653"/>
      <c r="L723" s="653"/>
      <c r="M723" s="653"/>
      <c r="N723" s="653">
        <v>1</v>
      </c>
      <c r="O723" s="653">
        <v>10033.799999999999</v>
      </c>
      <c r="P723" s="666"/>
      <c r="Q723" s="654">
        <v>10033.799999999999</v>
      </c>
    </row>
    <row r="724" spans="1:17" ht="14.4" customHeight="1" x14ac:dyDescent="0.3">
      <c r="A724" s="649" t="s">
        <v>566</v>
      </c>
      <c r="B724" s="650" t="s">
        <v>5153</v>
      </c>
      <c r="C724" s="650" t="s">
        <v>4661</v>
      </c>
      <c r="D724" s="650" t="s">
        <v>5554</v>
      </c>
      <c r="E724" s="650" t="s">
        <v>5555</v>
      </c>
      <c r="F724" s="653">
        <v>2</v>
      </c>
      <c r="G724" s="653">
        <v>2881.3</v>
      </c>
      <c r="H724" s="653">
        <v>1</v>
      </c>
      <c r="I724" s="653">
        <v>1440.65</v>
      </c>
      <c r="J724" s="653"/>
      <c r="K724" s="653"/>
      <c r="L724" s="653"/>
      <c r="M724" s="653"/>
      <c r="N724" s="653"/>
      <c r="O724" s="653"/>
      <c r="P724" s="666"/>
      <c r="Q724" s="654"/>
    </row>
    <row r="725" spans="1:17" ht="14.4" customHeight="1" x14ac:dyDescent="0.3">
      <c r="A725" s="649" t="s">
        <v>566</v>
      </c>
      <c r="B725" s="650" t="s">
        <v>5153</v>
      </c>
      <c r="C725" s="650" t="s">
        <v>4661</v>
      </c>
      <c r="D725" s="650" t="s">
        <v>5556</v>
      </c>
      <c r="E725" s="650" t="s">
        <v>5557</v>
      </c>
      <c r="F725" s="653"/>
      <c r="G725" s="653"/>
      <c r="H725" s="653"/>
      <c r="I725" s="653"/>
      <c r="J725" s="653"/>
      <c r="K725" s="653"/>
      <c r="L725" s="653"/>
      <c r="M725" s="653"/>
      <c r="N725" s="653">
        <v>1</v>
      </c>
      <c r="O725" s="653">
        <v>27300</v>
      </c>
      <c r="P725" s="666"/>
      <c r="Q725" s="654">
        <v>27300</v>
      </c>
    </row>
    <row r="726" spans="1:17" ht="14.4" customHeight="1" x14ac:dyDescent="0.3">
      <c r="A726" s="649" t="s">
        <v>566</v>
      </c>
      <c r="B726" s="650" t="s">
        <v>5153</v>
      </c>
      <c r="C726" s="650" t="s">
        <v>4661</v>
      </c>
      <c r="D726" s="650" t="s">
        <v>5558</v>
      </c>
      <c r="E726" s="650" t="s">
        <v>5528</v>
      </c>
      <c r="F726" s="653"/>
      <c r="G726" s="653"/>
      <c r="H726" s="653"/>
      <c r="I726" s="653"/>
      <c r="J726" s="653">
        <v>1</v>
      </c>
      <c r="K726" s="653">
        <v>236.29</v>
      </c>
      <c r="L726" s="653"/>
      <c r="M726" s="653">
        <v>236.29</v>
      </c>
      <c r="N726" s="653"/>
      <c r="O726" s="653"/>
      <c r="P726" s="666"/>
      <c r="Q726" s="654"/>
    </row>
    <row r="727" spans="1:17" ht="14.4" customHeight="1" x14ac:dyDescent="0.3">
      <c r="A727" s="649" t="s">
        <v>566</v>
      </c>
      <c r="B727" s="650" t="s">
        <v>5153</v>
      </c>
      <c r="C727" s="650" t="s">
        <v>4672</v>
      </c>
      <c r="D727" s="650" t="s">
        <v>5559</v>
      </c>
      <c r="E727" s="650" t="s">
        <v>5560</v>
      </c>
      <c r="F727" s="653">
        <v>231</v>
      </c>
      <c r="G727" s="653">
        <v>7383268</v>
      </c>
      <c r="H727" s="653">
        <v>1</v>
      </c>
      <c r="I727" s="653">
        <v>31962.199134199134</v>
      </c>
      <c r="J727" s="653">
        <v>200</v>
      </c>
      <c r="K727" s="653">
        <v>6393176</v>
      </c>
      <c r="L727" s="653">
        <v>0.86590057410891763</v>
      </c>
      <c r="M727" s="653">
        <v>31965.88</v>
      </c>
      <c r="N727" s="653">
        <v>228</v>
      </c>
      <c r="O727" s="653">
        <v>7288248</v>
      </c>
      <c r="P727" s="666">
        <v>0.98713036016029754</v>
      </c>
      <c r="Q727" s="654">
        <v>31966</v>
      </c>
    </row>
    <row r="728" spans="1:17" ht="14.4" customHeight="1" x14ac:dyDescent="0.3">
      <c r="A728" s="649" t="s">
        <v>566</v>
      </c>
      <c r="B728" s="650" t="s">
        <v>5153</v>
      </c>
      <c r="C728" s="650" t="s">
        <v>4672</v>
      </c>
      <c r="D728" s="650" t="s">
        <v>5561</v>
      </c>
      <c r="E728" s="650" t="s">
        <v>5562</v>
      </c>
      <c r="F728" s="653">
        <v>76</v>
      </c>
      <c r="G728" s="653">
        <v>903860</v>
      </c>
      <c r="H728" s="653">
        <v>1</v>
      </c>
      <c r="I728" s="653">
        <v>11892.894736842105</v>
      </c>
      <c r="J728" s="653">
        <v>51</v>
      </c>
      <c r="K728" s="653">
        <v>606741</v>
      </c>
      <c r="L728" s="653">
        <v>0.67127763149160269</v>
      </c>
      <c r="M728" s="653">
        <v>11896.882352941177</v>
      </c>
      <c r="N728" s="653">
        <v>66</v>
      </c>
      <c r="O728" s="653">
        <v>785202</v>
      </c>
      <c r="P728" s="666">
        <v>0.86872081959595515</v>
      </c>
      <c r="Q728" s="654">
        <v>11897</v>
      </c>
    </row>
    <row r="729" spans="1:17" ht="14.4" customHeight="1" x14ac:dyDescent="0.3">
      <c r="A729" s="649" t="s">
        <v>566</v>
      </c>
      <c r="B729" s="650" t="s">
        <v>5153</v>
      </c>
      <c r="C729" s="650" t="s">
        <v>4672</v>
      </c>
      <c r="D729" s="650" t="s">
        <v>5563</v>
      </c>
      <c r="E729" s="650" t="s">
        <v>5564</v>
      </c>
      <c r="F729" s="653"/>
      <c r="G729" s="653"/>
      <c r="H729" s="653"/>
      <c r="I729" s="653"/>
      <c r="J729" s="653"/>
      <c r="K729" s="653"/>
      <c r="L729" s="653"/>
      <c r="M729" s="653"/>
      <c r="N729" s="653">
        <v>2</v>
      </c>
      <c r="O729" s="653">
        <v>4588</v>
      </c>
      <c r="P729" s="666"/>
      <c r="Q729" s="654">
        <v>2294</v>
      </c>
    </row>
    <row r="730" spans="1:17" ht="14.4" customHeight="1" x14ac:dyDescent="0.3">
      <c r="A730" s="649" t="s">
        <v>566</v>
      </c>
      <c r="B730" s="650" t="s">
        <v>5153</v>
      </c>
      <c r="C730" s="650" t="s">
        <v>4672</v>
      </c>
      <c r="D730" s="650" t="s">
        <v>4852</v>
      </c>
      <c r="E730" s="650" t="s">
        <v>4853</v>
      </c>
      <c r="F730" s="653">
        <v>36</v>
      </c>
      <c r="G730" s="653">
        <v>28796</v>
      </c>
      <c r="H730" s="653">
        <v>1</v>
      </c>
      <c r="I730" s="653">
        <v>799.88888888888891</v>
      </c>
      <c r="J730" s="653">
        <v>25</v>
      </c>
      <c r="K730" s="653">
        <v>20150</v>
      </c>
      <c r="L730" s="653">
        <v>0.69974996527295452</v>
      </c>
      <c r="M730" s="653">
        <v>806</v>
      </c>
      <c r="N730" s="653">
        <v>34</v>
      </c>
      <c r="O730" s="653">
        <v>27584</v>
      </c>
      <c r="P730" s="666">
        <v>0.9579108209473538</v>
      </c>
      <c r="Q730" s="654">
        <v>811.29411764705878</v>
      </c>
    </row>
    <row r="731" spans="1:17" ht="14.4" customHeight="1" x14ac:dyDescent="0.3">
      <c r="A731" s="649" t="s">
        <v>566</v>
      </c>
      <c r="B731" s="650" t="s">
        <v>5153</v>
      </c>
      <c r="C731" s="650" t="s">
        <v>4672</v>
      </c>
      <c r="D731" s="650" t="s">
        <v>4685</v>
      </c>
      <c r="E731" s="650" t="s">
        <v>4686</v>
      </c>
      <c r="F731" s="653">
        <v>269</v>
      </c>
      <c r="G731" s="653">
        <v>62139</v>
      </c>
      <c r="H731" s="653">
        <v>1</v>
      </c>
      <c r="I731" s="653">
        <v>231</v>
      </c>
      <c r="J731" s="653">
        <v>252</v>
      </c>
      <c r="K731" s="653">
        <v>58462</v>
      </c>
      <c r="L731" s="653">
        <v>0.94082621220167684</v>
      </c>
      <c r="M731" s="653">
        <v>231.99206349206349</v>
      </c>
      <c r="N731" s="653">
        <v>222</v>
      </c>
      <c r="O731" s="653">
        <v>51788</v>
      </c>
      <c r="P731" s="666">
        <v>0.83342184457426094</v>
      </c>
      <c r="Q731" s="654">
        <v>233.27927927927928</v>
      </c>
    </row>
    <row r="732" spans="1:17" ht="14.4" customHeight="1" x14ac:dyDescent="0.3">
      <c r="A732" s="649" t="s">
        <v>566</v>
      </c>
      <c r="B732" s="650" t="s">
        <v>5153</v>
      </c>
      <c r="C732" s="650" t="s">
        <v>4672</v>
      </c>
      <c r="D732" s="650" t="s">
        <v>5565</v>
      </c>
      <c r="E732" s="650" t="s">
        <v>5566</v>
      </c>
      <c r="F732" s="653">
        <v>140</v>
      </c>
      <c r="G732" s="653">
        <v>1304800</v>
      </c>
      <c r="H732" s="653">
        <v>1</v>
      </c>
      <c r="I732" s="653">
        <v>9320</v>
      </c>
      <c r="J732" s="653">
        <v>72</v>
      </c>
      <c r="K732" s="653">
        <v>671040</v>
      </c>
      <c r="L732" s="653">
        <v>0.51428571428571423</v>
      </c>
      <c r="M732" s="653">
        <v>9320</v>
      </c>
      <c r="N732" s="653">
        <v>107</v>
      </c>
      <c r="O732" s="653">
        <v>997240</v>
      </c>
      <c r="P732" s="666">
        <v>0.76428571428571423</v>
      </c>
      <c r="Q732" s="654">
        <v>9320</v>
      </c>
    </row>
    <row r="733" spans="1:17" ht="14.4" customHeight="1" x14ac:dyDescent="0.3">
      <c r="A733" s="649" t="s">
        <v>566</v>
      </c>
      <c r="B733" s="650" t="s">
        <v>5153</v>
      </c>
      <c r="C733" s="650" t="s">
        <v>4672</v>
      </c>
      <c r="D733" s="650" t="s">
        <v>5567</v>
      </c>
      <c r="E733" s="650" t="s">
        <v>5568</v>
      </c>
      <c r="F733" s="653">
        <v>0</v>
      </c>
      <c r="G733" s="653">
        <v>0</v>
      </c>
      <c r="H733" s="653"/>
      <c r="I733" s="653"/>
      <c r="J733" s="653">
        <v>0</v>
      </c>
      <c r="K733" s="653">
        <v>0</v>
      </c>
      <c r="L733" s="653"/>
      <c r="M733" s="653"/>
      <c r="N733" s="653">
        <v>0</v>
      </c>
      <c r="O733" s="653">
        <v>0</v>
      </c>
      <c r="P733" s="666"/>
      <c r="Q733" s="654"/>
    </row>
    <row r="734" spans="1:17" ht="14.4" customHeight="1" x14ac:dyDescent="0.3">
      <c r="A734" s="649" t="s">
        <v>566</v>
      </c>
      <c r="B734" s="650" t="s">
        <v>5153</v>
      </c>
      <c r="C734" s="650" t="s">
        <v>4672</v>
      </c>
      <c r="D734" s="650" t="s">
        <v>5569</v>
      </c>
      <c r="E734" s="650" t="s">
        <v>5570</v>
      </c>
      <c r="F734" s="653">
        <v>234</v>
      </c>
      <c r="G734" s="653">
        <v>0</v>
      </c>
      <c r="H734" s="653"/>
      <c r="I734" s="653">
        <v>0</v>
      </c>
      <c r="J734" s="653">
        <v>270</v>
      </c>
      <c r="K734" s="653">
        <v>0</v>
      </c>
      <c r="L734" s="653"/>
      <c r="M734" s="653">
        <v>0</v>
      </c>
      <c r="N734" s="653">
        <v>209</v>
      </c>
      <c r="O734" s="653">
        <v>0</v>
      </c>
      <c r="P734" s="666"/>
      <c r="Q734" s="654">
        <v>0</v>
      </c>
    </row>
    <row r="735" spans="1:17" ht="14.4" customHeight="1" x14ac:dyDescent="0.3">
      <c r="A735" s="649" t="s">
        <v>566</v>
      </c>
      <c r="B735" s="650" t="s">
        <v>5153</v>
      </c>
      <c r="C735" s="650" t="s">
        <v>4672</v>
      </c>
      <c r="D735" s="650" t="s">
        <v>4710</v>
      </c>
      <c r="E735" s="650" t="s">
        <v>4711</v>
      </c>
      <c r="F735" s="653">
        <v>1</v>
      </c>
      <c r="G735" s="653">
        <v>0</v>
      </c>
      <c r="H735" s="653"/>
      <c r="I735" s="653">
        <v>0</v>
      </c>
      <c r="J735" s="653">
        <v>11</v>
      </c>
      <c r="K735" s="653">
        <v>0</v>
      </c>
      <c r="L735" s="653"/>
      <c r="M735" s="653">
        <v>0</v>
      </c>
      <c r="N735" s="653"/>
      <c r="O735" s="653"/>
      <c r="P735" s="666"/>
      <c r="Q735" s="654"/>
    </row>
    <row r="736" spans="1:17" ht="14.4" customHeight="1" x14ac:dyDescent="0.3">
      <c r="A736" s="649" t="s">
        <v>566</v>
      </c>
      <c r="B736" s="650" t="s">
        <v>5153</v>
      </c>
      <c r="C736" s="650" t="s">
        <v>4672</v>
      </c>
      <c r="D736" s="650" t="s">
        <v>5571</v>
      </c>
      <c r="E736" s="650" t="s">
        <v>5572</v>
      </c>
      <c r="F736" s="653">
        <v>55</v>
      </c>
      <c r="G736" s="653">
        <v>0</v>
      </c>
      <c r="H736" s="653"/>
      <c r="I736" s="653">
        <v>0</v>
      </c>
      <c r="J736" s="653">
        <v>69</v>
      </c>
      <c r="K736" s="653">
        <v>0</v>
      </c>
      <c r="L736" s="653"/>
      <c r="M736" s="653">
        <v>0</v>
      </c>
      <c r="N736" s="653">
        <v>55</v>
      </c>
      <c r="O736" s="653">
        <v>0</v>
      </c>
      <c r="P736" s="666"/>
      <c r="Q736" s="654">
        <v>0</v>
      </c>
    </row>
    <row r="737" spans="1:17" ht="14.4" customHeight="1" x14ac:dyDescent="0.3">
      <c r="A737" s="649" t="s">
        <v>566</v>
      </c>
      <c r="B737" s="650" t="s">
        <v>5153</v>
      </c>
      <c r="C737" s="650" t="s">
        <v>4672</v>
      </c>
      <c r="D737" s="650" t="s">
        <v>5573</v>
      </c>
      <c r="E737" s="650" t="s">
        <v>5574</v>
      </c>
      <c r="F737" s="653">
        <v>99</v>
      </c>
      <c r="G737" s="653">
        <v>0</v>
      </c>
      <c r="H737" s="653"/>
      <c r="I737" s="653">
        <v>0</v>
      </c>
      <c r="J737" s="653">
        <v>76</v>
      </c>
      <c r="K737" s="653">
        <v>0</v>
      </c>
      <c r="L737" s="653"/>
      <c r="M737" s="653">
        <v>0</v>
      </c>
      <c r="N737" s="653">
        <v>62</v>
      </c>
      <c r="O737" s="653">
        <v>0</v>
      </c>
      <c r="P737" s="666"/>
      <c r="Q737" s="654">
        <v>0</v>
      </c>
    </row>
    <row r="738" spans="1:17" ht="14.4" customHeight="1" x14ac:dyDescent="0.3">
      <c r="A738" s="649" t="s">
        <v>566</v>
      </c>
      <c r="B738" s="650" t="s">
        <v>5153</v>
      </c>
      <c r="C738" s="650" t="s">
        <v>4672</v>
      </c>
      <c r="D738" s="650" t="s">
        <v>5575</v>
      </c>
      <c r="E738" s="650" t="s">
        <v>5576</v>
      </c>
      <c r="F738" s="653">
        <v>4</v>
      </c>
      <c r="G738" s="653">
        <v>0</v>
      </c>
      <c r="H738" s="653"/>
      <c r="I738" s="653">
        <v>0</v>
      </c>
      <c r="J738" s="653">
        <v>3</v>
      </c>
      <c r="K738" s="653">
        <v>0</v>
      </c>
      <c r="L738" s="653"/>
      <c r="M738" s="653">
        <v>0</v>
      </c>
      <c r="N738" s="653">
        <v>6</v>
      </c>
      <c r="O738" s="653">
        <v>0</v>
      </c>
      <c r="P738" s="666"/>
      <c r="Q738" s="654">
        <v>0</v>
      </c>
    </row>
    <row r="739" spans="1:17" ht="14.4" customHeight="1" x14ac:dyDescent="0.3">
      <c r="A739" s="649" t="s">
        <v>566</v>
      </c>
      <c r="B739" s="650" t="s">
        <v>5153</v>
      </c>
      <c r="C739" s="650" t="s">
        <v>4672</v>
      </c>
      <c r="D739" s="650" t="s">
        <v>5577</v>
      </c>
      <c r="E739" s="650" t="s">
        <v>5574</v>
      </c>
      <c r="F739" s="653">
        <v>1</v>
      </c>
      <c r="G739" s="653">
        <v>0</v>
      </c>
      <c r="H739" s="653"/>
      <c r="I739" s="653">
        <v>0</v>
      </c>
      <c r="J739" s="653"/>
      <c r="K739" s="653"/>
      <c r="L739" s="653"/>
      <c r="M739" s="653"/>
      <c r="N739" s="653"/>
      <c r="O739" s="653"/>
      <c r="P739" s="666"/>
      <c r="Q739" s="654"/>
    </row>
    <row r="740" spans="1:17" ht="14.4" customHeight="1" x14ac:dyDescent="0.3">
      <c r="A740" s="649" t="s">
        <v>566</v>
      </c>
      <c r="B740" s="650" t="s">
        <v>5153</v>
      </c>
      <c r="C740" s="650" t="s">
        <v>4672</v>
      </c>
      <c r="D740" s="650" t="s">
        <v>4805</v>
      </c>
      <c r="E740" s="650" t="s">
        <v>4806</v>
      </c>
      <c r="F740" s="653">
        <v>793</v>
      </c>
      <c r="G740" s="653">
        <v>0</v>
      </c>
      <c r="H740" s="653"/>
      <c r="I740" s="653">
        <v>0</v>
      </c>
      <c r="J740" s="653">
        <v>777</v>
      </c>
      <c r="K740" s="653">
        <v>0</v>
      </c>
      <c r="L740" s="653"/>
      <c r="M740" s="653">
        <v>0</v>
      </c>
      <c r="N740" s="653"/>
      <c r="O740" s="653"/>
      <c r="P740" s="666"/>
      <c r="Q740" s="654"/>
    </row>
    <row r="741" spans="1:17" ht="14.4" customHeight="1" x14ac:dyDescent="0.3">
      <c r="A741" s="649" t="s">
        <v>566</v>
      </c>
      <c r="B741" s="650" t="s">
        <v>5153</v>
      </c>
      <c r="C741" s="650" t="s">
        <v>4672</v>
      </c>
      <c r="D741" s="650" t="s">
        <v>5578</v>
      </c>
      <c r="E741" s="650" t="s">
        <v>5574</v>
      </c>
      <c r="F741" s="653">
        <v>65</v>
      </c>
      <c r="G741" s="653">
        <v>0</v>
      </c>
      <c r="H741" s="653"/>
      <c r="I741" s="653">
        <v>0</v>
      </c>
      <c r="J741" s="653">
        <v>63</v>
      </c>
      <c r="K741" s="653">
        <v>0</v>
      </c>
      <c r="L741" s="653"/>
      <c r="M741" s="653">
        <v>0</v>
      </c>
      <c r="N741" s="653">
        <v>74</v>
      </c>
      <c r="O741" s="653">
        <v>0</v>
      </c>
      <c r="P741" s="666"/>
      <c r="Q741" s="654">
        <v>0</v>
      </c>
    </row>
    <row r="742" spans="1:17" ht="14.4" customHeight="1" x14ac:dyDescent="0.3">
      <c r="A742" s="649" t="s">
        <v>566</v>
      </c>
      <c r="B742" s="650" t="s">
        <v>5153</v>
      </c>
      <c r="C742" s="650" t="s">
        <v>4672</v>
      </c>
      <c r="D742" s="650" t="s">
        <v>5579</v>
      </c>
      <c r="E742" s="650" t="s">
        <v>5580</v>
      </c>
      <c r="F742" s="653"/>
      <c r="G742" s="653"/>
      <c r="H742" s="653"/>
      <c r="I742" s="653"/>
      <c r="J742" s="653"/>
      <c r="K742" s="653"/>
      <c r="L742" s="653"/>
      <c r="M742" s="653"/>
      <c r="N742" s="653">
        <v>2</v>
      </c>
      <c r="O742" s="653">
        <v>10952</v>
      </c>
      <c r="P742" s="666"/>
      <c r="Q742" s="654">
        <v>5476</v>
      </c>
    </row>
    <row r="743" spans="1:17" ht="14.4" customHeight="1" x14ac:dyDescent="0.3">
      <c r="A743" s="649" t="s">
        <v>566</v>
      </c>
      <c r="B743" s="650" t="s">
        <v>5153</v>
      </c>
      <c r="C743" s="650" t="s">
        <v>4672</v>
      </c>
      <c r="D743" s="650" t="s">
        <v>5581</v>
      </c>
      <c r="E743" s="650" t="s">
        <v>5582</v>
      </c>
      <c r="F743" s="653">
        <v>1</v>
      </c>
      <c r="G743" s="653">
        <v>0</v>
      </c>
      <c r="H743" s="653"/>
      <c r="I743" s="653">
        <v>0</v>
      </c>
      <c r="J743" s="653"/>
      <c r="K743" s="653"/>
      <c r="L743" s="653"/>
      <c r="M743" s="653"/>
      <c r="N743" s="653"/>
      <c r="O743" s="653"/>
      <c r="P743" s="666"/>
      <c r="Q743" s="654"/>
    </row>
    <row r="744" spans="1:17" ht="14.4" customHeight="1" x14ac:dyDescent="0.3">
      <c r="A744" s="649" t="s">
        <v>566</v>
      </c>
      <c r="B744" s="650" t="s">
        <v>5153</v>
      </c>
      <c r="C744" s="650" t="s">
        <v>4672</v>
      </c>
      <c r="D744" s="650" t="s">
        <v>5583</v>
      </c>
      <c r="E744" s="650" t="s">
        <v>5584</v>
      </c>
      <c r="F744" s="653">
        <v>411</v>
      </c>
      <c r="G744" s="653">
        <v>9848228</v>
      </c>
      <c r="H744" s="653">
        <v>1</v>
      </c>
      <c r="I744" s="653">
        <v>23961.625304136254</v>
      </c>
      <c r="J744" s="653">
        <v>513</v>
      </c>
      <c r="K744" s="653">
        <v>12294434</v>
      </c>
      <c r="L744" s="653">
        <v>1.2483904718696601</v>
      </c>
      <c r="M744" s="653">
        <v>23965.75828460039</v>
      </c>
      <c r="N744" s="653">
        <v>472</v>
      </c>
      <c r="O744" s="653">
        <v>11311952</v>
      </c>
      <c r="P744" s="666">
        <v>1.1486281592993175</v>
      </c>
      <c r="Q744" s="654">
        <v>23966</v>
      </c>
    </row>
    <row r="745" spans="1:17" ht="14.4" customHeight="1" x14ac:dyDescent="0.3">
      <c r="A745" s="649" t="s">
        <v>566</v>
      </c>
      <c r="B745" s="650" t="s">
        <v>5153</v>
      </c>
      <c r="C745" s="650" t="s">
        <v>4672</v>
      </c>
      <c r="D745" s="650" t="s">
        <v>5585</v>
      </c>
      <c r="E745" s="650" t="s">
        <v>5586</v>
      </c>
      <c r="F745" s="653">
        <v>1</v>
      </c>
      <c r="G745" s="653">
        <v>6666</v>
      </c>
      <c r="H745" s="653">
        <v>1</v>
      </c>
      <c r="I745" s="653">
        <v>6666</v>
      </c>
      <c r="J745" s="653">
        <v>15</v>
      </c>
      <c r="K745" s="653">
        <v>100122</v>
      </c>
      <c r="L745" s="653">
        <v>15.01980198019802</v>
      </c>
      <c r="M745" s="653">
        <v>6674.8</v>
      </c>
      <c r="N745" s="653">
        <v>4</v>
      </c>
      <c r="O745" s="653">
        <v>26704</v>
      </c>
      <c r="P745" s="666">
        <v>4.0060006000600064</v>
      </c>
      <c r="Q745" s="654">
        <v>6676</v>
      </c>
    </row>
    <row r="746" spans="1:17" ht="14.4" customHeight="1" x14ac:dyDescent="0.3">
      <c r="A746" s="649" t="s">
        <v>566</v>
      </c>
      <c r="B746" s="650" t="s">
        <v>5153</v>
      </c>
      <c r="C746" s="650" t="s">
        <v>4672</v>
      </c>
      <c r="D746" s="650" t="s">
        <v>5587</v>
      </c>
      <c r="E746" s="650" t="s">
        <v>5574</v>
      </c>
      <c r="F746" s="653">
        <v>27</v>
      </c>
      <c r="G746" s="653">
        <v>0</v>
      </c>
      <c r="H746" s="653"/>
      <c r="I746" s="653">
        <v>0</v>
      </c>
      <c r="J746" s="653">
        <v>26</v>
      </c>
      <c r="K746" s="653">
        <v>0</v>
      </c>
      <c r="L746" s="653"/>
      <c r="M746" s="653">
        <v>0</v>
      </c>
      <c r="N746" s="653">
        <v>35</v>
      </c>
      <c r="O746" s="653">
        <v>0</v>
      </c>
      <c r="P746" s="666"/>
      <c r="Q746" s="654">
        <v>0</v>
      </c>
    </row>
    <row r="747" spans="1:17" ht="14.4" customHeight="1" x14ac:dyDescent="0.3">
      <c r="A747" s="649" t="s">
        <v>566</v>
      </c>
      <c r="B747" s="650" t="s">
        <v>5153</v>
      </c>
      <c r="C747" s="650" t="s">
        <v>4672</v>
      </c>
      <c r="D747" s="650" t="s">
        <v>5588</v>
      </c>
      <c r="E747" s="650" t="s">
        <v>5589</v>
      </c>
      <c r="F747" s="653">
        <v>709</v>
      </c>
      <c r="G747" s="653">
        <v>19824716</v>
      </c>
      <c r="H747" s="653">
        <v>1</v>
      </c>
      <c r="I747" s="653">
        <v>27961.517630465445</v>
      </c>
      <c r="J747" s="653">
        <v>686</v>
      </c>
      <c r="K747" s="653">
        <v>19184494</v>
      </c>
      <c r="L747" s="653">
        <v>0.96770586776627721</v>
      </c>
      <c r="M747" s="653">
        <v>27965.734693877552</v>
      </c>
      <c r="N747" s="653">
        <v>831</v>
      </c>
      <c r="O747" s="653">
        <v>23239746</v>
      </c>
      <c r="P747" s="666">
        <v>1.1722612318885173</v>
      </c>
      <c r="Q747" s="654">
        <v>27966</v>
      </c>
    </row>
    <row r="748" spans="1:17" ht="14.4" customHeight="1" x14ac:dyDescent="0.3">
      <c r="A748" s="649" t="s">
        <v>566</v>
      </c>
      <c r="B748" s="650" t="s">
        <v>5153</v>
      </c>
      <c r="C748" s="650" t="s">
        <v>4672</v>
      </c>
      <c r="D748" s="650" t="s">
        <v>4910</v>
      </c>
      <c r="E748" s="650" t="s">
        <v>4911</v>
      </c>
      <c r="F748" s="653">
        <v>0</v>
      </c>
      <c r="G748" s="653">
        <v>0</v>
      </c>
      <c r="H748" s="653"/>
      <c r="I748" s="653"/>
      <c r="J748" s="653"/>
      <c r="K748" s="653"/>
      <c r="L748" s="653"/>
      <c r="M748" s="653"/>
      <c r="N748" s="653"/>
      <c r="O748" s="653"/>
      <c r="P748" s="666"/>
      <c r="Q748" s="654"/>
    </row>
    <row r="749" spans="1:17" ht="14.4" customHeight="1" x14ac:dyDescent="0.3">
      <c r="A749" s="649" t="s">
        <v>566</v>
      </c>
      <c r="B749" s="650" t="s">
        <v>5153</v>
      </c>
      <c r="C749" s="650" t="s">
        <v>4672</v>
      </c>
      <c r="D749" s="650" t="s">
        <v>5590</v>
      </c>
      <c r="E749" s="650" t="s">
        <v>5591</v>
      </c>
      <c r="F749" s="653">
        <v>42</v>
      </c>
      <c r="G749" s="653">
        <v>39018</v>
      </c>
      <c r="H749" s="653">
        <v>1</v>
      </c>
      <c r="I749" s="653">
        <v>929</v>
      </c>
      <c r="J749" s="653">
        <v>40</v>
      </c>
      <c r="K749" s="653">
        <v>44400</v>
      </c>
      <c r="L749" s="653">
        <v>1.137936337075196</v>
      </c>
      <c r="M749" s="653">
        <v>1110</v>
      </c>
      <c r="N749" s="653">
        <v>68</v>
      </c>
      <c r="O749" s="653">
        <v>75914</v>
      </c>
      <c r="P749" s="666">
        <v>1.9456148444307755</v>
      </c>
      <c r="Q749" s="654">
        <v>1116.3823529411766</v>
      </c>
    </row>
    <row r="750" spans="1:17" ht="14.4" customHeight="1" x14ac:dyDescent="0.3">
      <c r="A750" s="649" t="s">
        <v>566</v>
      </c>
      <c r="B750" s="650" t="s">
        <v>5153</v>
      </c>
      <c r="C750" s="650" t="s">
        <v>4672</v>
      </c>
      <c r="D750" s="650" t="s">
        <v>5592</v>
      </c>
      <c r="E750" s="650" t="s">
        <v>5593</v>
      </c>
      <c r="F750" s="653">
        <v>25</v>
      </c>
      <c r="G750" s="653">
        <v>0</v>
      </c>
      <c r="H750" s="653"/>
      <c r="I750" s="653">
        <v>0</v>
      </c>
      <c r="J750" s="653">
        <v>19</v>
      </c>
      <c r="K750" s="653">
        <v>0</v>
      </c>
      <c r="L750" s="653"/>
      <c r="M750" s="653">
        <v>0</v>
      </c>
      <c r="N750" s="653">
        <v>23</v>
      </c>
      <c r="O750" s="653">
        <v>0</v>
      </c>
      <c r="P750" s="666"/>
      <c r="Q750" s="654">
        <v>0</v>
      </c>
    </row>
    <row r="751" spans="1:17" ht="14.4" customHeight="1" x14ac:dyDescent="0.3">
      <c r="A751" s="649" t="s">
        <v>566</v>
      </c>
      <c r="B751" s="650" t="s">
        <v>5153</v>
      </c>
      <c r="C751" s="650" t="s">
        <v>4672</v>
      </c>
      <c r="D751" s="650" t="s">
        <v>5594</v>
      </c>
      <c r="E751" s="650" t="s">
        <v>5595</v>
      </c>
      <c r="F751" s="653">
        <v>228</v>
      </c>
      <c r="G751" s="653">
        <v>77969</v>
      </c>
      <c r="H751" s="653">
        <v>1</v>
      </c>
      <c r="I751" s="653">
        <v>341.96929824561403</v>
      </c>
      <c r="J751" s="653">
        <v>201</v>
      </c>
      <c r="K751" s="653">
        <v>69132</v>
      </c>
      <c r="L751" s="653">
        <v>0.88666008285344178</v>
      </c>
      <c r="M751" s="653">
        <v>343.94029850746267</v>
      </c>
      <c r="N751" s="653">
        <v>195</v>
      </c>
      <c r="O751" s="653">
        <v>67584</v>
      </c>
      <c r="P751" s="666">
        <v>0.86680603829727199</v>
      </c>
      <c r="Q751" s="654">
        <v>346.5846153846154</v>
      </c>
    </row>
    <row r="752" spans="1:17" ht="14.4" customHeight="1" x14ac:dyDescent="0.3">
      <c r="A752" s="649" t="s">
        <v>566</v>
      </c>
      <c r="B752" s="650" t="s">
        <v>5153</v>
      </c>
      <c r="C752" s="650" t="s">
        <v>4672</v>
      </c>
      <c r="D752" s="650" t="s">
        <v>4803</v>
      </c>
      <c r="E752" s="650" t="s">
        <v>4799</v>
      </c>
      <c r="F752" s="653">
        <v>9</v>
      </c>
      <c r="G752" s="653">
        <v>5436</v>
      </c>
      <c r="H752" s="653">
        <v>1</v>
      </c>
      <c r="I752" s="653">
        <v>604</v>
      </c>
      <c r="J752" s="653">
        <v>14</v>
      </c>
      <c r="K752" s="653">
        <v>8484</v>
      </c>
      <c r="L752" s="653">
        <v>1.5607064017660044</v>
      </c>
      <c r="M752" s="653">
        <v>606</v>
      </c>
      <c r="N752" s="653">
        <v>10</v>
      </c>
      <c r="O752" s="653">
        <v>6084</v>
      </c>
      <c r="P752" s="666">
        <v>1.119205298013245</v>
      </c>
      <c r="Q752" s="654">
        <v>608.4</v>
      </c>
    </row>
    <row r="753" spans="1:17" ht="14.4" customHeight="1" x14ac:dyDescent="0.3">
      <c r="A753" s="649" t="s">
        <v>566</v>
      </c>
      <c r="B753" s="650" t="s">
        <v>5153</v>
      </c>
      <c r="C753" s="650" t="s">
        <v>4672</v>
      </c>
      <c r="D753" s="650" t="s">
        <v>4798</v>
      </c>
      <c r="E753" s="650" t="s">
        <v>4799</v>
      </c>
      <c r="F753" s="653">
        <v>3</v>
      </c>
      <c r="G753" s="653">
        <v>1554</v>
      </c>
      <c r="H753" s="653">
        <v>1</v>
      </c>
      <c r="I753" s="653">
        <v>518</v>
      </c>
      <c r="J753" s="653">
        <v>1</v>
      </c>
      <c r="K753" s="653">
        <v>520</v>
      </c>
      <c r="L753" s="653">
        <v>0.33462033462033464</v>
      </c>
      <c r="M753" s="653">
        <v>520</v>
      </c>
      <c r="N753" s="653">
        <v>1</v>
      </c>
      <c r="O753" s="653">
        <v>524</v>
      </c>
      <c r="P753" s="666">
        <v>0.33719433719433717</v>
      </c>
      <c r="Q753" s="654">
        <v>524</v>
      </c>
    </row>
    <row r="754" spans="1:17" ht="14.4" customHeight="1" x14ac:dyDescent="0.3">
      <c r="A754" s="649" t="s">
        <v>566</v>
      </c>
      <c r="B754" s="650" t="s">
        <v>5153</v>
      </c>
      <c r="C754" s="650" t="s">
        <v>4672</v>
      </c>
      <c r="D754" s="650" t="s">
        <v>5596</v>
      </c>
      <c r="E754" s="650" t="s">
        <v>5574</v>
      </c>
      <c r="F754" s="653">
        <v>2</v>
      </c>
      <c r="G754" s="653">
        <v>0</v>
      </c>
      <c r="H754" s="653"/>
      <c r="I754" s="653">
        <v>0</v>
      </c>
      <c r="J754" s="653">
        <v>5</v>
      </c>
      <c r="K754" s="653">
        <v>0</v>
      </c>
      <c r="L754" s="653"/>
      <c r="M754" s="653">
        <v>0</v>
      </c>
      <c r="N754" s="653">
        <v>6</v>
      </c>
      <c r="O754" s="653">
        <v>0</v>
      </c>
      <c r="P754" s="666"/>
      <c r="Q754" s="654">
        <v>0</v>
      </c>
    </row>
    <row r="755" spans="1:17" ht="14.4" customHeight="1" x14ac:dyDescent="0.3">
      <c r="A755" s="649" t="s">
        <v>566</v>
      </c>
      <c r="B755" s="650" t="s">
        <v>5597</v>
      </c>
      <c r="C755" s="650" t="s">
        <v>4672</v>
      </c>
      <c r="D755" s="650" t="s">
        <v>4714</v>
      </c>
      <c r="E755" s="650" t="s">
        <v>4715</v>
      </c>
      <c r="F755" s="653"/>
      <c r="G755" s="653"/>
      <c r="H755" s="653"/>
      <c r="I755" s="653"/>
      <c r="J755" s="653">
        <v>1</v>
      </c>
      <c r="K755" s="653">
        <v>742</v>
      </c>
      <c r="L755" s="653"/>
      <c r="M755" s="653">
        <v>742</v>
      </c>
      <c r="N755" s="653"/>
      <c r="O755" s="653"/>
      <c r="P755" s="666"/>
      <c r="Q755" s="654"/>
    </row>
    <row r="756" spans="1:17" ht="14.4" customHeight="1" x14ac:dyDescent="0.3">
      <c r="A756" s="649" t="s">
        <v>5598</v>
      </c>
      <c r="B756" s="650" t="s">
        <v>4636</v>
      </c>
      <c r="C756" s="650" t="s">
        <v>4661</v>
      </c>
      <c r="D756" s="650" t="s">
        <v>4786</v>
      </c>
      <c r="E756" s="650" t="s">
        <v>4787</v>
      </c>
      <c r="F756" s="653"/>
      <c r="G756" s="653"/>
      <c r="H756" s="653"/>
      <c r="I756" s="653"/>
      <c r="J756" s="653">
        <v>106</v>
      </c>
      <c r="K756" s="653">
        <v>95903.5</v>
      </c>
      <c r="L756" s="653"/>
      <c r="M756" s="653">
        <v>904.75</v>
      </c>
      <c r="N756" s="653">
        <v>231</v>
      </c>
      <c r="O756" s="653">
        <v>208997.25</v>
      </c>
      <c r="P756" s="666"/>
      <c r="Q756" s="654">
        <v>904.75</v>
      </c>
    </row>
    <row r="757" spans="1:17" ht="14.4" customHeight="1" x14ac:dyDescent="0.3">
      <c r="A757" s="649" t="s">
        <v>5598</v>
      </c>
      <c r="B757" s="650" t="s">
        <v>4636</v>
      </c>
      <c r="C757" s="650" t="s">
        <v>4672</v>
      </c>
      <c r="D757" s="650" t="s">
        <v>4788</v>
      </c>
      <c r="E757" s="650" t="s">
        <v>4789</v>
      </c>
      <c r="F757" s="653">
        <v>7</v>
      </c>
      <c r="G757" s="653">
        <v>1295</v>
      </c>
      <c r="H757" s="653">
        <v>1</v>
      </c>
      <c r="I757" s="653">
        <v>185</v>
      </c>
      <c r="J757" s="653">
        <v>2</v>
      </c>
      <c r="K757" s="653">
        <v>370</v>
      </c>
      <c r="L757" s="653">
        <v>0.2857142857142857</v>
      </c>
      <c r="M757" s="653">
        <v>185</v>
      </c>
      <c r="N757" s="653"/>
      <c r="O757" s="653"/>
      <c r="P757" s="666"/>
      <c r="Q757" s="654"/>
    </row>
    <row r="758" spans="1:17" ht="14.4" customHeight="1" x14ac:dyDescent="0.3">
      <c r="A758" s="649" t="s">
        <v>5598</v>
      </c>
      <c r="B758" s="650" t="s">
        <v>4636</v>
      </c>
      <c r="C758" s="650" t="s">
        <v>4672</v>
      </c>
      <c r="D758" s="650" t="s">
        <v>4813</v>
      </c>
      <c r="E758" s="650" t="s">
        <v>4814</v>
      </c>
      <c r="F758" s="653">
        <v>1</v>
      </c>
      <c r="G758" s="653">
        <v>1093</v>
      </c>
      <c r="H758" s="653">
        <v>1</v>
      </c>
      <c r="I758" s="653">
        <v>1093</v>
      </c>
      <c r="J758" s="653"/>
      <c r="K758" s="653"/>
      <c r="L758" s="653"/>
      <c r="M758" s="653"/>
      <c r="N758" s="653"/>
      <c r="O758" s="653"/>
      <c r="P758" s="666"/>
      <c r="Q758" s="654"/>
    </row>
    <row r="759" spans="1:17" ht="14.4" customHeight="1" x14ac:dyDescent="0.3">
      <c r="A759" s="649" t="s">
        <v>5598</v>
      </c>
      <c r="B759" s="650" t="s">
        <v>4636</v>
      </c>
      <c r="C759" s="650" t="s">
        <v>4672</v>
      </c>
      <c r="D759" s="650" t="s">
        <v>4677</v>
      </c>
      <c r="E759" s="650" t="s">
        <v>4678</v>
      </c>
      <c r="F759" s="653"/>
      <c r="G759" s="653"/>
      <c r="H759" s="653"/>
      <c r="I759" s="653"/>
      <c r="J759" s="653">
        <v>1</v>
      </c>
      <c r="K759" s="653">
        <v>34</v>
      </c>
      <c r="L759" s="653"/>
      <c r="M759" s="653">
        <v>34</v>
      </c>
      <c r="N759" s="653">
        <v>1</v>
      </c>
      <c r="O759" s="653">
        <v>35</v>
      </c>
      <c r="P759" s="666"/>
      <c r="Q759" s="654">
        <v>35</v>
      </c>
    </row>
    <row r="760" spans="1:17" ht="14.4" customHeight="1" x14ac:dyDescent="0.3">
      <c r="A760" s="649" t="s">
        <v>5598</v>
      </c>
      <c r="B760" s="650" t="s">
        <v>4636</v>
      </c>
      <c r="C760" s="650" t="s">
        <v>4672</v>
      </c>
      <c r="D760" s="650" t="s">
        <v>4683</v>
      </c>
      <c r="E760" s="650" t="s">
        <v>4632</v>
      </c>
      <c r="F760" s="653">
        <v>65</v>
      </c>
      <c r="G760" s="653">
        <v>10140</v>
      </c>
      <c r="H760" s="653">
        <v>1</v>
      </c>
      <c r="I760" s="653">
        <v>156</v>
      </c>
      <c r="J760" s="653"/>
      <c r="K760" s="653"/>
      <c r="L760" s="653"/>
      <c r="M760" s="653"/>
      <c r="N760" s="653"/>
      <c r="O760" s="653"/>
      <c r="P760" s="666"/>
      <c r="Q760" s="654"/>
    </row>
    <row r="761" spans="1:17" ht="14.4" customHeight="1" x14ac:dyDescent="0.3">
      <c r="A761" s="649" t="s">
        <v>5598</v>
      </c>
      <c r="B761" s="650" t="s">
        <v>4636</v>
      </c>
      <c r="C761" s="650" t="s">
        <v>4672</v>
      </c>
      <c r="D761" s="650" t="s">
        <v>4684</v>
      </c>
      <c r="E761" s="650" t="s">
        <v>4632</v>
      </c>
      <c r="F761" s="653">
        <v>73</v>
      </c>
      <c r="G761" s="653">
        <v>5694</v>
      </c>
      <c r="H761" s="653">
        <v>1</v>
      </c>
      <c r="I761" s="653">
        <v>78</v>
      </c>
      <c r="J761" s="653"/>
      <c r="K761" s="653"/>
      <c r="L761" s="653"/>
      <c r="M761" s="653"/>
      <c r="N761" s="653"/>
      <c r="O761" s="653"/>
      <c r="P761" s="666"/>
      <c r="Q761" s="654"/>
    </row>
    <row r="762" spans="1:17" ht="14.4" customHeight="1" x14ac:dyDescent="0.3">
      <c r="A762" s="649" t="s">
        <v>5598</v>
      </c>
      <c r="B762" s="650" t="s">
        <v>4636</v>
      </c>
      <c r="C762" s="650" t="s">
        <v>4672</v>
      </c>
      <c r="D762" s="650" t="s">
        <v>4685</v>
      </c>
      <c r="E762" s="650" t="s">
        <v>4686</v>
      </c>
      <c r="F762" s="653">
        <v>1697</v>
      </c>
      <c r="G762" s="653">
        <v>392007</v>
      </c>
      <c r="H762" s="653">
        <v>1</v>
      </c>
      <c r="I762" s="653">
        <v>231</v>
      </c>
      <c r="J762" s="653">
        <v>1598</v>
      </c>
      <c r="K762" s="653">
        <v>370736</v>
      </c>
      <c r="L762" s="653">
        <v>0.94573821385842605</v>
      </c>
      <c r="M762" s="653">
        <v>232</v>
      </c>
      <c r="N762" s="653">
        <v>1961</v>
      </c>
      <c r="O762" s="653">
        <v>457294</v>
      </c>
      <c r="P762" s="666">
        <v>1.1665454953610521</v>
      </c>
      <c r="Q762" s="654">
        <v>233.19428862825089</v>
      </c>
    </row>
    <row r="763" spans="1:17" ht="14.4" customHeight="1" x14ac:dyDescent="0.3">
      <c r="A763" s="649" t="s">
        <v>5598</v>
      </c>
      <c r="B763" s="650" t="s">
        <v>4636</v>
      </c>
      <c r="C763" s="650" t="s">
        <v>4672</v>
      </c>
      <c r="D763" s="650" t="s">
        <v>4687</v>
      </c>
      <c r="E763" s="650" t="s">
        <v>4688</v>
      </c>
      <c r="F763" s="653">
        <v>809</v>
      </c>
      <c r="G763" s="653">
        <v>93844</v>
      </c>
      <c r="H763" s="653">
        <v>1</v>
      </c>
      <c r="I763" s="653">
        <v>116</v>
      </c>
      <c r="J763" s="653">
        <v>1066</v>
      </c>
      <c r="K763" s="653">
        <v>123656</v>
      </c>
      <c r="L763" s="653">
        <v>1.3176761433868973</v>
      </c>
      <c r="M763" s="653">
        <v>116</v>
      </c>
      <c r="N763" s="653">
        <v>1040</v>
      </c>
      <c r="O763" s="653">
        <v>121844</v>
      </c>
      <c r="P763" s="666">
        <v>1.2983675035164741</v>
      </c>
      <c r="Q763" s="654">
        <v>117.1576923076923</v>
      </c>
    </row>
    <row r="764" spans="1:17" ht="14.4" customHeight="1" x14ac:dyDescent="0.3">
      <c r="A764" s="649" t="s">
        <v>5598</v>
      </c>
      <c r="B764" s="650" t="s">
        <v>4636</v>
      </c>
      <c r="C764" s="650" t="s">
        <v>4672</v>
      </c>
      <c r="D764" s="650" t="s">
        <v>4689</v>
      </c>
      <c r="E764" s="650" t="s">
        <v>4690</v>
      </c>
      <c r="F764" s="653">
        <v>4</v>
      </c>
      <c r="G764" s="653">
        <v>1276</v>
      </c>
      <c r="H764" s="653">
        <v>1</v>
      </c>
      <c r="I764" s="653">
        <v>319</v>
      </c>
      <c r="J764" s="653">
        <v>1</v>
      </c>
      <c r="K764" s="653">
        <v>320</v>
      </c>
      <c r="L764" s="653">
        <v>0.2507836990595611</v>
      </c>
      <c r="M764" s="653">
        <v>320</v>
      </c>
      <c r="N764" s="653"/>
      <c r="O764" s="653"/>
      <c r="P764" s="666"/>
      <c r="Q764" s="654"/>
    </row>
    <row r="765" spans="1:17" ht="14.4" customHeight="1" x14ac:dyDescent="0.3">
      <c r="A765" s="649" t="s">
        <v>5598</v>
      </c>
      <c r="B765" s="650" t="s">
        <v>4636</v>
      </c>
      <c r="C765" s="650" t="s">
        <v>4672</v>
      </c>
      <c r="D765" s="650" t="s">
        <v>4691</v>
      </c>
      <c r="E765" s="650" t="s">
        <v>4692</v>
      </c>
      <c r="F765" s="653">
        <v>217</v>
      </c>
      <c r="G765" s="653">
        <v>104811</v>
      </c>
      <c r="H765" s="653">
        <v>1</v>
      </c>
      <c r="I765" s="653">
        <v>483</v>
      </c>
      <c r="J765" s="653">
        <v>120</v>
      </c>
      <c r="K765" s="653">
        <v>58080</v>
      </c>
      <c r="L765" s="653">
        <v>0.55414030970031769</v>
      </c>
      <c r="M765" s="653">
        <v>484</v>
      </c>
      <c r="N765" s="653">
        <v>78</v>
      </c>
      <c r="O765" s="653">
        <v>37848</v>
      </c>
      <c r="P765" s="666">
        <v>0.3611071357014054</v>
      </c>
      <c r="Q765" s="654">
        <v>485.23076923076923</v>
      </c>
    </row>
    <row r="766" spans="1:17" ht="14.4" customHeight="1" x14ac:dyDescent="0.3">
      <c r="A766" s="649" t="s">
        <v>5598</v>
      </c>
      <c r="B766" s="650" t="s">
        <v>4636</v>
      </c>
      <c r="C766" s="650" t="s">
        <v>4672</v>
      </c>
      <c r="D766" s="650" t="s">
        <v>4693</v>
      </c>
      <c r="E766" s="650" t="s">
        <v>4694</v>
      </c>
      <c r="F766" s="653">
        <v>34</v>
      </c>
      <c r="G766" s="653">
        <v>22984</v>
      </c>
      <c r="H766" s="653">
        <v>1</v>
      </c>
      <c r="I766" s="653">
        <v>676</v>
      </c>
      <c r="J766" s="653">
        <v>37</v>
      </c>
      <c r="K766" s="653">
        <v>25049</v>
      </c>
      <c r="L766" s="653">
        <v>1.0898451096414898</v>
      </c>
      <c r="M766" s="653">
        <v>677</v>
      </c>
      <c r="N766" s="653">
        <v>32</v>
      </c>
      <c r="O766" s="653">
        <v>21720</v>
      </c>
      <c r="P766" s="666">
        <v>0.94500522102332052</v>
      </c>
      <c r="Q766" s="654">
        <v>678.75</v>
      </c>
    </row>
    <row r="767" spans="1:17" ht="14.4" customHeight="1" x14ac:dyDescent="0.3">
      <c r="A767" s="649" t="s">
        <v>5598</v>
      </c>
      <c r="B767" s="650" t="s">
        <v>4636</v>
      </c>
      <c r="C767" s="650" t="s">
        <v>4672</v>
      </c>
      <c r="D767" s="650" t="s">
        <v>5599</v>
      </c>
      <c r="E767" s="650" t="s">
        <v>4748</v>
      </c>
      <c r="F767" s="653">
        <v>5</v>
      </c>
      <c r="G767" s="653">
        <v>3905</v>
      </c>
      <c r="H767" s="653">
        <v>1</v>
      </c>
      <c r="I767" s="653">
        <v>781</v>
      </c>
      <c r="J767" s="653"/>
      <c r="K767" s="653"/>
      <c r="L767" s="653"/>
      <c r="M767" s="653"/>
      <c r="N767" s="653"/>
      <c r="O767" s="653"/>
      <c r="P767" s="666"/>
      <c r="Q767" s="654"/>
    </row>
    <row r="768" spans="1:17" ht="14.4" customHeight="1" x14ac:dyDescent="0.3">
      <c r="A768" s="649" t="s">
        <v>5598</v>
      </c>
      <c r="B768" s="650" t="s">
        <v>4636</v>
      </c>
      <c r="C768" s="650" t="s">
        <v>4672</v>
      </c>
      <c r="D768" s="650" t="s">
        <v>4695</v>
      </c>
      <c r="E768" s="650" t="s">
        <v>4696</v>
      </c>
      <c r="F768" s="653">
        <v>182</v>
      </c>
      <c r="G768" s="653">
        <v>136136</v>
      </c>
      <c r="H768" s="653">
        <v>1</v>
      </c>
      <c r="I768" s="653">
        <v>748</v>
      </c>
      <c r="J768" s="653">
        <v>153</v>
      </c>
      <c r="K768" s="653">
        <v>114597</v>
      </c>
      <c r="L768" s="653">
        <v>0.84178321678321677</v>
      </c>
      <c r="M768" s="653">
        <v>749</v>
      </c>
      <c r="N768" s="653">
        <v>282</v>
      </c>
      <c r="O768" s="653">
        <v>211610</v>
      </c>
      <c r="P768" s="666">
        <v>1.5544014808720692</v>
      </c>
      <c r="Q768" s="654">
        <v>750.39007092198585</v>
      </c>
    </row>
    <row r="769" spans="1:17" ht="14.4" customHeight="1" x14ac:dyDescent="0.3">
      <c r="A769" s="649" t="s">
        <v>5598</v>
      </c>
      <c r="B769" s="650" t="s">
        <v>4636</v>
      </c>
      <c r="C769" s="650" t="s">
        <v>4672</v>
      </c>
      <c r="D769" s="650" t="s">
        <v>4697</v>
      </c>
      <c r="E769" s="650" t="s">
        <v>4692</v>
      </c>
      <c r="F769" s="653">
        <v>572</v>
      </c>
      <c r="G769" s="653">
        <v>314600</v>
      </c>
      <c r="H769" s="653">
        <v>1</v>
      </c>
      <c r="I769" s="653">
        <v>550</v>
      </c>
      <c r="J769" s="653">
        <v>363</v>
      </c>
      <c r="K769" s="653">
        <v>200739</v>
      </c>
      <c r="L769" s="653">
        <v>0.6380769230769231</v>
      </c>
      <c r="M769" s="653">
        <v>553</v>
      </c>
      <c r="N769" s="653">
        <v>338</v>
      </c>
      <c r="O769" s="653">
        <v>187638</v>
      </c>
      <c r="P769" s="666">
        <v>0.59643356643356649</v>
      </c>
      <c r="Q769" s="654">
        <v>555.14201183431953</v>
      </c>
    </row>
    <row r="770" spans="1:17" ht="14.4" customHeight="1" x14ac:dyDescent="0.3">
      <c r="A770" s="649" t="s">
        <v>5598</v>
      </c>
      <c r="B770" s="650" t="s">
        <v>4636</v>
      </c>
      <c r="C770" s="650" t="s">
        <v>4672</v>
      </c>
      <c r="D770" s="650" t="s">
        <v>4698</v>
      </c>
      <c r="E770" s="650" t="s">
        <v>4694</v>
      </c>
      <c r="F770" s="653">
        <v>42</v>
      </c>
      <c r="G770" s="653">
        <v>31206</v>
      </c>
      <c r="H770" s="653">
        <v>1</v>
      </c>
      <c r="I770" s="653">
        <v>743</v>
      </c>
      <c r="J770" s="653">
        <v>59</v>
      </c>
      <c r="K770" s="653">
        <v>44014</v>
      </c>
      <c r="L770" s="653">
        <v>1.4104338909184131</v>
      </c>
      <c r="M770" s="653">
        <v>746</v>
      </c>
      <c r="N770" s="653">
        <v>49</v>
      </c>
      <c r="O770" s="653">
        <v>36654</v>
      </c>
      <c r="P770" s="666">
        <v>1.1745818111901558</v>
      </c>
      <c r="Q770" s="654">
        <v>748.0408163265306</v>
      </c>
    </row>
    <row r="771" spans="1:17" ht="14.4" customHeight="1" x14ac:dyDescent="0.3">
      <c r="A771" s="649" t="s">
        <v>5598</v>
      </c>
      <c r="B771" s="650" t="s">
        <v>4636</v>
      </c>
      <c r="C771" s="650" t="s">
        <v>4672</v>
      </c>
      <c r="D771" s="650" t="s">
        <v>4790</v>
      </c>
      <c r="E771" s="650" t="s">
        <v>4791</v>
      </c>
      <c r="F771" s="653">
        <v>1364</v>
      </c>
      <c r="G771" s="653">
        <v>1091200</v>
      </c>
      <c r="H771" s="653">
        <v>1</v>
      </c>
      <c r="I771" s="653">
        <v>800</v>
      </c>
      <c r="J771" s="653">
        <v>1199</v>
      </c>
      <c r="K771" s="653">
        <v>962797</v>
      </c>
      <c r="L771" s="653">
        <v>0.88232862903225806</v>
      </c>
      <c r="M771" s="653">
        <v>803</v>
      </c>
      <c r="N771" s="653">
        <v>1466</v>
      </c>
      <c r="O771" s="653">
        <v>1180282</v>
      </c>
      <c r="P771" s="666">
        <v>1.0816367302052785</v>
      </c>
      <c r="Q771" s="654">
        <v>805.10368349249654</v>
      </c>
    </row>
    <row r="772" spans="1:17" ht="14.4" customHeight="1" x14ac:dyDescent="0.3">
      <c r="A772" s="649" t="s">
        <v>5598</v>
      </c>
      <c r="B772" s="650" t="s">
        <v>4636</v>
      </c>
      <c r="C772" s="650" t="s">
        <v>4672</v>
      </c>
      <c r="D772" s="650" t="s">
        <v>4699</v>
      </c>
      <c r="E772" s="650" t="s">
        <v>4700</v>
      </c>
      <c r="F772" s="653">
        <v>3</v>
      </c>
      <c r="G772" s="653">
        <v>1305</v>
      </c>
      <c r="H772" s="653">
        <v>1</v>
      </c>
      <c r="I772" s="653">
        <v>435</v>
      </c>
      <c r="J772" s="653">
        <v>11</v>
      </c>
      <c r="K772" s="653">
        <v>4829</v>
      </c>
      <c r="L772" s="653">
        <v>3.700383141762452</v>
      </c>
      <c r="M772" s="653">
        <v>439</v>
      </c>
      <c r="N772" s="653">
        <v>4</v>
      </c>
      <c r="O772" s="653">
        <v>1784</v>
      </c>
      <c r="P772" s="666">
        <v>1.3670498084291187</v>
      </c>
      <c r="Q772" s="654">
        <v>446</v>
      </c>
    </row>
    <row r="773" spans="1:17" ht="14.4" customHeight="1" x14ac:dyDescent="0.3">
      <c r="A773" s="649" t="s">
        <v>5598</v>
      </c>
      <c r="B773" s="650" t="s">
        <v>4636</v>
      </c>
      <c r="C773" s="650" t="s">
        <v>4672</v>
      </c>
      <c r="D773" s="650" t="s">
        <v>4701</v>
      </c>
      <c r="E773" s="650" t="s">
        <v>4702</v>
      </c>
      <c r="F773" s="653"/>
      <c r="G773" s="653"/>
      <c r="H773" s="653"/>
      <c r="I773" s="653"/>
      <c r="J773" s="653">
        <v>3</v>
      </c>
      <c r="K773" s="653">
        <v>1293</v>
      </c>
      <c r="L773" s="653"/>
      <c r="M773" s="653">
        <v>431</v>
      </c>
      <c r="N773" s="653"/>
      <c r="O773" s="653"/>
      <c r="P773" s="666"/>
      <c r="Q773" s="654"/>
    </row>
    <row r="774" spans="1:17" ht="14.4" customHeight="1" x14ac:dyDescent="0.3">
      <c r="A774" s="649" t="s">
        <v>5598</v>
      </c>
      <c r="B774" s="650" t="s">
        <v>4636</v>
      </c>
      <c r="C774" s="650" t="s">
        <v>4672</v>
      </c>
      <c r="D774" s="650" t="s">
        <v>4815</v>
      </c>
      <c r="E774" s="650" t="s">
        <v>4740</v>
      </c>
      <c r="F774" s="653">
        <v>138</v>
      </c>
      <c r="G774" s="653">
        <v>96738</v>
      </c>
      <c r="H774" s="653">
        <v>1</v>
      </c>
      <c r="I774" s="653">
        <v>701</v>
      </c>
      <c r="J774" s="653">
        <v>182</v>
      </c>
      <c r="K774" s="653">
        <v>128310</v>
      </c>
      <c r="L774" s="653">
        <v>1.3263660609067791</v>
      </c>
      <c r="M774" s="653">
        <v>705</v>
      </c>
      <c r="N774" s="653">
        <v>170</v>
      </c>
      <c r="O774" s="653">
        <v>120676</v>
      </c>
      <c r="P774" s="666">
        <v>1.2474518803365793</v>
      </c>
      <c r="Q774" s="654">
        <v>709.85882352941178</v>
      </c>
    </row>
    <row r="775" spans="1:17" ht="14.4" customHeight="1" x14ac:dyDescent="0.3">
      <c r="A775" s="649" t="s">
        <v>5598</v>
      </c>
      <c r="B775" s="650" t="s">
        <v>4636</v>
      </c>
      <c r="C775" s="650" t="s">
        <v>4672</v>
      </c>
      <c r="D775" s="650" t="s">
        <v>4703</v>
      </c>
      <c r="E775" s="650" t="s">
        <v>4696</v>
      </c>
      <c r="F775" s="653"/>
      <c r="G775" s="653"/>
      <c r="H775" s="653"/>
      <c r="I775" s="653"/>
      <c r="J775" s="653">
        <v>4</v>
      </c>
      <c r="K775" s="653">
        <v>3272</v>
      </c>
      <c r="L775" s="653"/>
      <c r="M775" s="653">
        <v>818</v>
      </c>
      <c r="N775" s="653">
        <v>3</v>
      </c>
      <c r="O775" s="653">
        <v>2462</v>
      </c>
      <c r="P775" s="666"/>
      <c r="Q775" s="654">
        <v>820.66666666666663</v>
      </c>
    </row>
    <row r="776" spans="1:17" ht="14.4" customHeight="1" x14ac:dyDescent="0.3">
      <c r="A776" s="649" t="s">
        <v>5598</v>
      </c>
      <c r="B776" s="650" t="s">
        <v>4636</v>
      </c>
      <c r="C776" s="650" t="s">
        <v>4672</v>
      </c>
      <c r="D776" s="650" t="s">
        <v>4704</v>
      </c>
      <c r="E776" s="650" t="s">
        <v>4705</v>
      </c>
      <c r="F776" s="653">
        <v>567</v>
      </c>
      <c r="G776" s="653">
        <v>116802</v>
      </c>
      <c r="H776" s="653">
        <v>1</v>
      </c>
      <c r="I776" s="653">
        <v>206</v>
      </c>
      <c r="J776" s="653">
        <v>516</v>
      </c>
      <c r="K776" s="653">
        <v>106812</v>
      </c>
      <c r="L776" s="653">
        <v>0.91447064262598243</v>
      </c>
      <c r="M776" s="653">
        <v>207</v>
      </c>
      <c r="N776" s="653">
        <v>620</v>
      </c>
      <c r="O776" s="653">
        <v>129054</v>
      </c>
      <c r="P776" s="666">
        <v>1.1048954641187652</v>
      </c>
      <c r="Q776" s="654">
        <v>208.15161290322581</v>
      </c>
    </row>
    <row r="777" spans="1:17" ht="14.4" customHeight="1" x14ac:dyDescent="0.3">
      <c r="A777" s="649" t="s">
        <v>5598</v>
      </c>
      <c r="B777" s="650" t="s">
        <v>4636</v>
      </c>
      <c r="C777" s="650" t="s">
        <v>4672</v>
      </c>
      <c r="D777" s="650" t="s">
        <v>4708</v>
      </c>
      <c r="E777" s="650" t="s">
        <v>4709</v>
      </c>
      <c r="F777" s="653"/>
      <c r="G777" s="653"/>
      <c r="H777" s="653"/>
      <c r="I777" s="653"/>
      <c r="J777" s="653">
        <v>1</v>
      </c>
      <c r="K777" s="653">
        <v>327</v>
      </c>
      <c r="L777" s="653"/>
      <c r="M777" s="653">
        <v>327</v>
      </c>
      <c r="N777" s="653">
        <v>2</v>
      </c>
      <c r="O777" s="653">
        <v>660</v>
      </c>
      <c r="P777" s="666"/>
      <c r="Q777" s="654">
        <v>330</v>
      </c>
    </row>
    <row r="778" spans="1:17" ht="14.4" customHeight="1" x14ac:dyDescent="0.3">
      <c r="A778" s="649" t="s">
        <v>5598</v>
      </c>
      <c r="B778" s="650" t="s">
        <v>4636</v>
      </c>
      <c r="C778" s="650" t="s">
        <v>4672</v>
      </c>
      <c r="D778" s="650" t="s">
        <v>4712</v>
      </c>
      <c r="E778" s="650" t="s">
        <v>4713</v>
      </c>
      <c r="F778" s="653">
        <v>3009</v>
      </c>
      <c r="G778" s="653">
        <v>243729</v>
      </c>
      <c r="H778" s="653">
        <v>1</v>
      </c>
      <c r="I778" s="653">
        <v>81</v>
      </c>
      <c r="J778" s="653">
        <v>2539</v>
      </c>
      <c r="K778" s="653">
        <v>208198</v>
      </c>
      <c r="L778" s="653">
        <v>0.85421923529822053</v>
      </c>
      <c r="M778" s="653">
        <v>82</v>
      </c>
      <c r="N778" s="653">
        <v>3089</v>
      </c>
      <c r="O778" s="653">
        <v>256836</v>
      </c>
      <c r="P778" s="666">
        <v>1.0537769407825905</v>
      </c>
      <c r="Q778" s="654">
        <v>83.145354483651673</v>
      </c>
    </row>
    <row r="779" spans="1:17" ht="14.4" customHeight="1" x14ac:dyDescent="0.3">
      <c r="A779" s="649" t="s">
        <v>5598</v>
      </c>
      <c r="B779" s="650" t="s">
        <v>4636</v>
      </c>
      <c r="C779" s="650" t="s">
        <v>4672</v>
      </c>
      <c r="D779" s="650" t="s">
        <v>4716</v>
      </c>
      <c r="E779" s="650" t="s">
        <v>4717</v>
      </c>
      <c r="F779" s="653">
        <v>1</v>
      </c>
      <c r="G779" s="653">
        <v>852</v>
      </c>
      <c r="H779" s="653">
        <v>1</v>
      </c>
      <c r="I779" s="653">
        <v>852</v>
      </c>
      <c r="J779" s="653">
        <v>1</v>
      </c>
      <c r="K779" s="653">
        <v>703</v>
      </c>
      <c r="L779" s="653">
        <v>0.82511737089201875</v>
      </c>
      <c r="M779" s="653">
        <v>703</v>
      </c>
      <c r="N779" s="653"/>
      <c r="O779" s="653"/>
      <c r="P779" s="666"/>
      <c r="Q779" s="654"/>
    </row>
    <row r="780" spans="1:17" ht="14.4" customHeight="1" x14ac:dyDescent="0.3">
      <c r="A780" s="649" t="s">
        <v>5598</v>
      </c>
      <c r="B780" s="650" t="s">
        <v>4636</v>
      </c>
      <c r="C780" s="650" t="s">
        <v>4672</v>
      </c>
      <c r="D780" s="650" t="s">
        <v>4718</v>
      </c>
      <c r="E780" s="650" t="s">
        <v>4719</v>
      </c>
      <c r="F780" s="653">
        <v>4</v>
      </c>
      <c r="G780" s="653">
        <v>0</v>
      </c>
      <c r="H780" s="653"/>
      <c r="I780" s="653">
        <v>0</v>
      </c>
      <c r="J780" s="653">
        <v>9</v>
      </c>
      <c r="K780" s="653">
        <v>0</v>
      </c>
      <c r="L780" s="653"/>
      <c r="M780" s="653">
        <v>0</v>
      </c>
      <c r="N780" s="653"/>
      <c r="O780" s="653"/>
      <c r="P780" s="666"/>
      <c r="Q780" s="654"/>
    </row>
    <row r="781" spans="1:17" ht="14.4" customHeight="1" x14ac:dyDescent="0.3">
      <c r="A781" s="649" t="s">
        <v>5598</v>
      </c>
      <c r="B781" s="650" t="s">
        <v>4636</v>
      </c>
      <c r="C781" s="650" t="s">
        <v>4672</v>
      </c>
      <c r="D781" s="650" t="s">
        <v>4792</v>
      </c>
      <c r="E781" s="650" t="s">
        <v>4791</v>
      </c>
      <c r="F781" s="653">
        <v>1303</v>
      </c>
      <c r="G781" s="653">
        <v>1206578</v>
      </c>
      <c r="H781" s="653">
        <v>1</v>
      </c>
      <c r="I781" s="653">
        <v>926</v>
      </c>
      <c r="J781" s="653">
        <v>1003</v>
      </c>
      <c r="K781" s="653">
        <v>931787</v>
      </c>
      <c r="L781" s="653">
        <v>0.77225591714750308</v>
      </c>
      <c r="M781" s="653">
        <v>929</v>
      </c>
      <c r="N781" s="653">
        <v>1249</v>
      </c>
      <c r="O781" s="653">
        <v>1163349</v>
      </c>
      <c r="P781" s="666">
        <v>0.96417222923010359</v>
      </c>
      <c r="Q781" s="654">
        <v>931.42433947157724</v>
      </c>
    </row>
    <row r="782" spans="1:17" ht="14.4" customHeight="1" x14ac:dyDescent="0.3">
      <c r="A782" s="649" t="s">
        <v>5598</v>
      </c>
      <c r="B782" s="650" t="s">
        <v>4636</v>
      </c>
      <c r="C782" s="650" t="s">
        <v>4672</v>
      </c>
      <c r="D782" s="650" t="s">
        <v>4720</v>
      </c>
      <c r="E782" s="650" t="s">
        <v>4721</v>
      </c>
      <c r="F782" s="653"/>
      <c r="G782" s="653"/>
      <c r="H782" s="653"/>
      <c r="I782" s="653"/>
      <c r="J782" s="653">
        <v>12</v>
      </c>
      <c r="K782" s="653">
        <v>0</v>
      </c>
      <c r="L782" s="653"/>
      <c r="M782" s="653">
        <v>0</v>
      </c>
      <c r="N782" s="653"/>
      <c r="O782" s="653"/>
      <c r="P782" s="666"/>
      <c r="Q782" s="654"/>
    </row>
    <row r="783" spans="1:17" ht="14.4" customHeight="1" x14ac:dyDescent="0.3">
      <c r="A783" s="649" t="s">
        <v>5598</v>
      </c>
      <c r="B783" s="650" t="s">
        <v>4636</v>
      </c>
      <c r="C783" s="650" t="s">
        <v>4672</v>
      </c>
      <c r="D783" s="650" t="s">
        <v>4722</v>
      </c>
      <c r="E783" s="650" t="s">
        <v>4723</v>
      </c>
      <c r="F783" s="653"/>
      <c r="G783" s="653"/>
      <c r="H783" s="653"/>
      <c r="I783" s="653"/>
      <c r="J783" s="653">
        <v>1</v>
      </c>
      <c r="K783" s="653">
        <v>112</v>
      </c>
      <c r="L783" s="653"/>
      <c r="M783" s="653">
        <v>112</v>
      </c>
      <c r="N783" s="653">
        <v>9</v>
      </c>
      <c r="O783" s="653">
        <v>1009</v>
      </c>
      <c r="P783" s="666"/>
      <c r="Q783" s="654">
        <v>112.11111111111111</v>
      </c>
    </row>
    <row r="784" spans="1:17" ht="14.4" customHeight="1" x14ac:dyDescent="0.3">
      <c r="A784" s="649" t="s">
        <v>5598</v>
      </c>
      <c r="B784" s="650" t="s">
        <v>4636</v>
      </c>
      <c r="C784" s="650" t="s">
        <v>4672</v>
      </c>
      <c r="D784" s="650" t="s">
        <v>4793</v>
      </c>
      <c r="E784" s="650" t="s">
        <v>4791</v>
      </c>
      <c r="F784" s="653">
        <v>165</v>
      </c>
      <c r="G784" s="653">
        <v>120945</v>
      </c>
      <c r="H784" s="653">
        <v>1</v>
      </c>
      <c r="I784" s="653">
        <v>733</v>
      </c>
      <c r="J784" s="653">
        <v>96</v>
      </c>
      <c r="K784" s="653">
        <v>70464</v>
      </c>
      <c r="L784" s="653">
        <v>0.5826119310430361</v>
      </c>
      <c r="M784" s="653">
        <v>734</v>
      </c>
      <c r="N784" s="653">
        <v>135</v>
      </c>
      <c r="O784" s="653">
        <v>99292</v>
      </c>
      <c r="P784" s="666">
        <v>0.82096820868990039</v>
      </c>
      <c r="Q784" s="654">
        <v>735.49629629629635</v>
      </c>
    </row>
    <row r="785" spans="1:17" ht="14.4" customHeight="1" x14ac:dyDescent="0.3">
      <c r="A785" s="649" t="s">
        <v>5598</v>
      </c>
      <c r="B785" s="650" t="s">
        <v>4636</v>
      </c>
      <c r="C785" s="650" t="s">
        <v>4672</v>
      </c>
      <c r="D785" s="650" t="s">
        <v>4801</v>
      </c>
      <c r="E785" s="650" t="s">
        <v>4802</v>
      </c>
      <c r="F785" s="653"/>
      <c r="G785" s="653"/>
      <c r="H785" s="653"/>
      <c r="I785" s="653"/>
      <c r="J785" s="653">
        <v>2</v>
      </c>
      <c r="K785" s="653">
        <v>112</v>
      </c>
      <c r="L785" s="653"/>
      <c r="M785" s="653">
        <v>56</v>
      </c>
      <c r="N785" s="653"/>
      <c r="O785" s="653"/>
      <c r="P785" s="666"/>
      <c r="Q785" s="654"/>
    </row>
    <row r="786" spans="1:17" ht="14.4" customHeight="1" x14ac:dyDescent="0.3">
      <c r="A786" s="649" t="s">
        <v>5598</v>
      </c>
      <c r="B786" s="650" t="s">
        <v>4636</v>
      </c>
      <c r="C786" s="650" t="s">
        <v>4672</v>
      </c>
      <c r="D786" s="650" t="s">
        <v>4794</v>
      </c>
      <c r="E786" s="650" t="s">
        <v>4795</v>
      </c>
      <c r="F786" s="653">
        <v>37</v>
      </c>
      <c r="G786" s="653">
        <v>19351</v>
      </c>
      <c r="H786" s="653">
        <v>1</v>
      </c>
      <c r="I786" s="653">
        <v>523</v>
      </c>
      <c r="J786" s="653">
        <v>15</v>
      </c>
      <c r="K786" s="653">
        <v>7860</v>
      </c>
      <c r="L786" s="653">
        <v>0.40618055914423029</v>
      </c>
      <c r="M786" s="653">
        <v>524</v>
      </c>
      <c r="N786" s="653">
        <v>10</v>
      </c>
      <c r="O786" s="653">
        <v>5256</v>
      </c>
      <c r="P786" s="666">
        <v>0.27161387008423338</v>
      </c>
      <c r="Q786" s="654">
        <v>525.6</v>
      </c>
    </row>
    <row r="787" spans="1:17" ht="14.4" customHeight="1" x14ac:dyDescent="0.3">
      <c r="A787" s="649" t="s">
        <v>5598</v>
      </c>
      <c r="B787" s="650" t="s">
        <v>4636</v>
      </c>
      <c r="C787" s="650" t="s">
        <v>4672</v>
      </c>
      <c r="D787" s="650" t="s">
        <v>4730</v>
      </c>
      <c r="E787" s="650" t="s">
        <v>4731</v>
      </c>
      <c r="F787" s="653">
        <v>185</v>
      </c>
      <c r="G787" s="653">
        <v>54575</v>
      </c>
      <c r="H787" s="653">
        <v>1</v>
      </c>
      <c r="I787" s="653">
        <v>295</v>
      </c>
      <c r="J787" s="653">
        <v>167</v>
      </c>
      <c r="K787" s="653">
        <v>49432</v>
      </c>
      <c r="L787" s="653">
        <v>0.90576271186440682</v>
      </c>
      <c r="M787" s="653">
        <v>296</v>
      </c>
      <c r="N787" s="653">
        <v>106</v>
      </c>
      <c r="O787" s="653">
        <v>31486</v>
      </c>
      <c r="P787" s="666">
        <v>0.576930829134219</v>
      </c>
      <c r="Q787" s="654">
        <v>297.03773584905662</v>
      </c>
    </row>
    <row r="788" spans="1:17" ht="14.4" customHeight="1" x14ac:dyDescent="0.3">
      <c r="A788" s="649" t="s">
        <v>5598</v>
      </c>
      <c r="B788" s="650" t="s">
        <v>4636</v>
      </c>
      <c r="C788" s="650" t="s">
        <v>4672</v>
      </c>
      <c r="D788" s="650" t="s">
        <v>4796</v>
      </c>
      <c r="E788" s="650" t="s">
        <v>4705</v>
      </c>
      <c r="F788" s="653">
        <v>57</v>
      </c>
      <c r="G788" s="653">
        <v>9804</v>
      </c>
      <c r="H788" s="653">
        <v>1</v>
      </c>
      <c r="I788" s="653">
        <v>172</v>
      </c>
      <c r="J788" s="653">
        <v>39</v>
      </c>
      <c r="K788" s="653">
        <v>6708</v>
      </c>
      <c r="L788" s="653">
        <v>0.68421052631578949</v>
      </c>
      <c r="M788" s="653">
        <v>172</v>
      </c>
      <c r="N788" s="653">
        <v>44</v>
      </c>
      <c r="O788" s="653">
        <v>7628</v>
      </c>
      <c r="P788" s="666">
        <v>0.77804977560179522</v>
      </c>
      <c r="Q788" s="654">
        <v>173.36363636363637</v>
      </c>
    </row>
    <row r="789" spans="1:17" ht="14.4" customHeight="1" x14ac:dyDescent="0.3">
      <c r="A789" s="649" t="s">
        <v>5598</v>
      </c>
      <c r="B789" s="650" t="s">
        <v>4636</v>
      </c>
      <c r="C789" s="650" t="s">
        <v>4672</v>
      </c>
      <c r="D789" s="650" t="s">
        <v>4734</v>
      </c>
      <c r="E789" s="650" t="s">
        <v>4731</v>
      </c>
      <c r="F789" s="653">
        <v>57</v>
      </c>
      <c r="G789" s="653">
        <v>20634</v>
      </c>
      <c r="H789" s="653">
        <v>1</v>
      </c>
      <c r="I789" s="653">
        <v>362</v>
      </c>
      <c r="J789" s="653">
        <v>134</v>
      </c>
      <c r="K789" s="653">
        <v>48910</v>
      </c>
      <c r="L789" s="653">
        <v>2.3703596006591061</v>
      </c>
      <c r="M789" s="653">
        <v>365</v>
      </c>
      <c r="N789" s="653">
        <v>120</v>
      </c>
      <c r="O789" s="653">
        <v>44112</v>
      </c>
      <c r="P789" s="666">
        <v>2.1378307647571968</v>
      </c>
      <c r="Q789" s="654">
        <v>367.6</v>
      </c>
    </row>
    <row r="790" spans="1:17" ht="14.4" customHeight="1" x14ac:dyDescent="0.3">
      <c r="A790" s="649" t="s">
        <v>5598</v>
      </c>
      <c r="B790" s="650" t="s">
        <v>4636</v>
      </c>
      <c r="C790" s="650" t="s">
        <v>4672</v>
      </c>
      <c r="D790" s="650" t="s">
        <v>4737</v>
      </c>
      <c r="E790" s="650" t="s">
        <v>4738</v>
      </c>
      <c r="F790" s="653"/>
      <c r="G790" s="653"/>
      <c r="H790" s="653"/>
      <c r="I790" s="653"/>
      <c r="J790" s="653">
        <v>1</v>
      </c>
      <c r="K790" s="653">
        <v>635</v>
      </c>
      <c r="L790" s="653"/>
      <c r="M790" s="653">
        <v>635</v>
      </c>
      <c r="N790" s="653"/>
      <c r="O790" s="653"/>
      <c r="P790" s="666"/>
      <c r="Q790" s="654"/>
    </row>
    <row r="791" spans="1:17" ht="14.4" customHeight="1" x14ac:dyDescent="0.3">
      <c r="A791" s="649" t="s">
        <v>5598</v>
      </c>
      <c r="B791" s="650" t="s">
        <v>4636</v>
      </c>
      <c r="C791" s="650" t="s">
        <v>4672</v>
      </c>
      <c r="D791" s="650" t="s">
        <v>4739</v>
      </c>
      <c r="E791" s="650" t="s">
        <v>4740</v>
      </c>
      <c r="F791" s="653">
        <v>196</v>
      </c>
      <c r="G791" s="653">
        <v>117404</v>
      </c>
      <c r="H791" s="653">
        <v>1</v>
      </c>
      <c r="I791" s="653">
        <v>599</v>
      </c>
      <c r="J791" s="653">
        <v>162</v>
      </c>
      <c r="K791" s="653">
        <v>97362</v>
      </c>
      <c r="L791" s="653">
        <v>0.82929031378828655</v>
      </c>
      <c r="M791" s="653">
        <v>601</v>
      </c>
      <c r="N791" s="653">
        <v>299</v>
      </c>
      <c r="O791" s="653">
        <v>180523</v>
      </c>
      <c r="P791" s="666">
        <v>1.5376222275220606</v>
      </c>
      <c r="Q791" s="654">
        <v>603.75585284280942</v>
      </c>
    </row>
    <row r="792" spans="1:17" ht="14.4" customHeight="1" x14ac:dyDescent="0.3">
      <c r="A792" s="649" t="s">
        <v>5598</v>
      </c>
      <c r="B792" s="650" t="s">
        <v>4636</v>
      </c>
      <c r="C792" s="650" t="s">
        <v>4672</v>
      </c>
      <c r="D792" s="650" t="s">
        <v>4816</v>
      </c>
      <c r="E792" s="650" t="s">
        <v>4817</v>
      </c>
      <c r="F792" s="653">
        <v>7</v>
      </c>
      <c r="G792" s="653">
        <v>700</v>
      </c>
      <c r="H792" s="653">
        <v>1</v>
      </c>
      <c r="I792" s="653">
        <v>100</v>
      </c>
      <c r="J792" s="653">
        <v>3</v>
      </c>
      <c r="K792" s="653">
        <v>300</v>
      </c>
      <c r="L792" s="653">
        <v>0.42857142857142855</v>
      </c>
      <c r="M792" s="653">
        <v>100</v>
      </c>
      <c r="N792" s="653">
        <v>7</v>
      </c>
      <c r="O792" s="653">
        <v>700</v>
      </c>
      <c r="P792" s="666">
        <v>1</v>
      </c>
      <c r="Q792" s="654">
        <v>100</v>
      </c>
    </row>
    <row r="793" spans="1:17" ht="14.4" customHeight="1" x14ac:dyDescent="0.3">
      <c r="A793" s="649" t="s">
        <v>5598</v>
      </c>
      <c r="B793" s="650" t="s">
        <v>4636</v>
      </c>
      <c r="C793" s="650" t="s">
        <v>4672</v>
      </c>
      <c r="D793" s="650" t="s">
        <v>4797</v>
      </c>
      <c r="E793" s="650" t="s">
        <v>4791</v>
      </c>
      <c r="F793" s="653">
        <v>27</v>
      </c>
      <c r="G793" s="653">
        <v>27243</v>
      </c>
      <c r="H793" s="653">
        <v>1</v>
      </c>
      <c r="I793" s="653">
        <v>1009</v>
      </c>
      <c r="J793" s="653">
        <v>28</v>
      </c>
      <c r="K793" s="653">
        <v>28336</v>
      </c>
      <c r="L793" s="653">
        <v>1.0401203979003781</v>
      </c>
      <c r="M793" s="653">
        <v>1012</v>
      </c>
      <c r="N793" s="653">
        <v>11</v>
      </c>
      <c r="O793" s="653">
        <v>11132</v>
      </c>
      <c r="P793" s="666">
        <v>0.40861872774657709</v>
      </c>
      <c r="Q793" s="654">
        <v>1012</v>
      </c>
    </row>
    <row r="794" spans="1:17" ht="14.4" customHeight="1" x14ac:dyDescent="0.3">
      <c r="A794" s="649" t="s">
        <v>5598</v>
      </c>
      <c r="B794" s="650" t="s">
        <v>4636</v>
      </c>
      <c r="C794" s="650" t="s">
        <v>4672</v>
      </c>
      <c r="D794" s="650" t="s">
        <v>4745</v>
      </c>
      <c r="E794" s="650" t="s">
        <v>4700</v>
      </c>
      <c r="F794" s="653">
        <v>1</v>
      </c>
      <c r="G794" s="653">
        <v>333</v>
      </c>
      <c r="H794" s="653">
        <v>1</v>
      </c>
      <c r="I794" s="653">
        <v>333</v>
      </c>
      <c r="J794" s="653">
        <v>1</v>
      </c>
      <c r="K794" s="653">
        <v>335</v>
      </c>
      <c r="L794" s="653">
        <v>1.0060060060060061</v>
      </c>
      <c r="M794" s="653">
        <v>335</v>
      </c>
      <c r="N794" s="653"/>
      <c r="O794" s="653"/>
      <c r="P794" s="666"/>
      <c r="Q794" s="654"/>
    </row>
    <row r="795" spans="1:17" ht="14.4" customHeight="1" x14ac:dyDescent="0.3">
      <c r="A795" s="649" t="s">
        <v>5598</v>
      </c>
      <c r="B795" s="650" t="s">
        <v>4636</v>
      </c>
      <c r="C795" s="650" t="s">
        <v>4672</v>
      </c>
      <c r="D795" s="650" t="s">
        <v>4807</v>
      </c>
      <c r="E795" s="650" t="s">
        <v>4791</v>
      </c>
      <c r="F795" s="653">
        <v>27</v>
      </c>
      <c r="G795" s="653">
        <v>23193</v>
      </c>
      <c r="H795" s="653">
        <v>1</v>
      </c>
      <c r="I795" s="653">
        <v>859</v>
      </c>
      <c r="J795" s="653">
        <v>24</v>
      </c>
      <c r="K795" s="653">
        <v>20640</v>
      </c>
      <c r="L795" s="653">
        <v>0.88992368387013321</v>
      </c>
      <c r="M795" s="653">
        <v>860</v>
      </c>
      <c r="N795" s="653">
        <v>3</v>
      </c>
      <c r="O795" s="653">
        <v>2586</v>
      </c>
      <c r="P795" s="666">
        <v>0.11149915922907774</v>
      </c>
      <c r="Q795" s="654">
        <v>862</v>
      </c>
    </row>
    <row r="796" spans="1:17" ht="14.4" customHeight="1" x14ac:dyDescent="0.3">
      <c r="A796" s="649" t="s">
        <v>5598</v>
      </c>
      <c r="B796" s="650" t="s">
        <v>4636</v>
      </c>
      <c r="C796" s="650" t="s">
        <v>4672</v>
      </c>
      <c r="D796" s="650" t="s">
        <v>4747</v>
      </c>
      <c r="E796" s="650" t="s">
        <v>4748</v>
      </c>
      <c r="F796" s="653">
        <v>1093</v>
      </c>
      <c r="G796" s="653">
        <v>567267</v>
      </c>
      <c r="H796" s="653">
        <v>1</v>
      </c>
      <c r="I796" s="653">
        <v>519</v>
      </c>
      <c r="J796" s="653">
        <v>981</v>
      </c>
      <c r="K796" s="653">
        <v>510120</v>
      </c>
      <c r="L796" s="653">
        <v>0.89925907905800972</v>
      </c>
      <c r="M796" s="653">
        <v>520</v>
      </c>
      <c r="N796" s="653">
        <v>1864</v>
      </c>
      <c r="O796" s="653">
        <v>971924</v>
      </c>
      <c r="P796" s="666">
        <v>1.7133448622958853</v>
      </c>
      <c r="Q796" s="654">
        <v>521.41845493562232</v>
      </c>
    </row>
    <row r="797" spans="1:17" ht="14.4" customHeight="1" x14ac:dyDescent="0.3">
      <c r="A797" s="649" t="s">
        <v>5598</v>
      </c>
      <c r="B797" s="650" t="s">
        <v>4636</v>
      </c>
      <c r="C797" s="650" t="s">
        <v>4672</v>
      </c>
      <c r="D797" s="650" t="s">
        <v>4818</v>
      </c>
      <c r="E797" s="650" t="s">
        <v>4748</v>
      </c>
      <c r="F797" s="653">
        <v>38</v>
      </c>
      <c r="G797" s="653">
        <v>30324</v>
      </c>
      <c r="H797" s="653">
        <v>1</v>
      </c>
      <c r="I797" s="653">
        <v>798</v>
      </c>
      <c r="J797" s="653">
        <v>58</v>
      </c>
      <c r="K797" s="653">
        <v>46458</v>
      </c>
      <c r="L797" s="653">
        <v>1.53205381875742</v>
      </c>
      <c r="M797" s="653">
        <v>801</v>
      </c>
      <c r="N797" s="653">
        <v>43</v>
      </c>
      <c r="O797" s="653">
        <v>34575</v>
      </c>
      <c r="P797" s="666">
        <v>1.1401859912940244</v>
      </c>
      <c r="Q797" s="654">
        <v>804.06976744186045</v>
      </c>
    </row>
    <row r="798" spans="1:17" ht="14.4" customHeight="1" x14ac:dyDescent="0.3">
      <c r="A798" s="649" t="s">
        <v>5598</v>
      </c>
      <c r="B798" s="650" t="s">
        <v>4636</v>
      </c>
      <c r="C798" s="650" t="s">
        <v>4672</v>
      </c>
      <c r="D798" s="650" t="s">
        <v>4819</v>
      </c>
      <c r="E798" s="650" t="s">
        <v>4748</v>
      </c>
      <c r="F798" s="653">
        <v>406</v>
      </c>
      <c r="G798" s="653">
        <v>237916</v>
      </c>
      <c r="H798" s="653">
        <v>1</v>
      </c>
      <c r="I798" s="653">
        <v>586</v>
      </c>
      <c r="J798" s="653">
        <v>527</v>
      </c>
      <c r="K798" s="653">
        <v>310403</v>
      </c>
      <c r="L798" s="653">
        <v>1.3046747591586947</v>
      </c>
      <c r="M798" s="653">
        <v>589</v>
      </c>
      <c r="N798" s="653">
        <v>510</v>
      </c>
      <c r="O798" s="653">
        <v>301750</v>
      </c>
      <c r="P798" s="666">
        <v>1.2683047798382623</v>
      </c>
      <c r="Q798" s="654">
        <v>591.66666666666663</v>
      </c>
    </row>
    <row r="799" spans="1:17" ht="14.4" customHeight="1" x14ac:dyDescent="0.3">
      <c r="A799" s="649" t="s">
        <v>5598</v>
      </c>
      <c r="B799" s="650" t="s">
        <v>4636</v>
      </c>
      <c r="C799" s="650" t="s">
        <v>4672</v>
      </c>
      <c r="D799" s="650" t="s">
        <v>4820</v>
      </c>
      <c r="E799" s="650" t="s">
        <v>4791</v>
      </c>
      <c r="F799" s="653">
        <v>11</v>
      </c>
      <c r="G799" s="653">
        <v>10362</v>
      </c>
      <c r="H799" s="653">
        <v>1</v>
      </c>
      <c r="I799" s="653">
        <v>942</v>
      </c>
      <c r="J799" s="653"/>
      <c r="K799" s="653"/>
      <c r="L799" s="653"/>
      <c r="M799" s="653"/>
      <c r="N799" s="653"/>
      <c r="O799" s="653"/>
      <c r="P799" s="666"/>
      <c r="Q799" s="654"/>
    </row>
    <row r="800" spans="1:17" ht="14.4" customHeight="1" x14ac:dyDescent="0.3">
      <c r="A800" s="649" t="s">
        <v>5598</v>
      </c>
      <c r="B800" s="650" t="s">
        <v>4636</v>
      </c>
      <c r="C800" s="650" t="s">
        <v>4672</v>
      </c>
      <c r="D800" s="650" t="s">
        <v>4751</v>
      </c>
      <c r="E800" s="650" t="s">
        <v>4690</v>
      </c>
      <c r="F800" s="653"/>
      <c r="G800" s="653"/>
      <c r="H800" s="653"/>
      <c r="I800" s="653"/>
      <c r="J800" s="653">
        <v>4</v>
      </c>
      <c r="K800" s="653">
        <v>1556</v>
      </c>
      <c r="L800" s="653"/>
      <c r="M800" s="653">
        <v>389</v>
      </c>
      <c r="N800" s="653">
        <v>8</v>
      </c>
      <c r="O800" s="653">
        <v>3144</v>
      </c>
      <c r="P800" s="666"/>
      <c r="Q800" s="654">
        <v>393</v>
      </c>
    </row>
    <row r="801" spans="1:17" ht="14.4" customHeight="1" x14ac:dyDescent="0.3">
      <c r="A801" s="649" t="s">
        <v>5598</v>
      </c>
      <c r="B801" s="650" t="s">
        <v>4636</v>
      </c>
      <c r="C801" s="650" t="s">
        <v>4672</v>
      </c>
      <c r="D801" s="650" t="s">
        <v>4827</v>
      </c>
      <c r="E801" s="650" t="s">
        <v>4748</v>
      </c>
      <c r="F801" s="653">
        <v>2</v>
      </c>
      <c r="G801" s="653">
        <v>1462</v>
      </c>
      <c r="H801" s="653">
        <v>1</v>
      </c>
      <c r="I801" s="653">
        <v>731</v>
      </c>
      <c r="J801" s="653">
        <v>2</v>
      </c>
      <c r="K801" s="653">
        <v>1464</v>
      </c>
      <c r="L801" s="653">
        <v>1.0013679890560876</v>
      </c>
      <c r="M801" s="653">
        <v>732</v>
      </c>
      <c r="N801" s="653">
        <v>2</v>
      </c>
      <c r="O801" s="653">
        <v>1468</v>
      </c>
      <c r="P801" s="666">
        <v>1.0041039671682626</v>
      </c>
      <c r="Q801" s="654">
        <v>734</v>
      </c>
    </row>
    <row r="802" spans="1:17" ht="14.4" customHeight="1" x14ac:dyDescent="0.3">
      <c r="A802" s="649" t="s">
        <v>5598</v>
      </c>
      <c r="B802" s="650" t="s">
        <v>4636</v>
      </c>
      <c r="C802" s="650" t="s">
        <v>4672</v>
      </c>
      <c r="D802" s="650" t="s">
        <v>4828</v>
      </c>
      <c r="E802" s="650" t="s">
        <v>4829</v>
      </c>
      <c r="F802" s="653">
        <v>1</v>
      </c>
      <c r="G802" s="653">
        <v>1364</v>
      </c>
      <c r="H802" s="653">
        <v>1</v>
      </c>
      <c r="I802" s="653">
        <v>1364</v>
      </c>
      <c r="J802" s="653">
        <v>1</v>
      </c>
      <c r="K802" s="653">
        <v>1366</v>
      </c>
      <c r="L802" s="653">
        <v>1.001466275659824</v>
      </c>
      <c r="M802" s="653">
        <v>1366</v>
      </c>
      <c r="N802" s="653"/>
      <c r="O802" s="653"/>
      <c r="P802" s="666"/>
      <c r="Q802" s="654"/>
    </row>
    <row r="803" spans="1:17" ht="14.4" customHeight="1" x14ac:dyDescent="0.3">
      <c r="A803" s="649" t="s">
        <v>5598</v>
      </c>
      <c r="B803" s="650" t="s">
        <v>4636</v>
      </c>
      <c r="C803" s="650" t="s">
        <v>4672</v>
      </c>
      <c r="D803" s="650" t="s">
        <v>4821</v>
      </c>
      <c r="E803" s="650" t="s">
        <v>4748</v>
      </c>
      <c r="F803" s="653"/>
      <c r="G803" s="653"/>
      <c r="H803" s="653"/>
      <c r="I803" s="653"/>
      <c r="J803" s="653"/>
      <c r="K803" s="653"/>
      <c r="L803" s="653"/>
      <c r="M803" s="653"/>
      <c r="N803" s="653">
        <v>7</v>
      </c>
      <c r="O803" s="653">
        <v>5957</v>
      </c>
      <c r="P803" s="666"/>
      <c r="Q803" s="654">
        <v>851</v>
      </c>
    </row>
    <row r="804" spans="1:17" ht="14.4" customHeight="1" x14ac:dyDescent="0.3">
      <c r="A804" s="649" t="s">
        <v>5600</v>
      </c>
      <c r="B804" s="650" t="s">
        <v>4636</v>
      </c>
      <c r="C804" s="650" t="s">
        <v>4661</v>
      </c>
      <c r="D804" s="650" t="s">
        <v>4786</v>
      </c>
      <c r="E804" s="650" t="s">
        <v>4787</v>
      </c>
      <c r="F804" s="653"/>
      <c r="G804" s="653"/>
      <c r="H804" s="653"/>
      <c r="I804" s="653"/>
      <c r="J804" s="653">
        <v>1</v>
      </c>
      <c r="K804" s="653">
        <v>904.75</v>
      </c>
      <c r="L804" s="653"/>
      <c r="M804" s="653">
        <v>904.75</v>
      </c>
      <c r="N804" s="653">
        <v>5</v>
      </c>
      <c r="O804" s="653">
        <v>4523.75</v>
      </c>
      <c r="P804" s="666"/>
      <c r="Q804" s="654">
        <v>904.75</v>
      </c>
    </row>
    <row r="805" spans="1:17" ht="14.4" customHeight="1" x14ac:dyDescent="0.3">
      <c r="A805" s="649" t="s">
        <v>5600</v>
      </c>
      <c r="B805" s="650" t="s">
        <v>4636</v>
      </c>
      <c r="C805" s="650" t="s">
        <v>4672</v>
      </c>
      <c r="D805" s="650" t="s">
        <v>4788</v>
      </c>
      <c r="E805" s="650" t="s">
        <v>4789</v>
      </c>
      <c r="F805" s="653">
        <v>1</v>
      </c>
      <c r="G805" s="653">
        <v>185</v>
      </c>
      <c r="H805" s="653">
        <v>1</v>
      </c>
      <c r="I805" s="653">
        <v>185</v>
      </c>
      <c r="J805" s="653">
        <v>1</v>
      </c>
      <c r="K805" s="653">
        <v>185</v>
      </c>
      <c r="L805" s="653">
        <v>1</v>
      </c>
      <c r="M805" s="653">
        <v>185</v>
      </c>
      <c r="N805" s="653"/>
      <c r="O805" s="653"/>
      <c r="P805" s="666"/>
      <c r="Q805" s="654"/>
    </row>
    <row r="806" spans="1:17" ht="14.4" customHeight="1" x14ac:dyDescent="0.3">
      <c r="A806" s="649" t="s">
        <v>5600</v>
      </c>
      <c r="B806" s="650" t="s">
        <v>4636</v>
      </c>
      <c r="C806" s="650" t="s">
        <v>4672</v>
      </c>
      <c r="D806" s="650" t="s">
        <v>4684</v>
      </c>
      <c r="E806" s="650" t="s">
        <v>4632</v>
      </c>
      <c r="F806" s="653">
        <v>1</v>
      </c>
      <c r="G806" s="653">
        <v>78</v>
      </c>
      <c r="H806" s="653">
        <v>1</v>
      </c>
      <c r="I806" s="653">
        <v>78</v>
      </c>
      <c r="J806" s="653"/>
      <c r="K806" s="653"/>
      <c r="L806" s="653"/>
      <c r="M806" s="653"/>
      <c r="N806" s="653"/>
      <c r="O806" s="653"/>
      <c r="P806" s="666"/>
      <c r="Q806" s="654"/>
    </row>
    <row r="807" spans="1:17" ht="14.4" customHeight="1" x14ac:dyDescent="0.3">
      <c r="A807" s="649" t="s">
        <v>5600</v>
      </c>
      <c r="B807" s="650" t="s">
        <v>4636</v>
      </c>
      <c r="C807" s="650" t="s">
        <v>4672</v>
      </c>
      <c r="D807" s="650" t="s">
        <v>4685</v>
      </c>
      <c r="E807" s="650" t="s">
        <v>4686</v>
      </c>
      <c r="F807" s="653">
        <v>36</v>
      </c>
      <c r="G807" s="653">
        <v>8316</v>
      </c>
      <c r="H807" s="653">
        <v>1</v>
      </c>
      <c r="I807" s="653">
        <v>231</v>
      </c>
      <c r="J807" s="653">
        <v>28</v>
      </c>
      <c r="K807" s="653">
        <v>6496</v>
      </c>
      <c r="L807" s="653">
        <v>0.78114478114478114</v>
      </c>
      <c r="M807" s="653">
        <v>232</v>
      </c>
      <c r="N807" s="653">
        <v>34</v>
      </c>
      <c r="O807" s="653">
        <v>7936</v>
      </c>
      <c r="P807" s="666">
        <v>0.95430495430495432</v>
      </c>
      <c r="Q807" s="654">
        <v>233.41176470588235</v>
      </c>
    </row>
    <row r="808" spans="1:17" ht="14.4" customHeight="1" x14ac:dyDescent="0.3">
      <c r="A808" s="649" t="s">
        <v>5600</v>
      </c>
      <c r="B808" s="650" t="s">
        <v>4636</v>
      </c>
      <c r="C808" s="650" t="s">
        <v>4672</v>
      </c>
      <c r="D808" s="650" t="s">
        <v>4687</v>
      </c>
      <c r="E808" s="650" t="s">
        <v>4688</v>
      </c>
      <c r="F808" s="653">
        <v>21</v>
      </c>
      <c r="G808" s="653">
        <v>2436</v>
      </c>
      <c r="H808" s="653">
        <v>1</v>
      </c>
      <c r="I808" s="653">
        <v>116</v>
      </c>
      <c r="J808" s="653">
        <v>12</v>
      </c>
      <c r="K808" s="653">
        <v>1392</v>
      </c>
      <c r="L808" s="653">
        <v>0.5714285714285714</v>
      </c>
      <c r="M808" s="653">
        <v>116</v>
      </c>
      <c r="N808" s="653">
        <v>11</v>
      </c>
      <c r="O808" s="653">
        <v>1292</v>
      </c>
      <c r="P808" s="666">
        <v>0.53037766830870281</v>
      </c>
      <c r="Q808" s="654">
        <v>117.45454545454545</v>
      </c>
    </row>
    <row r="809" spans="1:17" ht="14.4" customHeight="1" x14ac:dyDescent="0.3">
      <c r="A809" s="649" t="s">
        <v>5600</v>
      </c>
      <c r="B809" s="650" t="s">
        <v>4636</v>
      </c>
      <c r="C809" s="650" t="s">
        <v>4672</v>
      </c>
      <c r="D809" s="650" t="s">
        <v>4689</v>
      </c>
      <c r="E809" s="650" t="s">
        <v>4690</v>
      </c>
      <c r="F809" s="653">
        <v>21</v>
      </c>
      <c r="G809" s="653">
        <v>6699</v>
      </c>
      <c r="H809" s="653">
        <v>1</v>
      </c>
      <c r="I809" s="653">
        <v>319</v>
      </c>
      <c r="J809" s="653">
        <v>6</v>
      </c>
      <c r="K809" s="653">
        <v>1920</v>
      </c>
      <c r="L809" s="653">
        <v>0.28660994178235555</v>
      </c>
      <c r="M809" s="653">
        <v>320</v>
      </c>
      <c r="N809" s="653">
        <v>3</v>
      </c>
      <c r="O809" s="653">
        <v>960</v>
      </c>
      <c r="P809" s="666">
        <v>0.14330497089117777</v>
      </c>
      <c r="Q809" s="654">
        <v>320</v>
      </c>
    </row>
    <row r="810" spans="1:17" ht="14.4" customHeight="1" x14ac:dyDescent="0.3">
      <c r="A810" s="649" t="s">
        <v>5600</v>
      </c>
      <c r="B810" s="650" t="s">
        <v>4636</v>
      </c>
      <c r="C810" s="650" t="s">
        <v>4672</v>
      </c>
      <c r="D810" s="650" t="s">
        <v>4691</v>
      </c>
      <c r="E810" s="650" t="s">
        <v>4692</v>
      </c>
      <c r="F810" s="653">
        <v>5</v>
      </c>
      <c r="G810" s="653">
        <v>2415</v>
      </c>
      <c r="H810" s="653">
        <v>1</v>
      </c>
      <c r="I810" s="653">
        <v>483</v>
      </c>
      <c r="J810" s="653">
        <v>7</v>
      </c>
      <c r="K810" s="653">
        <v>3388</v>
      </c>
      <c r="L810" s="653">
        <v>1.4028985507246376</v>
      </c>
      <c r="M810" s="653">
        <v>484</v>
      </c>
      <c r="N810" s="653"/>
      <c r="O810" s="653"/>
      <c r="P810" s="666"/>
      <c r="Q810" s="654"/>
    </row>
    <row r="811" spans="1:17" ht="14.4" customHeight="1" x14ac:dyDescent="0.3">
      <c r="A811" s="649" t="s">
        <v>5600</v>
      </c>
      <c r="B811" s="650" t="s">
        <v>4636</v>
      </c>
      <c r="C811" s="650" t="s">
        <v>4672</v>
      </c>
      <c r="D811" s="650" t="s">
        <v>4693</v>
      </c>
      <c r="E811" s="650" t="s">
        <v>4694</v>
      </c>
      <c r="F811" s="653">
        <v>4</v>
      </c>
      <c r="G811" s="653">
        <v>2704</v>
      </c>
      <c r="H811" s="653">
        <v>1</v>
      </c>
      <c r="I811" s="653">
        <v>676</v>
      </c>
      <c r="J811" s="653"/>
      <c r="K811" s="653"/>
      <c r="L811" s="653"/>
      <c r="M811" s="653"/>
      <c r="N811" s="653"/>
      <c r="O811" s="653"/>
      <c r="P811" s="666"/>
      <c r="Q811" s="654"/>
    </row>
    <row r="812" spans="1:17" ht="14.4" customHeight="1" x14ac:dyDescent="0.3">
      <c r="A812" s="649" t="s">
        <v>5600</v>
      </c>
      <c r="B812" s="650" t="s">
        <v>4636</v>
      </c>
      <c r="C812" s="650" t="s">
        <v>4672</v>
      </c>
      <c r="D812" s="650" t="s">
        <v>4697</v>
      </c>
      <c r="E812" s="650" t="s">
        <v>4692</v>
      </c>
      <c r="F812" s="653">
        <v>5</v>
      </c>
      <c r="G812" s="653">
        <v>2750</v>
      </c>
      <c r="H812" s="653">
        <v>1</v>
      </c>
      <c r="I812" s="653">
        <v>550</v>
      </c>
      <c r="J812" s="653">
        <v>2</v>
      </c>
      <c r="K812" s="653">
        <v>1106</v>
      </c>
      <c r="L812" s="653">
        <v>0.4021818181818182</v>
      </c>
      <c r="M812" s="653">
        <v>553</v>
      </c>
      <c r="N812" s="653">
        <v>4</v>
      </c>
      <c r="O812" s="653">
        <v>2224</v>
      </c>
      <c r="P812" s="666">
        <v>0.80872727272727274</v>
      </c>
      <c r="Q812" s="654">
        <v>556</v>
      </c>
    </row>
    <row r="813" spans="1:17" ht="14.4" customHeight="1" x14ac:dyDescent="0.3">
      <c r="A813" s="649" t="s">
        <v>5600</v>
      </c>
      <c r="B813" s="650" t="s">
        <v>4636</v>
      </c>
      <c r="C813" s="650" t="s">
        <v>4672</v>
      </c>
      <c r="D813" s="650" t="s">
        <v>4698</v>
      </c>
      <c r="E813" s="650" t="s">
        <v>4694</v>
      </c>
      <c r="F813" s="653">
        <v>3</v>
      </c>
      <c r="G813" s="653">
        <v>2229</v>
      </c>
      <c r="H813" s="653">
        <v>1</v>
      </c>
      <c r="I813" s="653">
        <v>743</v>
      </c>
      <c r="J813" s="653"/>
      <c r="K813" s="653"/>
      <c r="L813" s="653"/>
      <c r="M813" s="653"/>
      <c r="N813" s="653">
        <v>2</v>
      </c>
      <c r="O813" s="653">
        <v>1500</v>
      </c>
      <c r="P813" s="666">
        <v>0.67294751009421261</v>
      </c>
      <c r="Q813" s="654">
        <v>750</v>
      </c>
    </row>
    <row r="814" spans="1:17" ht="14.4" customHeight="1" x14ac:dyDescent="0.3">
      <c r="A814" s="649" t="s">
        <v>5600</v>
      </c>
      <c r="B814" s="650" t="s">
        <v>4636</v>
      </c>
      <c r="C814" s="650" t="s">
        <v>4672</v>
      </c>
      <c r="D814" s="650" t="s">
        <v>4790</v>
      </c>
      <c r="E814" s="650" t="s">
        <v>4791</v>
      </c>
      <c r="F814" s="653">
        <v>25</v>
      </c>
      <c r="G814" s="653">
        <v>20000</v>
      </c>
      <c r="H814" s="653">
        <v>1</v>
      </c>
      <c r="I814" s="653">
        <v>800</v>
      </c>
      <c r="J814" s="653">
        <v>13</v>
      </c>
      <c r="K814" s="653">
        <v>10439</v>
      </c>
      <c r="L814" s="653">
        <v>0.52195000000000003</v>
      </c>
      <c r="M814" s="653">
        <v>803</v>
      </c>
      <c r="N814" s="653">
        <v>21</v>
      </c>
      <c r="O814" s="653">
        <v>16939</v>
      </c>
      <c r="P814" s="666">
        <v>0.84694999999999998</v>
      </c>
      <c r="Q814" s="654">
        <v>806.61904761904759</v>
      </c>
    </row>
    <row r="815" spans="1:17" ht="14.4" customHeight="1" x14ac:dyDescent="0.3">
      <c r="A815" s="649" t="s">
        <v>5600</v>
      </c>
      <c r="B815" s="650" t="s">
        <v>4636</v>
      </c>
      <c r="C815" s="650" t="s">
        <v>4672</v>
      </c>
      <c r="D815" s="650" t="s">
        <v>4815</v>
      </c>
      <c r="E815" s="650" t="s">
        <v>4740</v>
      </c>
      <c r="F815" s="653">
        <v>3</v>
      </c>
      <c r="G815" s="653">
        <v>2103</v>
      </c>
      <c r="H815" s="653">
        <v>1</v>
      </c>
      <c r="I815" s="653">
        <v>701</v>
      </c>
      <c r="J815" s="653">
        <v>1</v>
      </c>
      <c r="K815" s="653">
        <v>705</v>
      </c>
      <c r="L815" s="653">
        <v>0.33523537803138376</v>
      </c>
      <c r="M815" s="653">
        <v>705</v>
      </c>
      <c r="N815" s="653">
        <v>2</v>
      </c>
      <c r="O815" s="653">
        <v>1410</v>
      </c>
      <c r="P815" s="666">
        <v>0.67047075606276751</v>
      </c>
      <c r="Q815" s="654">
        <v>705</v>
      </c>
    </row>
    <row r="816" spans="1:17" ht="14.4" customHeight="1" x14ac:dyDescent="0.3">
      <c r="A816" s="649" t="s">
        <v>5600</v>
      </c>
      <c r="B816" s="650" t="s">
        <v>4636</v>
      </c>
      <c r="C816" s="650" t="s">
        <v>4672</v>
      </c>
      <c r="D816" s="650" t="s">
        <v>4704</v>
      </c>
      <c r="E816" s="650" t="s">
        <v>4705</v>
      </c>
      <c r="F816" s="653">
        <v>8</v>
      </c>
      <c r="G816" s="653">
        <v>1648</v>
      </c>
      <c r="H816" s="653">
        <v>1</v>
      </c>
      <c r="I816" s="653">
        <v>206</v>
      </c>
      <c r="J816" s="653">
        <v>5</v>
      </c>
      <c r="K816" s="653">
        <v>1035</v>
      </c>
      <c r="L816" s="653">
        <v>0.62803398058252424</v>
      </c>
      <c r="M816" s="653">
        <v>207</v>
      </c>
      <c r="N816" s="653">
        <v>12</v>
      </c>
      <c r="O816" s="653">
        <v>2498</v>
      </c>
      <c r="P816" s="666">
        <v>1.5157766990291262</v>
      </c>
      <c r="Q816" s="654">
        <v>208.16666666666666</v>
      </c>
    </row>
    <row r="817" spans="1:17" ht="14.4" customHeight="1" x14ac:dyDescent="0.3">
      <c r="A817" s="649" t="s">
        <v>5600</v>
      </c>
      <c r="B817" s="650" t="s">
        <v>4636</v>
      </c>
      <c r="C817" s="650" t="s">
        <v>4672</v>
      </c>
      <c r="D817" s="650" t="s">
        <v>4712</v>
      </c>
      <c r="E817" s="650" t="s">
        <v>4713</v>
      </c>
      <c r="F817" s="653">
        <v>66</v>
      </c>
      <c r="G817" s="653">
        <v>5346</v>
      </c>
      <c r="H817" s="653">
        <v>1</v>
      </c>
      <c r="I817" s="653">
        <v>81</v>
      </c>
      <c r="J817" s="653">
        <v>40</v>
      </c>
      <c r="K817" s="653">
        <v>3280</v>
      </c>
      <c r="L817" s="653">
        <v>0.61354283576505797</v>
      </c>
      <c r="M817" s="653">
        <v>82</v>
      </c>
      <c r="N817" s="653">
        <v>62</v>
      </c>
      <c r="O817" s="653">
        <v>5144</v>
      </c>
      <c r="P817" s="666">
        <v>0.96221473999251772</v>
      </c>
      <c r="Q817" s="654">
        <v>82.967741935483872</v>
      </c>
    </row>
    <row r="818" spans="1:17" ht="14.4" customHeight="1" x14ac:dyDescent="0.3">
      <c r="A818" s="649" t="s">
        <v>5600</v>
      </c>
      <c r="B818" s="650" t="s">
        <v>4636</v>
      </c>
      <c r="C818" s="650" t="s">
        <v>4672</v>
      </c>
      <c r="D818" s="650" t="s">
        <v>4716</v>
      </c>
      <c r="E818" s="650" t="s">
        <v>4717</v>
      </c>
      <c r="F818" s="653">
        <v>1</v>
      </c>
      <c r="G818" s="653">
        <v>852</v>
      </c>
      <c r="H818" s="653">
        <v>1</v>
      </c>
      <c r="I818" s="653">
        <v>852</v>
      </c>
      <c r="J818" s="653"/>
      <c r="K818" s="653"/>
      <c r="L818" s="653"/>
      <c r="M818" s="653"/>
      <c r="N818" s="653"/>
      <c r="O818" s="653"/>
      <c r="P818" s="666"/>
      <c r="Q818" s="654"/>
    </row>
    <row r="819" spans="1:17" ht="14.4" customHeight="1" x14ac:dyDescent="0.3">
      <c r="A819" s="649" t="s">
        <v>5600</v>
      </c>
      <c r="B819" s="650" t="s">
        <v>4636</v>
      </c>
      <c r="C819" s="650" t="s">
        <v>4672</v>
      </c>
      <c r="D819" s="650" t="s">
        <v>4792</v>
      </c>
      <c r="E819" s="650" t="s">
        <v>4791</v>
      </c>
      <c r="F819" s="653">
        <v>20</v>
      </c>
      <c r="G819" s="653">
        <v>18520</v>
      </c>
      <c r="H819" s="653">
        <v>1</v>
      </c>
      <c r="I819" s="653">
        <v>926</v>
      </c>
      <c r="J819" s="653">
        <v>11</v>
      </c>
      <c r="K819" s="653">
        <v>10219</v>
      </c>
      <c r="L819" s="653">
        <v>0.55178185745140385</v>
      </c>
      <c r="M819" s="653">
        <v>929</v>
      </c>
      <c r="N819" s="653">
        <v>41</v>
      </c>
      <c r="O819" s="653">
        <v>38141</v>
      </c>
      <c r="P819" s="666">
        <v>2.0594492440604752</v>
      </c>
      <c r="Q819" s="654">
        <v>930.26829268292681</v>
      </c>
    </row>
    <row r="820" spans="1:17" ht="14.4" customHeight="1" x14ac:dyDescent="0.3">
      <c r="A820" s="649" t="s">
        <v>5600</v>
      </c>
      <c r="B820" s="650" t="s">
        <v>4636</v>
      </c>
      <c r="C820" s="650" t="s">
        <v>4672</v>
      </c>
      <c r="D820" s="650" t="s">
        <v>4720</v>
      </c>
      <c r="E820" s="650" t="s">
        <v>4721</v>
      </c>
      <c r="F820" s="653"/>
      <c r="G820" s="653"/>
      <c r="H820" s="653"/>
      <c r="I820" s="653"/>
      <c r="J820" s="653">
        <v>1</v>
      </c>
      <c r="K820" s="653">
        <v>0</v>
      </c>
      <c r="L820" s="653"/>
      <c r="M820" s="653">
        <v>0</v>
      </c>
      <c r="N820" s="653"/>
      <c r="O820" s="653"/>
      <c r="P820" s="666"/>
      <c r="Q820" s="654"/>
    </row>
    <row r="821" spans="1:17" ht="14.4" customHeight="1" x14ac:dyDescent="0.3">
      <c r="A821" s="649" t="s">
        <v>5600</v>
      </c>
      <c r="B821" s="650" t="s">
        <v>4636</v>
      </c>
      <c r="C821" s="650" t="s">
        <v>4672</v>
      </c>
      <c r="D821" s="650" t="s">
        <v>4793</v>
      </c>
      <c r="E821" s="650" t="s">
        <v>4791</v>
      </c>
      <c r="F821" s="653">
        <v>2</v>
      </c>
      <c r="G821" s="653">
        <v>1466</v>
      </c>
      <c r="H821" s="653">
        <v>1</v>
      </c>
      <c r="I821" s="653">
        <v>733</v>
      </c>
      <c r="J821" s="653">
        <v>6</v>
      </c>
      <c r="K821" s="653">
        <v>4404</v>
      </c>
      <c r="L821" s="653">
        <v>3.0040927694406547</v>
      </c>
      <c r="M821" s="653">
        <v>734</v>
      </c>
      <c r="N821" s="653">
        <v>2</v>
      </c>
      <c r="O821" s="653">
        <v>1472</v>
      </c>
      <c r="P821" s="666">
        <v>1.004092769440655</v>
      </c>
      <c r="Q821" s="654">
        <v>736</v>
      </c>
    </row>
    <row r="822" spans="1:17" ht="14.4" customHeight="1" x14ac:dyDescent="0.3">
      <c r="A822" s="649" t="s">
        <v>5600</v>
      </c>
      <c r="B822" s="650" t="s">
        <v>4636</v>
      </c>
      <c r="C822" s="650" t="s">
        <v>4672</v>
      </c>
      <c r="D822" s="650" t="s">
        <v>4801</v>
      </c>
      <c r="E822" s="650" t="s">
        <v>4802</v>
      </c>
      <c r="F822" s="653">
        <v>1</v>
      </c>
      <c r="G822" s="653">
        <v>58</v>
      </c>
      <c r="H822" s="653">
        <v>1</v>
      </c>
      <c r="I822" s="653">
        <v>58</v>
      </c>
      <c r="J822" s="653"/>
      <c r="K822" s="653"/>
      <c r="L822" s="653"/>
      <c r="M822" s="653"/>
      <c r="N822" s="653"/>
      <c r="O822" s="653"/>
      <c r="P822" s="666"/>
      <c r="Q822" s="654"/>
    </row>
    <row r="823" spans="1:17" ht="14.4" customHeight="1" x14ac:dyDescent="0.3">
      <c r="A823" s="649" t="s">
        <v>5600</v>
      </c>
      <c r="B823" s="650" t="s">
        <v>4636</v>
      </c>
      <c r="C823" s="650" t="s">
        <v>4672</v>
      </c>
      <c r="D823" s="650" t="s">
        <v>4794</v>
      </c>
      <c r="E823" s="650" t="s">
        <v>4795</v>
      </c>
      <c r="F823" s="653">
        <v>37</v>
      </c>
      <c r="G823" s="653">
        <v>19351</v>
      </c>
      <c r="H823" s="653">
        <v>1</v>
      </c>
      <c r="I823" s="653">
        <v>523</v>
      </c>
      <c r="J823" s="653">
        <v>12</v>
      </c>
      <c r="K823" s="653">
        <v>6288</v>
      </c>
      <c r="L823" s="653">
        <v>0.32494444731538424</v>
      </c>
      <c r="M823" s="653">
        <v>524</v>
      </c>
      <c r="N823" s="653">
        <v>40</v>
      </c>
      <c r="O823" s="653">
        <v>20990</v>
      </c>
      <c r="P823" s="666">
        <v>1.0846984651955971</v>
      </c>
      <c r="Q823" s="654">
        <v>524.75</v>
      </c>
    </row>
    <row r="824" spans="1:17" ht="14.4" customHeight="1" x14ac:dyDescent="0.3">
      <c r="A824" s="649" t="s">
        <v>5600</v>
      </c>
      <c r="B824" s="650" t="s">
        <v>4636</v>
      </c>
      <c r="C824" s="650" t="s">
        <v>4672</v>
      </c>
      <c r="D824" s="650" t="s">
        <v>4730</v>
      </c>
      <c r="E824" s="650" t="s">
        <v>4731</v>
      </c>
      <c r="F824" s="653">
        <v>1</v>
      </c>
      <c r="G824" s="653">
        <v>295</v>
      </c>
      <c r="H824" s="653">
        <v>1</v>
      </c>
      <c r="I824" s="653">
        <v>295</v>
      </c>
      <c r="J824" s="653"/>
      <c r="K824" s="653"/>
      <c r="L824" s="653"/>
      <c r="M824" s="653"/>
      <c r="N824" s="653"/>
      <c r="O824" s="653"/>
      <c r="P824" s="666"/>
      <c r="Q824" s="654"/>
    </row>
    <row r="825" spans="1:17" ht="14.4" customHeight="1" x14ac:dyDescent="0.3">
      <c r="A825" s="649" t="s">
        <v>5600</v>
      </c>
      <c r="B825" s="650" t="s">
        <v>4636</v>
      </c>
      <c r="C825" s="650" t="s">
        <v>4672</v>
      </c>
      <c r="D825" s="650" t="s">
        <v>4796</v>
      </c>
      <c r="E825" s="650" t="s">
        <v>4705</v>
      </c>
      <c r="F825" s="653"/>
      <c r="G825" s="653"/>
      <c r="H825" s="653"/>
      <c r="I825" s="653"/>
      <c r="J825" s="653">
        <v>2</v>
      </c>
      <c r="K825" s="653">
        <v>344</v>
      </c>
      <c r="L825" s="653"/>
      <c r="M825" s="653">
        <v>172</v>
      </c>
      <c r="N825" s="653">
        <v>1</v>
      </c>
      <c r="O825" s="653">
        <v>174</v>
      </c>
      <c r="P825" s="666"/>
      <c r="Q825" s="654">
        <v>174</v>
      </c>
    </row>
    <row r="826" spans="1:17" ht="14.4" customHeight="1" x14ac:dyDescent="0.3">
      <c r="A826" s="649" t="s">
        <v>5600</v>
      </c>
      <c r="B826" s="650" t="s">
        <v>4636</v>
      </c>
      <c r="C826" s="650" t="s">
        <v>4672</v>
      </c>
      <c r="D826" s="650" t="s">
        <v>4734</v>
      </c>
      <c r="E826" s="650" t="s">
        <v>4731</v>
      </c>
      <c r="F826" s="653">
        <v>1</v>
      </c>
      <c r="G826" s="653">
        <v>362</v>
      </c>
      <c r="H826" s="653">
        <v>1</v>
      </c>
      <c r="I826" s="653">
        <v>362</v>
      </c>
      <c r="J826" s="653">
        <v>9</v>
      </c>
      <c r="K826" s="653">
        <v>3285</v>
      </c>
      <c r="L826" s="653">
        <v>9.0745856353591154</v>
      </c>
      <c r="M826" s="653">
        <v>365</v>
      </c>
      <c r="N826" s="653">
        <v>1</v>
      </c>
      <c r="O826" s="653">
        <v>365</v>
      </c>
      <c r="P826" s="666">
        <v>1.0082872928176796</v>
      </c>
      <c r="Q826" s="654">
        <v>365</v>
      </c>
    </row>
    <row r="827" spans="1:17" ht="14.4" customHeight="1" x14ac:dyDescent="0.3">
      <c r="A827" s="649" t="s">
        <v>5600</v>
      </c>
      <c r="B827" s="650" t="s">
        <v>4636</v>
      </c>
      <c r="C827" s="650" t="s">
        <v>4672</v>
      </c>
      <c r="D827" s="650" t="s">
        <v>4739</v>
      </c>
      <c r="E827" s="650" t="s">
        <v>4740</v>
      </c>
      <c r="F827" s="653">
        <v>1</v>
      </c>
      <c r="G827" s="653">
        <v>599</v>
      </c>
      <c r="H827" s="653">
        <v>1</v>
      </c>
      <c r="I827" s="653">
        <v>599</v>
      </c>
      <c r="J827" s="653"/>
      <c r="K827" s="653"/>
      <c r="L827" s="653"/>
      <c r="M827" s="653"/>
      <c r="N827" s="653"/>
      <c r="O827" s="653"/>
      <c r="P827" s="666"/>
      <c r="Q827" s="654"/>
    </row>
    <row r="828" spans="1:17" ht="14.4" customHeight="1" x14ac:dyDescent="0.3">
      <c r="A828" s="649" t="s">
        <v>5600</v>
      </c>
      <c r="B828" s="650" t="s">
        <v>4636</v>
      </c>
      <c r="C828" s="650" t="s">
        <v>4672</v>
      </c>
      <c r="D828" s="650" t="s">
        <v>4741</v>
      </c>
      <c r="E828" s="650" t="s">
        <v>4742</v>
      </c>
      <c r="F828" s="653">
        <v>30</v>
      </c>
      <c r="G828" s="653">
        <v>8040</v>
      </c>
      <c r="H828" s="653">
        <v>1</v>
      </c>
      <c r="I828" s="653">
        <v>268</v>
      </c>
      <c r="J828" s="653">
        <v>23</v>
      </c>
      <c r="K828" s="653">
        <v>6187</v>
      </c>
      <c r="L828" s="653">
        <v>0.76952736318407955</v>
      </c>
      <c r="M828" s="653">
        <v>269</v>
      </c>
      <c r="N828" s="653">
        <v>21</v>
      </c>
      <c r="O828" s="653">
        <v>5683</v>
      </c>
      <c r="P828" s="666">
        <v>0.70684079601990046</v>
      </c>
      <c r="Q828" s="654">
        <v>270.61904761904759</v>
      </c>
    </row>
    <row r="829" spans="1:17" ht="14.4" customHeight="1" x14ac:dyDescent="0.3">
      <c r="A829" s="649" t="s">
        <v>5600</v>
      </c>
      <c r="B829" s="650" t="s">
        <v>4636</v>
      </c>
      <c r="C829" s="650" t="s">
        <v>4672</v>
      </c>
      <c r="D829" s="650" t="s">
        <v>4816</v>
      </c>
      <c r="E829" s="650" t="s">
        <v>4817</v>
      </c>
      <c r="F829" s="653">
        <v>5</v>
      </c>
      <c r="G829" s="653">
        <v>500</v>
      </c>
      <c r="H829" s="653">
        <v>1</v>
      </c>
      <c r="I829" s="653">
        <v>100</v>
      </c>
      <c r="J829" s="653">
        <v>2</v>
      </c>
      <c r="K829" s="653">
        <v>200</v>
      </c>
      <c r="L829" s="653">
        <v>0.4</v>
      </c>
      <c r="M829" s="653">
        <v>100</v>
      </c>
      <c r="N829" s="653"/>
      <c r="O829" s="653"/>
      <c r="P829" s="666"/>
      <c r="Q829" s="654"/>
    </row>
    <row r="830" spans="1:17" ht="14.4" customHeight="1" x14ac:dyDescent="0.3">
      <c r="A830" s="649" t="s">
        <v>5600</v>
      </c>
      <c r="B830" s="650" t="s">
        <v>4636</v>
      </c>
      <c r="C830" s="650" t="s">
        <v>4672</v>
      </c>
      <c r="D830" s="650" t="s">
        <v>4797</v>
      </c>
      <c r="E830" s="650" t="s">
        <v>4791</v>
      </c>
      <c r="F830" s="653">
        <v>6</v>
      </c>
      <c r="G830" s="653">
        <v>6054</v>
      </c>
      <c r="H830" s="653">
        <v>1</v>
      </c>
      <c r="I830" s="653">
        <v>1009</v>
      </c>
      <c r="J830" s="653"/>
      <c r="K830" s="653"/>
      <c r="L830" s="653"/>
      <c r="M830" s="653"/>
      <c r="N830" s="653"/>
      <c r="O830" s="653"/>
      <c r="P830" s="666"/>
      <c r="Q830" s="654"/>
    </row>
    <row r="831" spans="1:17" ht="14.4" customHeight="1" x14ac:dyDescent="0.3">
      <c r="A831" s="649" t="s">
        <v>5600</v>
      </c>
      <c r="B831" s="650" t="s">
        <v>4636</v>
      </c>
      <c r="C831" s="650" t="s">
        <v>4672</v>
      </c>
      <c r="D831" s="650" t="s">
        <v>4818</v>
      </c>
      <c r="E831" s="650" t="s">
        <v>4748</v>
      </c>
      <c r="F831" s="653"/>
      <c r="G831" s="653"/>
      <c r="H831" s="653"/>
      <c r="I831" s="653"/>
      <c r="J831" s="653"/>
      <c r="K831" s="653"/>
      <c r="L831" s="653"/>
      <c r="M831" s="653"/>
      <c r="N831" s="653">
        <v>2</v>
      </c>
      <c r="O831" s="653">
        <v>1602</v>
      </c>
      <c r="P831" s="666"/>
      <c r="Q831" s="654">
        <v>801</v>
      </c>
    </row>
    <row r="832" spans="1:17" ht="14.4" customHeight="1" x14ac:dyDescent="0.3">
      <c r="A832" s="649" t="s">
        <v>5600</v>
      </c>
      <c r="B832" s="650" t="s">
        <v>4636</v>
      </c>
      <c r="C832" s="650" t="s">
        <v>4672</v>
      </c>
      <c r="D832" s="650" t="s">
        <v>4751</v>
      </c>
      <c r="E832" s="650" t="s">
        <v>4690</v>
      </c>
      <c r="F832" s="653">
        <v>6</v>
      </c>
      <c r="G832" s="653">
        <v>2316</v>
      </c>
      <c r="H832" s="653">
        <v>1</v>
      </c>
      <c r="I832" s="653">
        <v>386</v>
      </c>
      <c r="J832" s="653">
        <v>18</v>
      </c>
      <c r="K832" s="653">
        <v>7002</v>
      </c>
      <c r="L832" s="653">
        <v>3.0233160621761659</v>
      </c>
      <c r="M832" s="653">
        <v>389</v>
      </c>
      <c r="N832" s="653">
        <v>18</v>
      </c>
      <c r="O832" s="653">
        <v>7074</v>
      </c>
      <c r="P832" s="666">
        <v>3.0544041450777204</v>
      </c>
      <c r="Q832" s="654">
        <v>393</v>
      </c>
    </row>
    <row r="833" spans="1:17" ht="14.4" customHeight="1" x14ac:dyDescent="0.3">
      <c r="A833" s="649" t="s">
        <v>5601</v>
      </c>
      <c r="B833" s="650" t="s">
        <v>4636</v>
      </c>
      <c r="C833" s="650" t="s">
        <v>4661</v>
      </c>
      <c r="D833" s="650" t="s">
        <v>4809</v>
      </c>
      <c r="E833" s="650" t="s">
        <v>4810</v>
      </c>
      <c r="F833" s="653">
        <v>1</v>
      </c>
      <c r="G833" s="653">
        <v>2310</v>
      </c>
      <c r="H833" s="653">
        <v>1</v>
      </c>
      <c r="I833" s="653">
        <v>2310</v>
      </c>
      <c r="J833" s="653">
        <v>2</v>
      </c>
      <c r="K833" s="653">
        <v>4620</v>
      </c>
      <c r="L833" s="653">
        <v>2</v>
      </c>
      <c r="M833" s="653">
        <v>2310</v>
      </c>
      <c r="N833" s="653"/>
      <c r="O833" s="653"/>
      <c r="P833" s="666"/>
      <c r="Q833" s="654"/>
    </row>
    <row r="834" spans="1:17" ht="14.4" customHeight="1" x14ac:dyDescent="0.3">
      <c r="A834" s="649" t="s">
        <v>5601</v>
      </c>
      <c r="B834" s="650" t="s">
        <v>4636</v>
      </c>
      <c r="C834" s="650" t="s">
        <v>4661</v>
      </c>
      <c r="D834" s="650" t="s">
        <v>4786</v>
      </c>
      <c r="E834" s="650" t="s">
        <v>4787</v>
      </c>
      <c r="F834" s="653"/>
      <c r="G834" s="653"/>
      <c r="H834" s="653"/>
      <c r="I834" s="653"/>
      <c r="J834" s="653">
        <v>38</v>
      </c>
      <c r="K834" s="653">
        <v>34380.5</v>
      </c>
      <c r="L834" s="653"/>
      <c r="M834" s="653">
        <v>904.75</v>
      </c>
      <c r="N834" s="653">
        <v>73</v>
      </c>
      <c r="O834" s="653">
        <v>66046.75</v>
      </c>
      <c r="P834" s="666"/>
      <c r="Q834" s="654">
        <v>904.75</v>
      </c>
    </row>
    <row r="835" spans="1:17" ht="14.4" customHeight="1" x14ac:dyDescent="0.3">
      <c r="A835" s="649" t="s">
        <v>5601</v>
      </c>
      <c r="B835" s="650" t="s">
        <v>4636</v>
      </c>
      <c r="C835" s="650" t="s">
        <v>4661</v>
      </c>
      <c r="D835" s="650" t="s">
        <v>4664</v>
      </c>
      <c r="E835" s="650" t="s">
        <v>4665</v>
      </c>
      <c r="F835" s="653"/>
      <c r="G835" s="653"/>
      <c r="H835" s="653"/>
      <c r="I835" s="653"/>
      <c r="J835" s="653">
        <v>1</v>
      </c>
      <c r="K835" s="653">
        <v>242.64</v>
      </c>
      <c r="L835" s="653"/>
      <c r="M835" s="653">
        <v>242.64</v>
      </c>
      <c r="N835" s="653"/>
      <c r="O835" s="653"/>
      <c r="P835" s="666"/>
      <c r="Q835" s="654"/>
    </row>
    <row r="836" spans="1:17" ht="14.4" customHeight="1" x14ac:dyDescent="0.3">
      <c r="A836" s="649" t="s">
        <v>5601</v>
      </c>
      <c r="B836" s="650" t="s">
        <v>4636</v>
      </c>
      <c r="C836" s="650" t="s">
        <v>4672</v>
      </c>
      <c r="D836" s="650" t="s">
        <v>4788</v>
      </c>
      <c r="E836" s="650" t="s">
        <v>4789</v>
      </c>
      <c r="F836" s="653">
        <v>5</v>
      </c>
      <c r="G836" s="653">
        <v>925</v>
      </c>
      <c r="H836" s="653">
        <v>1</v>
      </c>
      <c r="I836" s="653">
        <v>185</v>
      </c>
      <c r="J836" s="653">
        <v>2</v>
      </c>
      <c r="K836" s="653">
        <v>370</v>
      </c>
      <c r="L836" s="653">
        <v>0.4</v>
      </c>
      <c r="M836" s="653">
        <v>185</v>
      </c>
      <c r="N836" s="653">
        <v>2</v>
      </c>
      <c r="O836" s="653">
        <v>370</v>
      </c>
      <c r="P836" s="666">
        <v>0.4</v>
      </c>
      <c r="Q836" s="654">
        <v>185</v>
      </c>
    </row>
    <row r="837" spans="1:17" ht="14.4" customHeight="1" x14ac:dyDescent="0.3">
      <c r="A837" s="649" t="s">
        <v>5601</v>
      </c>
      <c r="B837" s="650" t="s">
        <v>4636</v>
      </c>
      <c r="C837" s="650" t="s">
        <v>4672</v>
      </c>
      <c r="D837" s="650" t="s">
        <v>4813</v>
      </c>
      <c r="E837" s="650" t="s">
        <v>4814</v>
      </c>
      <c r="F837" s="653">
        <v>1</v>
      </c>
      <c r="G837" s="653">
        <v>1093</v>
      </c>
      <c r="H837" s="653">
        <v>1</v>
      </c>
      <c r="I837" s="653">
        <v>1093</v>
      </c>
      <c r="J837" s="653"/>
      <c r="K837" s="653"/>
      <c r="L837" s="653"/>
      <c r="M837" s="653"/>
      <c r="N837" s="653">
        <v>2</v>
      </c>
      <c r="O837" s="653">
        <v>2268</v>
      </c>
      <c r="P837" s="666">
        <v>2.0750228728270814</v>
      </c>
      <c r="Q837" s="654">
        <v>1134</v>
      </c>
    </row>
    <row r="838" spans="1:17" ht="14.4" customHeight="1" x14ac:dyDescent="0.3">
      <c r="A838" s="649" t="s">
        <v>5601</v>
      </c>
      <c r="B838" s="650" t="s">
        <v>4636</v>
      </c>
      <c r="C838" s="650" t="s">
        <v>4672</v>
      </c>
      <c r="D838" s="650" t="s">
        <v>4677</v>
      </c>
      <c r="E838" s="650" t="s">
        <v>4678</v>
      </c>
      <c r="F838" s="653">
        <v>3</v>
      </c>
      <c r="G838" s="653">
        <v>102</v>
      </c>
      <c r="H838" s="653">
        <v>1</v>
      </c>
      <c r="I838" s="653">
        <v>34</v>
      </c>
      <c r="J838" s="653">
        <v>1</v>
      </c>
      <c r="K838" s="653">
        <v>34</v>
      </c>
      <c r="L838" s="653">
        <v>0.33333333333333331</v>
      </c>
      <c r="M838" s="653">
        <v>34</v>
      </c>
      <c r="N838" s="653"/>
      <c r="O838" s="653"/>
      <c r="P838" s="666"/>
      <c r="Q838" s="654"/>
    </row>
    <row r="839" spans="1:17" ht="14.4" customHeight="1" x14ac:dyDescent="0.3">
      <c r="A839" s="649" t="s">
        <v>5601</v>
      </c>
      <c r="B839" s="650" t="s">
        <v>4636</v>
      </c>
      <c r="C839" s="650" t="s">
        <v>4672</v>
      </c>
      <c r="D839" s="650" t="s">
        <v>4683</v>
      </c>
      <c r="E839" s="650" t="s">
        <v>4632</v>
      </c>
      <c r="F839" s="653">
        <v>30</v>
      </c>
      <c r="G839" s="653">
        <v>4680</v>
      </c>
      <c r="H839" s="653">
        <v>1</v>
      </c>
      <c r="I839" s="653">
        <v>156</v>
      </c>
      <c r="J839" s="653"/>
      <c r="K839" s="653"/>
      <c r="L839" s="653"/>
      <c r="M839" s="653"/>
      <c r="N839" s="653"/>
      <c r="O839" s="653"/>
      <c r="P839" s="666"/>
      <c r="Q839" s="654"/>
    </row>
    <row r="840" spans="1:17" ht="14.4" customHeight="1" x14ac:dyDescent="0.3">
      <c r="A840" s="649" t="s">
        <v>5601</v>
      </c>
      <c r="B840" s="650" t="s">
        <v>4636</v>
      </c>
      <c r="C840" s="650" t="s">
        <v>4672</v>
      </c>
      <c r="D840" s="650" t="s">
        <v>4684</v>
      </c>
      <c r="E840" s="650" t="s">
        <v>4632</v>
      </c>
      <c r="F840" s="653">
        <v>44</v>
      </c>
      <c r="G840" s="653">
        <v>3432</v>
      </c>
      <c r="H840" s="653">
        <v>1</v>
      </c>
      <c r="I840" s="653">
        <v>78</v>
      </c>
      <c r="J840" s="653"/>
      <c r="K840" s="653"/>
      <c r="L840" s="653"/>
      <c r="M840" s="653"/>
      <c r="N840" s="653"/>
      <c r="O840" s="653"/>
      <c r="P840" s="666"/>
      <c r="Q840" s="654"/>
    </row>
    <row r="841" spans="1:17" ht="14.4" customHeight="1" x14ac:dyDescent="0.3">
      <c r="A841" s="649" t="s">
        <v>5601</v>
      </c>
      <c r="B841" s="650" t="s">
        <v>4636</v>
      </c>
      <c r="C841" s="650" t="s">
        <v>4672</v>
      </c>
      <c r="D841" s="650" t="s">
        <v>4685</v>
      </c>
      <c r="E841" s="650" t="s">
        <v>4686</v>
      </c>
      <c r="F841" s="653">
        <v>1273</v>
      </c>
      <c r="G841" s="653">
        <v>294063</v>
      </c>
      <c r="H841" s="653">
        <v>1</v>
      </c>
      <c r="I841" s="653">
        <v>231</v>
      </c>
      <c r="J841" s="653">
        <v>1552</v>
      </c>
      <c r="K841" s="653">
        <v>360064</v>
      </c>
      <c r="L841" s="653">
        <v>1.2244451018999329</v>
      </c>
      <c r="M841" s="653">
        <v>232</v>
      </c>
      <c r="N841" s="653">
        <v>1840</v>
      </c>
      <c r="O841" s="653">
        <v>429064</v>
      </c>
      <c r="P841" s="666">
        <v>1.4590886986802147</v>
      </c>
      <c r="Q841" s="654">
        <v>233.18695652173912</v>
      </c>
    </row>
    <row r="842" spans="1:17" ht="14.4" customHeight="1" x14ac:dyDescent="0.3">
      <c r="A842" s="649" t="s">
        <v>5601</v>
      </c>
      <c r="B842" s="650" t="s">
        <v>4636</v>
      </c>
      <c r="C842" s="650" t="s">
        <v>4672</v>
      </c>
      <c r="D842" s="650" t="s">
        <v>4687</v>
      </c>
      <c r="E842" s="650" t="s">
        <v>4688</v>
      </c>
      <c r="F842" s="653">
        <v>762</v>
      </c>
      <c r="G842" s="653">
        <v>88392</v>
      </c>
      <c r="H842" s="653">
        <v>1</v>
      </c>
      <c r="I842" s="653">
        <v>116</v>
      </c>
      <c r="J842" s="653">
        <v>725</v>
      </c>
      <c r="K842" s="653">
        <v>84100</v>
      </c>
      <c r="L842" s="653">
        <v>0.95144356955380582</v>
      </c>
      <c r="M842" s="653">
        <v>116</v>
      </c>
      <c r="N842" s="653">
        <v>727</v>
      </c>
      <c r="O842" s="653">
        <v>85182</v>
      </c>
      <c r="P842" s="666">
        <v>0.96368449633450992</v>
      </c>
      <c r="Q842" s="654">
        <v>117.16918844566713</v>
      </c>
    </row>
    <row r="843" spans="1:17" ht="14.4" customHeight="1" x14ac:dyDescent="0.3">
      <c r="A843" s="649" t="s">
        <v>5601</v>
      </c>
      <c r="B843" s="650" t="s">
        <v>4636</v>
      </c>
      <c r="C843" s="650" t="s">
        <v>4672</v>
      </c>
      <c r="D843" s="650" t="s">
        <v>4689</v>
      </c>
      <c r="E843" s="650" t="s">
        <v>4690</v>
      </c>
      <c r="F843" s="653">
        <v>41</v>
      </c>
      <c r="G843" s="653">
        <v>13079</v>
      </c>
      <c r="H843" s="653">
        <v>1</v>
      </c>
      <c r="I843" s="653">
        <v>319</v>
      </c>
      <c r="J843" s="653">
        <v>43</v>
      </c>
      <c r="K843" s="653">
        <v>13760</v>
      </c>
      <c r="L843" s="653">
        <v>1.0520682009327931</v>
      </c>
      <c r="M843" s="653">
        <v>320</v>
      </c>
      <c r="N843" s="653">
        <v>36</v>
      </c>
      <c r="O843" s="653">
        <v>11564</v>
      </c>
      <c r="P843" s="666">
        <v>0.88416545607462349</v>
      </c>
      <c r="Q843" s="654">
        <v>321.22222222222223</v>
      </c>
    </row>
    <row r="844" spans="1:17" ht="14.4" customHeight="1" x14ac:dyDescent="0.3">
      <c r="A844" s="649" t="s">
        <v>5601</v>
      </c>
      <c r="B844" s="650" t="s">
        <v>4636</v>
      </c>
      <c r="C844" s="650" t="s">
        <v>4672</v>
      </c>
      <c r="D844" s="650" t="s">
        <v>4691</v>
      </c>
      <c r="E844" s="650" t="s">
        <v>4692</v>
      </c>
      <c r="F844" s="653">
        <v>403</v>
      </c>
      <c r="G844" s="653">
        <v>194649</v>
      </c>
      <c r="H844" s="653">
        <v>1</v>
      </c>
      <c r="I844" s="653">
        <v>483</v>
      </c>
      <c r="J844" s="653">
        <v>338</v>
      </c>
      <c r="K844" s="653">
        <v>163592</v>
      </c>
      <c r="L844" s="653">
        <v>0.84044613637881516</v>
      </c>
      <c r="M844" s="653">
        <v>484</v>
      </c>
      <c r="N844" s="653">
        <v>224</v>
      </c>
      <c r="O844" s="653">
        <v>108660</v>
      </c>
      <c r="P844" s="666">
        <v>0.55823559329870687</v>
      </c>
      <c r="Q844" s="654">
        <v>485.08928571428572</v>
      </c>
    </row>
    <row r="845" spans="1:17" ht="14.4" customHeight="1" x14ac:dyDescent="0.3">
      <c r="A845" s="649" t="s">
        <v>5601</v>
      </c>
      <c r="B845" s="650" t="s">
        <v>4636</v>
      </c>
      <c r="C845" s="650" t="s">
        <v>4672</v>
      </c>
      <c r="D845" s="650" t="s">
        <v>4693</v>
      </c>
      <c r="E845" s="650" t="s">
        <v>4694</v>
      </c>
      <c r="F845" s="653">
        <v>117</v>
      </c>
      <c r="G845" s="653">
        <v>79092</v>
      </c>
      <c r="H845" s="653">
        <v>1</v>
      </c>
      <c r="I845" s="653">
        <v>676</v>
      </c>
      <c r="J845" s="653">
        <v>81</v>
      </c>
      <c r="K845" s="653">
        <v>54837</v>
      </c>
      <c r="L845" s="653">
        <v>0.69333181611288119</v>
      </c>
      <c r="M845" s="653">
        <v>677</v>
      </c>
      <c r="N845" s="653">
        <v>62</v>
      </c>
      <c r="O845" s="653">
        <v>42044</v>
      </c>
      <c r="P845" s="666">
        <v>0.53158347241187476</v>
      </c>
      <c r="Q845" s="654">
        <v>678.12903225806451</v>
      </c>
    </row>
    <row r="846" spans="1:17" ht="14.4" customHeight="1" x14ac:dyDescent="0.3">
      <c r="A846" s="649" t="s">
        <v>5601</v>
      </c>
      <c r="B846" s="650" t="s">
        <v>4636</v>
      </c>
      <c r="C846" s="650" t="s">
        <v>4672</v>
      </c>
      <c r="D846" s="650" t="s">
        <v>4697</v>
      </c>
      <c r="E846" s="650" t="s">
        <v>4692</v>
      </c>
      <c r="F846" s="653">
        <v>430</v>
      </c>
      <c r="G846" s="653">
        <v>236500</v>
      </c>
      <c r="H846" s="653">
        <v>1</v>
      </c>
      <c r="I846" s="653">
        <v>550</v>
      </c>
      <c r="J846" s="653">
        <v>362</v>
      </c>
      <c r="K846" s="653">
        <v>200186</v>
      </c>
      <c r="L846" s="653">
        <v>0.84645243128964054</v>
      </c>
      <c r="M846" s="653">
        <v>553</v>
      </c>
      <c r="N846" s="653">
        <v>345</v>
      </c>
      <c r="O846" s="653">
        <v>191649</v>
      </c>
      <c r="P846" s="666">
        <v>0.81035517970401694</v>
      </c>
      <c r="Q846" s="654">
        <v>555.50434782608693</v>
      </c>
    </row>
    <row r="847" spans="1:17" ht="14.4" customHeight="1" x14ac:dyDescent="0.3">
      <c r="A847" s="649" t="s">
        <v>5601</v>
      </c>
      <c r="B847" s="650" t="s">
        <v>4636</v>
      </c>
      <c r="C847" s="650" t="s">
        <v>4672</v>
      </c>
      <c r="D847" s="650" t="s">
        <v>4698</v>
      </c>
      <c r="E847" s="650" t="s">
        <v>4694</v>
      </c>
      <c r="F847" s="653">
        <v>64</v>
      </c>
      <c r="G847" s="653">
        <v>47552</v>
      </c>
      <c r="H847" s="653">
        <v>1</v>
      </c>
      <c r="I847" s="653">
        <v>743</v>
      </c>
      <c r="J847" s="653">
        <v>114</v>
      </c>
      <c r="K847" s="653">
        <v>85044</v>
      </c>
      <c r="L847" s="653">
        <v>1.7884421265141319</v>
      </c>
      <c r="M847" s="653">
        <v>746</v>
      </c>
      <c r="N847" s="653">
        <v>179</v>
      </c>
      <c r="O847" s="653">
        <v>134046</v>
      </c>
      <c r="P847" s="666">
        <v>2.8189350605652761</v>
      </c>
      <c r="Q847" s="654">
        <v>748.86033519553075</v>
      </c>
    </row>
    <row r="848" spans="1:17" ht="14.4" customHeight="1" x14ac:dyDescent="0.3">
      <c r="A848" s="649" t="s">
        <v>5601</v>
      </c>
      <c r="B848" s="650" t="s">
        <v>4636</v>
      </c>
      <c r="C848" s="650" t="s">
        <v>4672</v>
      </c>
      <c r="D848" s="650" t="s">
        <v>4790</v>
      </c>
      <c r="E848" s="650" t="s">
        <v>4791</v>
      </c>
      <c r="F848" s="653">
        <v>1677</v>
      </c>
      <c r="G848" s="653">
        <v>1341600</v>
      </c>
      <c r="H848" s="653">
        <v>1</v>
      </c>
      <c r="I848" s="653">
        <v>800</v>
      </c>
      <c r="J848" s="653">
        <v>1626</v>
      </c>
      <c r="K848" s="653">
        <v>1305678</v>
      </c>
      <c r="L848" s="653">
        <v>0.97322450805008942</v>
      </c>
      <c r="M848" s="653">
        <v>803</v>
      </c>
      <c r="N848" s="653">
        <v>1740</v>
      </c>
      <c r="O848" s="653">
        <v>1401420</v>
      </c>
      <c r="P848" s="666">
        <v>1.0445885509838999</v>
      </c>
      <c r="Q848" s="654">
        <v>805.41379310344826</v>
      </c>
    </row>
    <row r="849" spans="1:17" ht="14.4" customHeight="1" x14ac:dyDescent="0.3">
      <c r="A849" s="649" t="s">
        <v>5601</v>
      </c>
      <c r="B849" s="650" t="s">
        <v>4636</v>
      </c>
      <c r="C849" s="650" t="s">
        <v>4672</v>
      </c>
      <c r="D849" s="650" t="s">
        <v>4699</v>
      </c>
      <c r="E849" s="650" t="s">
        <v>4700</v>
      </c>
      <c r="F849" s="653">
        <v>1</v>
      </c>
      <c r="G849" s="653">
        <v>435</v>
      </c>
      <c r="H849" s="653">
        <v>1</v>
      </c>
      <c r="I849" s="653">
        <v>435</v>
      </c>
      <c r="J849" s="653">
        <v>2</v>
      </c>
      <c r="K849" s="653">
        <v>878</v>
      </c>
      <c r="L849" s="653">
        <v>2.018390804597701</v>
      </c>
      <c r="M849" s="653">
        <v>439</v>
      </c>
      <c r="N849" s="653">
        <v>2</v>
      </c>
      <c r="O849" s="653">
        <v>892</v>
      </c>
      <c r="P849" s="666">
        <v>2.050574712643678</v>
      </c>
      <c r="Q849" s="654">
        <v>446</v>
      </c>
    </row>
    <row r="850" spans="1:17" ht="14.4" customHeight="1" x14ac:dyDescent="0.3">
      <c r="A850" s="649" t="s">
        <v>5601</v>
      </c>
      <c r="B850" s="650" t="s">
        <v>4636</v>
      </c>
      <c r="C850" s="650" t="s">
        <v>4672</v>
      </c>
      <c r="D850" s="650" t="s">
        <v>4701</v>
      </c>
      <c r="E850" s="650" t="s">
        <v>4702</v>
      </c>
      <c r="F850" s="653"/>
      <c r="G850" s="653"/>
      <c r="H850" s="653"/>
      <c r="I850" s="653"/>
      <c r="J850" s="653">
        <v>1</v>
      </c>
      <c r="K850" s="653">
        <v>431</v>
      </c>
      <c r="L850" s="653"/>
      <c r="M850" s="653">
        <v>431</v>
      </c>
      <c r="N850" s="653"/>
      <c r="O850" s="653"/>
      <c r="P850" s="666"/>
      <c r="Q850" s="654"/>
    </row>
    <row r="851" spans="1:17" ht="14.4" customHeight="1" x14ac:dyDescent="0.3">
      <c r="A851" s="649" t="s">
        <v>5601</v>
      </c>
      <c r="B851" s="650" t="s">
        <v>4636</v>
      </c>
      <c r="C851" s="650" t="s">
        <v>4672</v>
      </c>
      <c r="D851" s="650" t="s">
        <v>4815</v>
      </c>
      <c r="E851" s="650" t="s">
        <v>4740</v>
      </c>
      <c r="F851" s="653">
        <v>176</v>
      </c>
      <c r="G851" s="653">
        <v>123376</v>
      </c>
      <c r="H851" s="653">
        <v>1</v>
      </c>
      <c r="I851" s="653">
        <v>701</v>
      </c>
      <c r="J851" s="653">
        <v>177</v>
      </c>
      <c r="K851" s="653">
        <v>124785</v>
      </c>
      <c r="L851" s="653">
        <v>1.0114203734924134</v>
      </c>
      <c r="M851" s="653">
        <v>705</v>
      </c>
      <c r="N851" s="653">
        <v>168</v>
      </c>
      <c r="O851" s="653">
        <v>119161</v>
      </c>
      <c r="P851" s="666">
        <v>0.96583614317209177</v>
      </c>
      <c r="Q851" s="654">
        <v>709.29166666666663</v>
      </c>
    </row>
    <row r="852" spans="1:17" ht="14.4" customHeight="1" x14ac:dyDescent="0.3">
      <c r="A852" s="649" t="s">
        <v>5601</v>
      </c>
      <c r="B852" s="650" t="s">
        <v>4636</v>
      </c>
      <c r="C852" s="650" t="s">
        <v>4672</v>
      </c>
      <c r="D852" s="650" t="s">
        <v>4703</v>
      </c>
      <c r="E852" s="650" t="s">
        <v>4696</v>
      </c>
      <c r="F852" s="653">
        <v>5</v>
      </c>
      <c r="G852" s="653">
        <v>4075</v>
      </c>
      <c r="H852" s="653">
        <v>1</v>
      </c>
      <c r="I852" s="653">
        <v>815</v>
      </c>
      <c r="J852" s="653">
        <v>5</v>
      </c>
      <c r="K852" s="653">
        <v>4090</v>
      </c>
      <c r="L852" s="653">
        <v>1.003680981595092</v>
      </c>
      <c r="M852" s="653">
        <v>818</v>
      </c>
      <c r="N852" s="653">
        <v>8</v>
      </c>
      <c r="O852" s="653">
        <v>6552</v>
      </c>
      <c r="P852" s="666">
        <v>1.6078527607361963</v>
      </c>
      <c r="Q852" s="654">
        <v>819</v>
      </c>
    </row>
    <row r="853" spans="1:17" ht="14.4" customHeight="1" x14ac:dyDescent="0.3">
      <c r="A853" s="649" t="s">
        <v>5601</v>
      </c>
      <c r="B853" s="650" t="s">
        <v>4636</v>
      </c>
      <c r="C853" s="650" t="s">
        <v>4672</v>
      </c>
      <c r="D853" s="650" t="s">
        <v>4704</v>
      </c>
      <c r="E853" s="650" t="s">
        <v>4705</v>
      </c>
      <c r="F853" s="653">
        <v>412</v>
      </c>
      <c r="G853" s="653">
        <v>84872</v>
      </c>
      <c r="H853" s="653">
        <v>1</v>
      </c>
      <c r="I853" s="653">
        <v>206</v>
      </c>
      <c r="J853" s="653">
        <v>428</v>
      </c>
      <c r="K853" s="653">
        <v>88596</v>
      </c>
      <c r="L853" s="653">
        <v>1.0438778395701762</v>
      </c>
      <c r="M853" s="653">
        <v>207</v>
      </c>
      <c r="N853" s="653">
        <v>469</v>
      </c>
      <c r="O853" s="653">
        <v>97653</v>
      </c>
      <c r="P853" s="666">
        <v>1.1505914789329814</v>
      </c>
      <c r="Q853" s="654">
        <v>208.21535181236675</v>
      </c>
    </row>
    <row r="854" spans="1:17" ht="14.4" customHeight="1" x14ac:dyDescent="0.3">
      <c r="A854" s="649" t="s">
        <v>5601</v>
      </c>
      <c r="B854" s="650" t="s">
        <v>4636</v>
      </c>
      <c r="C854" s="650" t="s">
        <v>4672</v>
      </c>
      <c r="D854" s="650" t="s">
        <v>4712</v>
      </c>
      <c r="E854" s="650" t="s">
        <v>4713</v>
      </c>
      <c r="F854" s="653">
        <v>3271</v>
      </c>
      <c r="G854" s="653">
        <v>264951</v>
      </c>
      <c r="H854" s="653">
        <v>1</v>
      </c>
      <c r="I854" s="653">
        <v>81</v>
      </c>
      <c r="J854" s="653">
        <v>3265</v>
      </c>
      <c r="K854" s="653">
        <v>267730</v>
      </c>
      <c r="L854" s="653">
        <v>1.0104887318787248</v>
      </c>
      <c r="M854" s="653">
        <v>82</v>
      </c>
      <c r="N854" s="653">
        <v>3591</v>
      </c>
      <c r="O854" s="653">
        <v>298688</v>
      </c>
      <c r="P854" s="666">
        <v>1.1273329785507509</v>
      </c>
      <c r="Q854" s="654">
        <v>83.176830966304649</v>
      </c>
    </row>
    <row r="855" spans="1:17" ht="14.4" customHeight="1" x14ac:dyDescent="0.3">
      <c r="A855" s="649" t="s">
        <v>5601</v>
      </c>
      <c r="B855" s="650" t="s">
        <v>4636</v>
      </c>
      <c r="C855" s="650" t="s">
        <v>4672</v>
      </c>
      <c r="D855" s="650" t="s">
        <v>4716</v>
      </c>
      <c r="E855" s="650" t="s">
        <v>4717</v>
      </c>
      <c r="F855" s="653"/>
      <c r="G855" s="653"/>
      <c r="H855" s="653"/>
      <c r="I855" s="653"/>
      <c r="J855" s="653">
        <v>1</v>
      </c>
      <c r="K855" s="653">
        <v>703</v>
      </c>
      <c r="L855" s="653"/>
      <c r="M855" s="653">
        <v>703</v>
      </c>
      <c r="N855" s="653">
        <v>2</v>
      </c>
      <c r="O855" s="653">
        <v>1409</v>
      </c>
      <c r="P855" s="666"/>
      <c r="Q855" s="654">
        <v>704.5</v>
      </c>
    </row>
    <row r="856" spans="1:17" ht="14.4" customHeight="1" x14ac:dyDescent="0.3">
      <c r="A856" s="649" t="s">
        <v>5601</v>
      </c>
      <c r="B856" s="650" t="s">
        <v>4636</v>
      </c>
      <c r="C856" s="650" t="s">
        <v>4672</v>
      </c>
      <c r="D856" s="650" t="s">
        <v>4718</v>
      </c>
      <c r="E856" s="650" t="s">
        <v>4719</v>
      </c>
      <c r="F856" s="653"/>
      <c r="G856" s="653"/>
      <c r="H856" s="653"/>
      <c r="I856" s="653"/>
      <c r="J856" s="653"/>
      <c r="K856" s="653"/>
      <c r="L856" s="653"/>
      <c r="M856" s="653"/>
      <c r="N856" s="653">
        <v>1</v>
      </c>
      <c r="O856" s="653">
        <v>0</v>
      </c>
      <c r="P856" s="666"/>
      <c r="Q856" s="654">
        <v>0</v>
      </c>
    </row>
    <row r="857" spans="1:17" ht="14.4" customHeight="1" x14ac:dyDescent="0.3">
      <c r="A857" s="649" t="s">
        <v>5601</v>
      </c>
      <c r="B857" s="650" t="s">
        <v>4636</v>
      </c>
      <c r="C857" s="650" t="s">
        <v>4672</v>
      </c>
      <c r="D857" s="650" t="s">
        <v>4792</v>
      </c>
      <c r="E857" s="650" t="s">
        <v>4791</v>
      </c>
      <c r="F857" s="653">
        <v>389</v>
      </c>
      <c r="G857" s="653">
        <v>360214</v>
      </c>
      <c r="H857" s="653">
        <v>1</v>
      </c>
      <c r="I857" s="653">
        <v>926</v>
      </c>
      <c r="J857" s="653">
        <v>405</v>
      </c>
      <c r="K857" s="653">
        <v>376245</v>
      </c>
      <c r="L857" s="653">
        <v>1.0445041003403532</v>
      </c>
      <c r="M857" s="653">
        <v>929</v>
      </c>
      <c r="N857" s="653">
        <v>467</v>
      </c>
      <c r="O857" s="653">
        <v>434903</v>
      </c>
      <c r="P857" s="666">
        <v>1.207346188654522</v>
      </c>
      <c r="Q857" s="654">
        <v>931.26980728051387</v>
      </c>
    </row>
    <row r="858" spans="1:17" ht="14.4" customHeight="1" x14ac:dyDescent="0.3">
      <c r="A858" s="649" t="s">
        <v>5601</v>
      </c>
      <c r="B858" s="650" t="s">
        <v>4636</v>
      </c>
      <c r="C858" s="650" t="s">
        <v>4672</v>
      </c>
      <c r="D858" s="650" t="s">
        <v>4720</v>
      </c>
      <c r="E858" s="650" t="s">
        <v>4721</v>
      </c>
      <c r="F858" s="653"/>
      <c r="G858" s="653"/>
      <c r="H858" s="653"/>
      <c r="I858" s="653"/>
      <c r="J858" s="653">
        <v>96</v>
      </c>
      <c r="K858" s="653">
        <v>7844</v>
      </c>
      <c r="L858" s="653"/>
      <c r="M858" s="653">
        <v>81.708333333333329</v>
      </c>
      <c r="N858" s="653"/>
      <c r="O858" s="653"/>
      <c r="P858" s="666"/>
      <c r="Q858" s="654"/>
    </row>
    <row r="859" spans="1:17" ht="14.4" customHeight="1" x14ac:dyDescent="0.3">
      <c r="A859" s="649" t="s">
        <v>5601</v>
      </c>
      <c r="B859" s="650" t="s">
        <v>4636</v>
      </c>
      <c r="C859" s="650" t="s">
        <v>4672</v>
      </c>
      <c r="D859" s="650" t="s">
        <v>4722</v>
      </c>
      <c r="E859" s="650" t="s">
        <v>4723</v>
      </c>
      <c r="F859" s="653">
        <v>1</v>
      </c>
      <c r="G859" s="653">
        <v>111</v>
      </c>
      <c r="H859" s="653">
        <v>1</v>
      </c>
      <c r="I859" s="653">
        <v>111</v>
      </c>
      <c r="J859" s="653">
        <v>7</v>
      </c>
      <c r="K859" s="653">
        <v>784</v>
      </c>
      <c r="L859" s="653">
        <v>7.0630630630630629</v>
      </c>
      <c r="M859" s="653">
        <v>112</v>
      </c>
      <c r="N859" s="653"/>
      <c r="O859" s="653"/>
      <c r="P859" s="666"/>
      <c r="Q859" s="654"/>
    </row>
    <row r="860" spans="1:17" ht="14.4" customHeight="1" x14ac:dyDescent="0.3">
      <c r="A860" s="649" t="s">
        <v>5601</v>
      </c>
      <c r="B860" s="650" t="s">
        <v>4636</v>
      </c>
      <c r="C860" s="650" t="s">
        <v>4672</v>
      </c>
      <c r="D860" s="650" t="s">
        <v>4793</v>
      </c>
      <c r="E860" s="650" t="s">
        <v>4791</v>
      </c>
      <c r="F860" s="653">
        <v>499</v>
      </c>
      <c r="G860" s="653">
        <v>365767</v>
      </c>
      <c r="H860" s="653">
        <v>1</v>
      </c>
      <c r="I860" s="653">
        <v>733</v>
      </c>
      <c r="J860" s="653">
        <v>438</v>
      </c>
      <c r="K860" s="653">
        <v>321492</v>
      </c>
      <c r="L860" s="653">
        <v>0.87895299466600318</v>
      </c>
      <c r="M860" s="653">
        <v>734</v>
      </c>
      <c r="N860" s="653">
        <v>587</v>
      </c>
      <c r="O860" s="653">
        <v>431486</v>
      </c>
      <c r="P860" s="666">
        <v>1.1796744922313933</v>
      </c>
      <c r="Q860" s="654">
        <v>735.06984667802385</v>
      </c>
    </row>
    <row r="861" spans="1:17" ht="14.4" customHeight="1" x14ac:dyDescent="0.3">
      <c r="A861" s="649" t="s">
        <v>5601</v>
      </c>
      <c r="B861" s="650" t="s">
        <v>4636</v>
      </c>
      <c r="C861" s="650" t="s">
        <v>4672</v>
      </c>
      <c r="D861" s="650" t="s">
        <v>4801</v>
      </c>
      <c r="E861" s="650" t="s">
        <v>4802</v>
      </c>
      <c r="F861" s="653">
        <v>2</v>
      </c>
      <c r="G861" s="653">
        <v>116</v>
      </c>
      <c r="H861" s="653">
        <v>1</v>
      </c>
      <c r="I861" s="653">
        <v>58</v>
      </c>
      <c r="J861" s="653">
        <v>1</v>
      </c>
      <c r="K861" s="653">
        <v>56</v>
      </c>
      <c r="L861" s="653">
        <v>0.48275862068965519</v>
      </c>
      <c r="M861" s="653">
        <v>56</v>
      </c>
      <c r="N861" s="653">
        <v>1</v>
      </c>
      <c r="O861" s="653">
        <v>56</v>
      </c>
      <c r="P861" s="666">
        <v>0.48275862068965519</v>
      </c>
      <c r="Q861" s="654">
        <v>56</v>
      </c>
    </row>
    <row r="862" spans="1:17" ht="14.4" customHeight="1" x14ac:dyDescent="0.3">
      <c r="A862" s="649" t="s">
        <v>5601</v>
      </c>
      <c r="B862" s="650" t="s">
        <v>4636</v>
      </c>
      <c r="C862" s="650" t="s">
        <v>4672</v>
      </c>
      <c r="D862" s="650" t="s">
        <v>4794</v>
      </c>
      <c r="E862" s="650" t="s">
        <v>4795</v>
      </c>
      <c r="F862" s="653">
        <v>96</v>
      </c>
      <c r="G862" s="653">
        <v>50208</v>
      </c>
      <c r="H862" s="653">
        <v>1</v>
      </c>
      <c r="I862" s="653">
        <v>523</v>
      </c>
      <c r="J862" s="653">
        <v>81</v>
      </c>
      <c r="K862" s="653">
        <v>42444</v>
      </c>
      <c r="L862" s="653">
        <v>0.8453632887189293</v>
      </c>
      <c r="M862" s="653">
        <v>524</v>
      </c>
      <c r="N862" s="653">
        <v>69</v>
      </c>
      <c r="O862" s="653">
        <v>36208</v>
      </c>
      <c r="P862" s="666">
        <v>0.72115997450605485</v>
      </c>
      <c r="Q862" s="654">
        <v>524.75362318840575</v>
      </c>
    </row>
    <row r="863" spans="1:17" ht="14.4" customHeight="1" x14ac:dyDescent="0.3">
      <c r="A863" s="649" t="s">
        <v>5601</v>
      </c>
      <c r="B863" s="650" t="s">
        <v>4636</v>
      </c>
      <c r="C863" s="650" t="s">
        <v>4672</v>
      </c>
      <c r="D863" s="650" t="s">
        <v>4730</v>
      </c>
      <c r="E863" s="650" t="s">
        <v>4731</v>
      </c>
      <c r="F863" s="653">
        <v>69</v>
      </c>
      <c r="G863" s="653">
        <v>20355</v>
      </c>
      <c r="H863" s="653">
        <v>1</v>
      </c>
      <c r="I863" s="653">
        <v>295</v>
      </c>
      <c r="J863" s="653">
        <v>193</v>
      </c>
      <c r="K863" s="653">
        <v>57128</v>
      </c>
      <c r="L863" s="653">
        <v>2.8065831491034143</v>
      </c>
      <c r="M863" s="653">
        <v>296</v>
      </c>
      <c r="N863" s="653">
        <v>131</v>
      </c>
      <c r="O863" s="653">
        <v>38884</v>
      </c>
      <c r="P863" s="666">
        <v>1.910292311471383</v>
      </c>
      <c r="Q863" s="654">
        <v>296.82442748091603</v>
      </c>
    </row>
    <row r="864" spans="1:17" ht="14.4" customHeight="1" x14ac:dyDescent="0.3">
      <c r="A864" s="649" t="s">
        <v>5601</v>
      </c>
      <c r="B864" s="650" t="s">
        <v>4636</v>
      </c>
      <c r="C864" s="650" t="s">
        <v>4672</v>
      </c>
      <c r="D864" s="650" t="s">
        <v>4796</v>
      </c>
      <c r="E864" s="650" t="s">
        <v>4705</v>
      </c>
      <c r="F864" s="653">
        <v>139</v>
      </c>
      <c r="G864" s="653">
        <v>23908</v>
      </c>
      <c r="H864" s="653">
        <v>1</v>
      </c>
      <c r="I864" s="653">
        <v>172</v>
      </c>
      <c r="J864" s="653">
        <v>132</v>
      </c>
      <c r="K864" s="653">
        <v>22704</v>
      </c>
      <c r="L864" s="653">
        <v>0.94964028776978415</v>
      </c>
      <c r="M864" s="653">
        <v>172</v>
      </c>
      <c r="N864" s="653">
        <v>190</v>
      </c>
      <c r="O864" s="653">
        <v>32894</v>
      </c>
      <c r="P864" s="666">
        <v>1.375857453572026</v>
      </c>
      <c r="Q864" s="654">
        <v>173.12631578947369</v>
      </c>
    </row>
    <row r="865" spans="1:17" ht="14.4" customHeight="1" x14ac:dyDescent="0.3">
      <c r="A865" s="649" t="s">
        <v>5601</v>
      </c>
      <c r="B865" s="650" t="s">
        <v>4636</v>
      </c>
      <c r="C865" s="650" t="s">
        <v>4672</v>
      </c>
      <c r="D865" s="650" t="s">
        <v>4734</v>
      </c>
      <c r="E865" s="650" t="s">
        <v>4731</v>
      </c>
      <c r="F865" s="653">
        <v>176</v>
      </c>
      <c r="G865" s="653">
        <v>63712</v>
      </c>
      <c r="H865" s="653">
        <v>1</v>
      </c>
      <c r="I865" s="653">
        <v>362</v>
      </c>
      <c r="J865" s="653">
        <v>74</v>
      </c>
      <c r="K865" s="653">
        <v>27010</v>
      </c>
      <c r="L865" s="653">
        <v>0.42393897538925163</v>
      </c>
      <c r="M865" s="653">
        <v>365</v>
      </c>
      <c r="N865" s="653">
        <v>157</v>
      </c>
      <c r="O865" s="653">
        <v>57817</v>
      </c>
      <c r="P865" s="666">
        <v>0.90747425916624813</v>
      </c>
      <c r="Q865" s="654">
        <v>368.26114649681529</v>
      </c>
    </row>
    <row r="866" spans="1:17" ht="14.4" customHeight="1" x14ac:dyDescent="0.3">
      <c r="A866" s="649" t="s">
        <v>5601</v>
      </c>
      <c r="B866" s="650" t="s">
        <v>4636</v>
      </c>
      <c r="C866" s="650" t="s">
        <v>4672</v>
      </c>
      <c r="D866" s="650" t="s">
        <v>4737</v>
      </c>
      <c r="E866" s="650" t="s">
        <v>4738</v>
      </c>
      <c r="F866" s="653">
        <v>1</v>
      </c>
      <c r="G866" s="653">
        <v>632</v>
      </c>
      <c r="H866" s="653">
        <v>1</v>
      </c>
      <c r="I866" s="653">
        <v>632</v>
      </c>
      <c r="J866" s="653">
        <v>3</v>
      </c>
      <c r="K866" s="653">
        <v>1905</v>
      </c>
      <c r="L866" s="653">
        <v>3.0142405063291138</v>
      </c>
      <c r="M866" s="653">
        <v>635</v>
      </c>
      <c r="N866" s="653">
        <v>1</v>
      </c>
      <c r="O866" s="653">
        <v>635</v>
      </c>
      <c r="P866" s="666">
        <v>1.004746835443038</v>
      </c>
      <c r="Q866" s="654">
        <v>635</v>
      </c>
    </row>
    <row r="867" spans="1:17" ht="14.4" customHeight="1" x14ac:dyDescent="0.3">
      <c r="A867" s="649" t="s">
        <v>5601</v>
      </c>
      <c r="B867" s="650" t="s">
        <v>4636</v>
      </c>
      <c r="C867" s="650" t="s">
        <v>4672</v>
      </c>
      <c r="D867" s="650" t="s">
        <v>4739</v>
      </c>
      <c r="E867" s="650" t="s">
        <v>4740</v>
      </c>
      <c r="F867" s="653">
        <v>27</v>
      </c>
      <c r="G867" s="653">
        <v>16173</v>
      </c>
      <c r="H867" s="653">
        <v>1</v>
      </c>
      <c r="I867" s="653">
        <v>599</v>
      </c>
      <c r="J867" s="653">
        <v>39</v>
      </c>
      <c r="K867" s="653">
        <v>23439</v>
      </c>
      <c r="L867" s="653">
        <v>1.449267297347431</v>
      </c>
      <c r="M867" s="653">
        <v>601</v>
      </c>
      <c r="N867" s="653">
        <v>58</v>
      </c>
      <c r="O867" s="653">
        <v>34998</v>
      </c>
      <c r="P867" s="666">
        <v>2.1639769987015396</v>
      </c>
      <c r="Q867" s="654">
        <v>603.41379310344826</v>
      </c>
    </row>
    <row r="868" spans="1:17" ht="14.4" customHeight="1" x14ac:dyDescent="0.3">
      <c r="A868" s="649" t="s">
        <v>5601</v>
      </c>
      <c r="B868" s="650" t="s">
        <v>4636</v>
      </c>
      <c r="C868" s="650" t="s">
        <v>4672</v>
      </c>
      <c r="D868" s="650" t="s">
        <v>4741</v>
      </c>
      <c r="E868" s="650" t="s">
        <v>4742</v>
      </c>
      <c r="F868" s="653">
        <v>254</v>
      </c>
      <c r="G868" s="653">
        <v>68072</v>
      </c>
      <c r="H868" s="653">
        <v>1</v>
      </c>
      <c r="I868" s="653">
        <v>268</v>
      </c>
      <c r="J868" s="653">
        <v>258</v>
      </c>
      <c r="K868" s="653">
        <v>69402</v>
      </c>
      <c r="L868" s="653">
        <v>1.0195381360911975</v>
      </c>
      <c r="M868" s="653">
        <v>269</v>
      </c>
      <c r="N868" s="653">
        <v>246</v>
      </c>
      <c r="O868" s="653">
        <v>66480</v>
      </c>
      <c r="P868" s="666">
        <v>0.97661299800211543</v>
      </c>
      <c r="Q868" s="654">
        <v>270.2439024390244</v>
      </c>
    </row>
    <row r="869" spans="1:17" ht="14.4" customHeight="1" x14ac:dyDescent="0.3">
      <c r="A869" s="649" t="s">
        <v>5601</v>
      </c>
      <c r="B869" s="650" t="s">
        <v>4636</v>
      </c>
      <c r="C869" s="650" t="s">
        <v>4672</v>
      </c>
      <c r="D869" s="650" t="s">
        <v>4816</v>
      </c>
      <c r="E869" s="650" t="s">
        <v>4817</v>
      </c>
      <c r="F869" s="653">
        <v>14</v>
      </c>
      <c r="G869" s="653">
        <v>1400</v>
      </c>
      <c r="H869" s="653">
        <v>1</v>
      </c>
      <c r="I869" s="653">
        <v>100</v>
      </c>
      <c r="J869" s="653">
        <v>3</v>
      </c>
      <c r="K869" s="653">
        <v>300</v>
      </c>
      <c r="L869" s="653">
        <v>0.21428571428571427</v>
      </c>
      <c r="M869" s="653">
        <v>100</v>
      </c>
      <c r="N869" s="653">
        <v>10</v>
      </c>
      <c r="O869" s="653">
        <v>1000</v>
      </c>
      <c r="P869" s="666">
        <v>0.7142857142857143</v>
      </c>
      <c r="Q869" s="654">
        <v>100</v>
      </c>
    </row>
    <row r="870" spans="1:17" ht="14.4" customHeight="1" x14ac:dyDescent="0.3">
      <c r="A870" s="649" t="s">
        <v>5601</v>
      </c>
      <c r="B870" s="650" t="s">
        <v>4636</v>
      </c>
      <c r="C870" s="650" t="s">
        <v>4672</v>
      </c>
      <c r="D870" s="650" t="s">
        <v>4797</v>
      </c>
      <c r="E870" s="650" t="s">
        <v>4791</v>
      </c>
      <c r="F870" s="653">
        <v>19</v>
      </c>
      <c r="G870" s="653">
        <v>19171</v>
      </c>
      <c r="H870" s="653">
        <v>1</v>
      </c>
      <c r="I870" s="653">
        <v>1009</v>
      </c>
      <c r="J870" s="653">
        <v>12</v>
      </c>
      <c r="K870" s="653">
        <v>12144</v>
      </c>
      <c r="L870" s="653">
        <v>0.63345678368368885</v>
      </c>
      <c r="M870" s="653">
        <v>1012</v>
      </c>
      <c r="N870" s="653">
        <v>13</v>
      </c>
      <c r="O870" s="653">
        <v>13156</v>
      </c>
      <c r="P870" s="666">
        <v>0.68624484899066296</v>
      </c>
      <c r="Q870" s="654">
        <v>1012</v>
      </c>
    </row>
    <row r="871" spans="1:17" ht="14.4" customHeight="1" x14ac:dyDescent="0.3">
      <c r="A871" s="649" t="s">
        <v>5601</v>
      </c>
      <c r="B871" s="650" t="s">
        <v>4636</v>
      </c>
      <c r="C871" s="650" t="s">
        <v>4672</v>
      </c>
      <c r="D871" s="650" t="s">
        <v>4745</v>
      </c>
      <c r="E871" s="650" t="s">
        <v>4700</v>
      </c>
      <c r="F871" s="653">
        <v>3</v>
      </c>
      <c r="G871" s="653">
        <v>999</v>
      </c>
      <c r="H871" s="653">
        <v>1</v>
      </c>
      <c r="I871" s="653">
        <v>333</v>
      </c>
      <c r="J871" s="653">
        <v>1</v>
      </c>
      <c r="K871" s="653">
        <v>335</v>
      </c>
      <c r="L871" s="653">
        <v>0.33533533533533533</v>
      </c>
      <c r="M871" s="653">
        <v>335</v>
      </c>
      <c r="N871" s="653"/>
      <c r="O871" s="653"/>
      <c r="P871" s="666"/>
      <c r="Q871" s="654"/>
    </row>
    <row r="872" spans="1:17" ht="14.4" customHeight="1" x14ac:dyDescent="0.3">
      <c r="A872" s="649" t="s">
        <v>5601</v>
      </c>
      <c r="B872" s="650" t="s">
        <v>4636</v>
      </c>
      <c r="C872" s="650" t="s">
        <v>4672</v>
      </c>
      <c r="D872" s="650" t="s">
        <v>4807</v>
      </c>
      <c r="E872" s="650" t="s">
        <v>4791</v>
      </c>
      <c r="F872" s="653">
        <v>17</v>
      </c>
      <c r="G872" s="653">
        <v>14603</v>
      </c>
      <c r="H872" s="653">
        <v>1</v>
      </c>
      <c r="I872" s="653">
        <v>859</v>
      </c>
      <c r="J872" s="653">
        <v>10</v>
      </c>
      <c r="K872" s="653">
        <v>8600</v>
      </c>
      <c r="L872" s="653">
        <v>0.58892008491405878</v>
      </c>
      <c r="M872" s="653">
        <v>860</v>
      </c>
      <c r="N872" s="653">
        <v>29</v>
      </c>
      <c r="O872" s="653">
        <v>24974</v>
      </c>
      <c r="P872" s="666">
        <v>1.7101965349585702</v>
      </c>
      <c r="Q872" s="654">
        <v>861.17241379310349</v>
      </c>
    </row>
    <row r="873" spans="1:17" ht="14.4" customHeight="1" x14ac:dyDescent="0.3">
      <c r="A873" s="649" t="s">
        <v>5601</v>
      </c>
      <c r="B873" s="650" t="s">
        <v>4636</v>
      </c>
      <c r="C873" s="650" t="s">
        <v>4672</v>
      </c>
      <c r="D873" s="650" t="s">
        <v>4747</v>
      </c>
      <c r="E873" s="650" t="s">
        <v>4748</v>
      </c>
      <c r="F873" s="653"/>
      <c r="G873" s="653"/>
      <c r="H873" s="653"/>
      <c r="I873" s="653"/>
      <c r="J873" s="653">
        <v>3</v>
      </c>
      <c r="K873" s="653">
        <v>1560</v>
      </c>
      <c r="L873" s="653"/>
      <c r="M873" s="653">
        <v>520</v>
      </c>
      <c r="N873" s="653">
        <v>7</v>
      </c>
      <c r="O873" s="653">
        <v>3640</v>
      </c>
      <c r="P873" s="666"/>
      <c r="Q873" s="654">
        <v>520</v>
      </c>
    </row>
    <row r="874" spans="1:17" ht="14.4" customHeight="1" x14ac:dyDescent="0.3">
      <c r="A874" s="649" t="s">
        <v>5601</v>
      </c>
      <c r="B874" s="650" t="s">
        <v>4636</v>
      </c>
      <c r="C874" s="650" t="s">
        <v>4672</v>
      </c>
      <c r="D874" s="650" t="s">
        <v>4818</v>
      </c>
      <c r="E874" s="650" t="s">
        <v>4748</v>
      </c>
      <c r="F874" s="653">
        <v>2</v>
      </c>
      <c r="G874" s="653">
        <v>1596</v>
      </c>
      <c r="H874" s="653">
        <v>1</v>
      </c>
      <c r="I874" s="653">
        <v>798</v>
      </c>
      <c r="J874" s="653">
        <v>13</v>
      </c>
      <c r="K874" s="653">
        <v>10413</v>
      </c>
      <c r="L874" s="653">
        <v>6.5244360902255636</v>
      </c>
      <c r="M874" s="653">
        <v>801</v>
      </c>
      <c r="N874" s="653">
        <v>6</v>
      </c>
      <c r="O874" s="653">
        <v>4814</v>
      </c>
      <c r="P874" s="666">
        <v>3.0162907268170427</v>
      </c>
      <c r="Q874" s="654">
        <v>802.33333333333337</v>
      </c>
    </row>
    <row r="875" spans="1:17" ht="14.4" customHeight="1" x14ac:dyDescent="0.3">
      <c r="A875" s="649" t="s">
        <v>5601</v>
      </c>
      <c r="B875" s="650" t="s">
        <v>4636</v>
      </c>
      <c r="C875" s="650" t="s">
        <v>4672</v>
      </c>
      <c r="D875" s="650" t="s">
        <v>4819</v>
      </c>
      <c r="E875" s="650" t="s">
        <v>4748</v>
      </c>
      <c r="F875" s="653">
        <v>13</v>
      </c>
      <c r="G875" s="653">
        <v>7618</v>
      </c>
      <c r="H875" s="653">
        <v>1</v>
      </c>
      <c r="I875" s="653">
        <v>586</v>
      </c>
      <c r="J875" s="653">
        <v>27</v>
      </c>
      <c r="K875" s="653">
        <v>15903</v>
      </c>
      <c r="L875" s="653">
        <v>2.0875557889209766</v>
      </c>
      <c r="M875" s="653">
        <v>589</v>
      </c>
      <c r="N875" s="653">
        <v>64</v>
      </c>
      <c r="O875" s="653">
        <v>37792</v>
      </c>
      <c r="P875" s="666">
        <v>4.9608821212916778</v>
      </c>
      <c r="Q875" s="654">
        <v>590.5</v>
      </c>
    </row>
    <row r="876" spans="1:17" ht="14.4" customHeight="1" x14ac:dyDescent="0.3">
      <c r="A876" s="649" t="s">
        <v>5601</v>
      </c>
      <c r="B876" s="650" t="s">
        <v>4636</v>
      </c>
      <c r="C876" s="650" t="s">
        <v>4672</v>
      </c>
      <c r="D876" s="650" t="s">
        <v>4751</v>
      </c>
      <c r="E876" s="650" t="s">
        <v>4690</v>
      </c>
      <c r="F876" s="653">
        <v>42</v>
      </c>
      <c r="G876" s="653">
        <v>16212</v>
      </c>
      <c r="H876" s="653">
        <v>1</v>
      </c>
      <c r="I876" s="653">
        <v>386</v>
      </c>
      <c r="J876" s="653">
        <v>38</v>
      </c>
      <c r="K876" s="653">
        <v>14782</v>
      </c>
      <c r="L876" s="653">
        <v>0.9117937330372563</v>
      </c>
      <c r="M876" s="653">
        <v>389</v>
      </c>
      <c r="N876" s="653">
        <v>85</v>
      </c>
      <c r="O876" s="653">
        <v>33301</v>
      </c>
      <c r="P876" s="666">
        <v>2.0540957315568713</v>
      </c>
      <c r="Q876" s="654">
        <v>391.77647058823527</v>
      </c>
    </row>
    <row r="877" spans="1:17" ht="14.4" customHeight="1" x14ac:dyDescent="0.3">
      <c r="A877" s="649" t="s">
        <v>5601</v>
      </c>
      <c r="B877" s="650" t="s">
        <v>4636</v>
      </c>
      <c r="C877" s="650" t="s">
        <v>4672</v>
      </c>
      <c r="D877" s="650" t="s">
        <v>4827</v>
      </c>
      <c r="E877" s="650" t="s">
        <v>4748</v>
      </c>
      <c r="F877" s="653"/>
      <c r="G877" s="653"/>
      <c r="H877" s="653"/>
      <c r="I877" s="653"/>
      <c r="J877" s="653">
        <v>1</v>
      </c>
      <c r="K877" s="653">
        <v>732</v>
      </c>
      <c r="L877" s="653"/>
      <c r="M877" s="653">
        <v>732</v>
      </c>
      <c r="N877" s="653">
        <v>1</v>
      </c>
      <c r="O877" s="653">
        <v>734</v>
      </c>
      <c r="P877" s="666"/>
      <c r="Q877" s="654">
        <v>734</v>
      </c>
    </row>
    <row r="878" spans="1:17" ht="14.4" customHeight="1" x14ac:dyDescent="0.3">
      <c r="A878" s="649" t="s">
        <v>5601</v>
      </c>
      <c r="B878" s="650" t="s">
        <v>4636</v>
      </c>
      <c r="C878" s="650" t="s">
        <v>4672</v>
      </c>
      <c r="D878" s="650" t="s">
        <v>4824</v>
      </c>
      <c r="E878" s="650" t="s">
        <v>4825</v>
      </c>
      <c r="F878" s="653">
        <v>5</v>
      </c>
      <c r="G878" s="653">
        <v>1690</v>
      </c>
      <c r="H878" s="653">
        <v>1</v>
      </c>
      <c r="I878" s="653">
        <v>338</v>
      </c>
      <c r="J878" s="653">
        <v>3</v>
      </c>
      <c r="K878" s="653">
        <v>1020</v>
      </c>
      <c r="L878" s="653">
        <v>0.60355029585798814</v>
      </c>
      <c r="M878" s="653">
        <v>340</v>
      </c>
      <c r="N878" s="653">
        <v>6</v>
      </c>
      <c r="O878" s="653">
        <v>2048</v>
      </c>
      <c r="P878" s="666">
        <v>1.2118343195266272</v>
      </c>
      <c r="Q878" s="654">
        <v>341.33333333333331</v>
      </c>
    </row>
    <row r="879" spans="1:17" ht="14.4" customHeight="1" x14ac:dyDescent="0.3">
      <c r="A879" s="649" t="s">
        <v>5602</v>
      </c>
      <c r="B879" s="650" t="s">
        <v>4636</v>
      </c>
      <c r="C879" s="650" t="s">
        <v>4661</v>
      </c>
      <c r="D879" s="650" t="s">
        <v>4786</v>
      </c>
      <c r="E879" s="650" t="s">
        <v>4787</v>
      </c>
      <c r="F879" s="653"/>
      <c r="G879" s="653"/>
      <c r="H879" s="653"/>
      <c r="I879" s="653"/>
      <c r="J879" s="653">
        <v>152</v>
      </c>
      <c r="K879" s="653">
        <v>137522</v>
      </c>
      <c r="L879" s="653"/>
      <c r="M879" s="653">
        <v>904.75</v>
      </c>
      <c r="N879" s="653">
        <v>373</v>
      </c>
      <c r="O879" s="653">
        <v>337471.75</v>
      </c>
      <c r="P879" s="666"/>
      <c r="Q879" s="654">
        <v>904.75</v>
      </c>
    </row>
    <row r="880" spans="1:17" ht="14.4" customHeight="1" x14ac:dyDescent="0.3">
      <c r="A880" s="649" t="s">
        <v>5602</v>
      </c>
      <c r="B880" s="650" t="s">
        <v>4636</v>
      </c>
      <c r="C880" s="650" t="s">
        <v>4661</v>
      </c>
      <c r="D880" s="650" t="s">
        <v>4664</v>
      </c>
      <c r="E880" s="650" t="s">
        <v>4665</v>
      </c>
      <c r="F880" s="653">
        <v>5</v>
      </c>
      <c r="G880" s="653">
        <v>1213.1999999999998</v>
      </c>
      <c r="H880" s="653">
        <v>1</v>
      </c>
      <c r="I880" s="653">
        <v>242.63999999999996</v>
      </c>
      <c r="J880" s="653">
        <v>20</v>
      </c>
      <c r="K880" s="653">
        <v>4852.8</v>
      </c>
      <c r="L880" s="653">
        <v>4.0000000000000009</v>
      </c>
      <c r="M880" s="653">
        <v>242.64000000000001</v>
      </c>
      <c r="N880" s="653">
        <v>26</v>
      </c>
      <c r="O880" s="653">
        <v>6308.64</v>
      </c>
      <c r="P880" s="666">
        <v>5.2000000000000011</v>
      </c>
      <c r="Q880" s="654">
        <v>242.64000000000001</v>
      </c>
    </row>
    <row r="881" spans="1:17" ht="14.4" customHeight="1" x14ac:dyDescent="0.3">
      <c r="A881" s="649" t="s">
        <v>5602</v>
      </c>
      <c r="B881" s="650" t="s">
        <v>4636</v>
      </c>
      <c r="C881" s="650" t="s">
        <v>4661</v>
      </c>
      <c r="D881" s="650" t="s">
        <v>4666</v>
      </c>
      <c r="E881" s="650" t="s">
        <v>4667</v>
      </c>
      <c r="F881" s="653">
        <v>1</v>
      </c>
      <c r="G881" s="653">
        <v>242.64</v>
      </c>
      <c r="H881" s="653">
        <v>1</v>
      </c>
      <c r="I881" s="653">
        <v>242.64</v>
      </c>
      <c r="J881" s="653">
        <v>2</v>
      </c>
      <c r="K881" s="653">
        <v>485.28</v>
      </c>
      <c r="L881" s="653">
        <v>2</v>
      </c>
      <c r="M881" s="653">
        <v>242.64</v>
      </c>
      <c r="N881" s="653">
        <v>3</v>
      </c>
      <c r="O881" s="653">
        <v>727.92</v>
      </c>
      <c r="P881" s="666">
        <v>3</v>
      </c>
      <c r="Q881" s="654">
        <v>242.64</v>
      </c>
    </row>
    <row r="882" spans="1:17" ht="14.4" customHeight="1" x14ac:dyDescent="0.3">
      <c r="A882" s="649" t="s">
        <v>5602</v>
      </c>
      <c r="B882" s="650" t="s">
        <v>4636</v>
      </c>
      <c r="C882" s="650" t="s">
        <v>4672</v>
      </c>
      <c r="D882" s="650" t="s">
        <v>4788</v>
      </c>
      <c r="E882" s="650" t="s">
        <v>4789</v>
      </c>
      <c r="F882" s="653">
        <v>44</v>
      </c>
      <c r="G882" s="653">
        <v>8140</v>
      </c>
      <c r="H882" s="653">
        <v>1</v>
      </c>
      <c r="I882" s="653">
        <v>185</v>
      </c>
      <c r="J882" s="653">
        <v>15</v>
      </c>
      <c r="K882" s="653">
        <v>2775</v>
      </c>
      <c r="L882" s="653">
        <v>0.34090909090909088</v>
      </c>
      <c r="M882" s="653">
        <v>185</v>
      </c>
      <c r="N882" s="653">
        <v>23</v>
      </c>
      <c r="O882" s="653">
        <v>4294</v>
      </c>
      <c r="P882" s="666">
        <v>0.52751842751842748</v>
      </c>
      <c r="Q882" s="654">
        <v>186.69565217391303</v>
      </c>
    </row>
    <row r="883" spans="1:17" ht="14.4" customHeight="1" x14ac:dyDescent="0.3">
      <c r="A883" s="649" t="s">
        <v>5602</v>
      </c>
      <c r="B883" s="650" t="s">
        <v>4636</v>
      </c>
      <c r="C883" s="650" t="s">
        <v>4672</v>
      </c>
      <c r="D883" s="650" t="s">
        <v>4677</v>
      </c>
      <c r="E883" s="650" t="s">
        <v>4678</v>
      </c>
      <c r="F883" s="653">
        <v>5</v>
      </c>
      <c r="G883" s="653">
        <v>170</v>
      </c>
      <c r="H883" s="653">
        <v>1</v>
      </c>
      <c r="I883" s="653">
        <v>34</v>
      </c>
      <c r="J883" s="653">
        <v>2</v>
      </c>
      <c r="K883" s="653">
        <v>68</v>
      </c>
      <c r="L883" s="653">
        <v>0.4</v>
      </c>
      <c r="M883" s="653">
        <v>34</v>
      </c>
      <c r="N883" s="653">
        <v>1</v>
      </c>
      <c r="O883" s="653">
        <v>35</v>
      </c>
      <c r="P883" s="666">
        <v>0.20588235294117646</v>
      </c>
      <c r="Q883" s="654">
        <v>35</v>
      </c>
    </row>
    <row r="884" spans="1:17" ht="14.4" customHeight="1" x14ac:dyDescent="0.3">
      <c r="A884" s="649" t="s">
        <v>5602</v>
      </c>
      <c r="B884" s="650" t="s">
        <v>4636</v>
      </c>
      <c r="C884" s="650" t="s">
        <v>4672</v>
      </c>
      <c r="D884" s="650" t="s">
        <v>4683</v>
      </c>
      <c r="E884" s="650" t="s">
        <v>4632</v>
      </c>
      <c r="F884" s="653">
        <v>14</v>
      </c>
      <c r="G884" s="653">
        <v>2184</v>
      </c>
      <c r="H884" s="653">
        <v>1</v>
      </c>
      <c r="I884" s="653">
        <v>156</v>
      </c>
      <c r="J884" s="653"/>
      <c r="K884" s="653"/>
      <c r="L884" s="653"/>
      <c r="M884" s="653"/>
      <c r="N884" s="653"/>
      <c r="O884" s="653"/>
      <c r="P884" s="666"/>
      <c r="Q884" s="654"/>
    </row>
    <row r="885" spans="1:17" ht="14.4" customHeight="1" x14ac:dyDescent="0.3">
      <c r="A885" s="649" t="s">
        <v>5602</v>
      </c>
      <c r="B885" s="650" t="s">
        <v>4636</v>
      </c>
      <c r="C885" s="650" t="s">
        <v>4672</v>
      </c>
      <c r="D885" s="650" t="s">
        <v>4684</v>
      </c>
      <c r="E885" s="650" t="s">
        <v>4632</v>
      </c>
      <c r="F885" s="653">
        <v>80</v>
      </c>
      <c r="G885" s="653">
        <v>6240</v>
      </c>
      <c r="H885" s="653">
        <v>1</v>
      </c>
      <c r="I885" s="653">
        <v>78</v>
      </c>
      <c r="J885" s="653"/>
      <c r="K885" s="653"/>
      <c r="L885" s="653"/>
      <c r="M885" s="653"/>
      <c r="N885" s="653"/>
      <c r="O885" s="653"/>
      <c r="P885" s="666"/>
      <c r="Q885" s="654"/>
    </row>
    <row r="886" spans="1:17" ht="14.4" customHeight="1" x14ac:dyDescent="0.3">
      <c r="A886" s="649" t="s">
        <v>5602</v>
      </c>
      <c r="B886" s="650" t="s">
        <v>4636</v>
      </c>
      <c r="C886" s="650" t="s">
        <v>4672</v>
      </c>
      <c r="D886" s="650" t="s">
        <v>4685</v>
      </c>
      <c r="E886" s="650" t="s">
        <v>4686</v>
      </c>
      <c r="F886" s="653">
        <v>1400</v>
      </c>
      <c r="G886" s="653">
        <v>323399</v>
      </c>
      <c r="H886" s="653">
        <v>1</v>
      </c>
      <c r="I886" s="653">
        <v>230.99928571428572</v>
      </c>
      <c r="J886" s="653">
        <v>1582</v>
      </c>
      <c r="K886" s="653">
        <v>367024</v>
      </c>
      <c r="L886" s="653">
        <v>1.1348952841536306</v>
      </c>
      <c r="M886" s="653">
        <v>232</v>
      </c>
      <c r="N886" s="653">
        <v>2225</v>
      </c>
      <c r="O886" s="653">
        <v>518624</v>
      </c>
      <c r="P886" s="666">
        <v>1.603666059573468</v>
      </c>
      <c r="Q886" s="654">
        <v>233.08943820224718</v>
      </c>
    </row>
    <row r="887" spans="1:17" ht="14.4" customHeight="1" x14ac:dyDescent="0.3">
      <c r="A887" s="649" t="s">
        <v>5602</v>
      </c>
      <c r="B887" s="650" t="s">
        <v>4636</v>
      </c>
      <c r="C887" s="650" t="s">
        <v>4672</v>
      </c>
      <c r="D887" s="650" t="s">
        <v>4687</v>
      </c>
      <c r="E887" s="650" t="s">
        <v>4688</v>
      </c>
      <c r="F887" s="653">
        <v>730</v>
      </c>
      <c r="G887" s="653">
        <v>84679</v>
      </c>
      <c r="H887" s="653">
        <v>1</v>
      </c>
      <c r="I887" s="653">
        <v>115.99863013698631</v>
      </c>
      <c r="J887" s="653">
        <v>879</v>
      </c>
      <c r="K887" s="653">
        <v>101964</v>
      </c>
      <c r="L887" s="653">
        <v>1.2041238087365227</v>
      </c>
      <c r="M887" s="653">
        <v>116</v>
      </c>
      <c r="N887" s="653">
        <v>642</v>
      </c>
      <c r="O887" s="653">
        <v>75178</v>
      </c>
      <c r="P887" s="666">
        <v>0.88779980868928543</v>
      </c>
      <c r="Q887" s="654">
        <v>117.09968847352025</v>
      </c>
    </row>
    <row r="888" spans="1:17" ht="14.4" customHeight="1" x14ac:dyDescent="0.3">
      <c r="A888" s="649" t="s">
        <v>5602</v>
      </c>
      <c r="B888" s="650" t="s">
        <v>4636</v>
      </c>
      <c r="C888" s="650" t="s">
        <v>4672</v>
      </c>
      <c r="D888" s="650" t="s">
        <v>4691</v>
      </c>
      <c r="E888" s="650" t="s">
        <v>4692</v>
      </c>
      <c r="F888" s="653">
        <v>56</v>
      </c>
      <c r="G888" s="653">
        <v>27048</v>
      </c>
      <c r="H888" s="653">
        <v>1</v>
      </c>
      <c r="I888" s="653">
        <v>483</v>
      </c>
      <c r="J888" s="653">
        <v>12</v>
      </c>
      <c r="K888" s="653">
        <v>5808</v>
      </c>
      <c r="L888" s="653">
        <v>0.21472937000887313</v>
      </c>
      <c r="M888" s="653">
        <v>484</v>
      </c>
      <c r="N888" s="653">
        <v>43</v>
      </c>
      <c r="O888" s="653">
        <v>20872</v>
      </c>
      <c r="P888" s="666">
        <v>0.77166518781425619</v>
      </c>
      <c r="Q888" s="654">
        <v>485.39534883720933</v>
      </c>
    </row>
    <row r="889" spans="1:17" ht="14.4" customHeight="1" x14ac:dyDescent="0.3">
      <c r="A889" s="649" t="s">
        <v>5602</v>
      </c>
      <c r="B889" s="650" t="s">
        <v>4636</v>
      </c>
      <c r="C889" s="650" t="s">
        <v>4672</v>
      </c>
      <c r="D889" s="650" t="s">
        <v>4693</v>
      </c>
      <c r="E889" s="650" t="s">
        <v>4694</v>
      </c>
      <c r="F889" s="653">
        <v>254</v>
      </c>
      <c r="G889" s="653">
        <v>171704</v>
      </c>
      <c r="H889" s="653">
        <v>1</v>
      </c>
      <c r="I889" s="653">
        <v>676</v>
      </c>
      <c r="J889" s="653">
        <v>40</v>
      </c>
      <c r="K889" s="653">
        <v>27080</v>
      </c>
      <c r="L889" s="653">
        <v>0.15771327400642968</v>
      </c>
      <c r="M889" s="653">
        <v>677</v>
      </c>
      <c r="N889" s="653">
        <v>52</v>
      </c>
      <c r="O889" s="653">
        <v>35262</v>
      </c>
      <c r="P889" s="666">
        <v>0.20536504682476819</v>
      </c>
      <c r="Q889" s="654">
        <v>678.11538461538464</v>
      </c>
    </row>
    <row r="890" spans="1:17" ht="14.4" customHeight="1" x14ac:dyDescent="0.3">
      <c r="A890" s="649" t="s">
        <v>5602</v>
      </c>
      <c r="B890" s="650" t="s">
        <v>4636</v>
      </c>
      <c r="C890" s="650" t="s">
        <v>4672</v>
      </c>
      <c r="D890" s="650" t="s">
        <v>4695</v>
      </c>
      <c r="E890" s="650" t="s">
        <v>4696</v>
      </c>
      <c r="F890" s="653">
        <v>1</v>
      </c>
      <c r="G890" s="653">
        <v>748</v>
      </c>
      <c r="H890" s="653">
        <v>1</v>
      </c>
      <c r="I890" s="653">
        <v>748</v>
      </c>
      <c r="J890" s="653">
        <v>1</v>
      </c>
      <c r="K890" s="653">
        <v>749</v>
      </c>
      <c r="L890" s="653">
        <v>1.0013368983957218</v>
      </c>
      <c r="M890" s="653">
        <v>749</v>
      </c>
      <c r="N890" s="653"/>
      <c r="O890" s="653"/>
      <c r="P890" s="666"/>
      <c r="Q890" s="654"/>
    </row>
    <row r="891" spans="1:17" ht="14.4" customHeight="1" x14ac:dyDescent="0.3">
      <c r="A891" s="649" t="s">
        <v>5602</v>
      </c>
      <c r="B891" s="650" t="s">
        <v>4636</v>
      </c>
      <c r="C891" s="650" t="s">
        <v>4672</v>
      </c>
      <c r="D891" s="650" t="s">
        <v>4697</v>
      </c>
      <c r="E891" s="650" t="s">
        <v>4692</v>
      </c>
      <c r="F891" s="653">
        <v>51</v>
      </c>
      <c r="G891" s="653">
        <v>28050</v>
      </c>
      <c r="H891" s="653">
        <v>1</v>
      </c>
      <c r="I891" s="653">
        <v>550</v>
      </c>
      <c r="J891" s="653">
        <v>58</v>
      </c>
      <c r="K891" s="653">
        <v>32074</v>
      </c>
      <c r="L891" s="653">
        <v>1.1434581105169341</v>
      </c>
      <c r="M891" s="653">
        <v>553</v>
      </c>
      <c r="N891" s="653">
        <v>142</v>
      </c>
      <c r="O891" s="653">
        <v>78798</v>
      </c>
      <c r="P891" s="666">
        <v>2.8091978609625667</v>
      </c>
      <c r="Q891" s="654">
        <v>554.91549295774644</v>
      </c>
    </row>
    <row r="892" spans="1:17" ht="14.4" customHeight="1" x14ac:dyDescent="0.3">
      <c r="A892" s="649" t="s">
        <v>5602</v>
      </c>
      <c r="B892" s="650" t="s">
        <v>4636</v>
      </c>
      <c r="C892" s="650" t="s">
        <v>4672</v>
      </c>
      <c r="D892" s="650" t="s">
        <v>4698</v>
      </c>
      <c r="E892" s="650" t="s">
        <v>4694</v>
      </c>
      <c r="F892" s="653">
        <v>169</v>
      </c>
      <c r="G892" s="653">
        <v>125567</v>
      </c>
      <c r="H892" s="653">
        <v>1</v>
      </c>
      <c r="I892" s="653">
        <v>743</v>
      </c>
      <c r="J892" s="653">
        <v>341</v>
      </c>
      <c r="K892" s="653">
        <v>254386</v>
      </c>
      <c r="L892" s="653">
        <v>2.0258985242938032</v>
      </c>
      <c r="M892" s="653">
        <v>746</v>
      </c>
      <c r="N892" s="653">
        <v>596</v>
      </c>
      <c r="O892" s="653">
        <v>446048</v>
      </c>
      <c r="P892" s="666">
        <v>3.5522708992012233</v>
      </c>
      <c r="Q892" s="654">
        <v>748.40268456375838</v>
      </c>
    </row>
    <row r="893" spans="1:17" ht="14.4" customHeight="1" x14ac:dyDescent="0.3">
      <c r="A893" s="649" t="s">
        <v>5602</v>
      </c>
      <c r="B893" s="650" t="s">
        <v>4636</v>
      </c>
      <c r="C893" s="650" t="s">
        <v>4672</v>
      </c>
      <c r="D893" s="650" t="s">
        <v>4790</v>
      </c>
      <c r="E893" s="650" t="s">
        <v>4791</v>
      </c>
      <c r="F893" s="653">
        <v>618</v>
      </c>
      <c r="G893" s="653">
        <v>494400</v>
      </c>
      <c r="H893" s="653">
        <v>1</v>
      </c>
      <c r="I893" s="653">
        <v>800</v>
      </c>
      <c r="J893" s="653">
        <v>692</v>
      </c>
      <c r="K893" s="653">
        <v>555676</v>
      </c>
      <c r="L893" s="653">
        <v>1.1239401294498381</v>
      </c>
      <c r="M893" s="653">
        <v>803</v>
      </c>
      <c r="N893" s="653">
        <v>2066</v>
      </c>
      <c r="O893" s="653">
        <v>1662934</v>
      </c>
      <c r="P893" s="666">
        <v>3.363539644012945</v>
      </c>
      <c r="Q893" s="654">
        <v>804.90513068731843</v>
      </c>
    </row>
    <row r="894" spans="1:17" ht="14.4" customHeight="1" x14ac:dyDescent="0.3">
      <c r="A894" s="649" t="s">
        <v>5602</v>
      </c>
      <c r="B894" s="650" t="s">
        <v>4636</v>
      </c>
      <c r="C894" s="650" t="s">
        <v>4672</v>
      </c>
      <c r="D894" s="650" t="s">
        <v>4699</v>
      </c>
      <c r="E894" s="650" t="s">
        <v>4700</v>
      </c>
      <c r="F894" s="653">
        <v>10</v>
      </c>
      <c r="G894" s="653">
        <v>4350</v>
      </c>
      <c r="H894" s="653">
        <v>1</v>
      </c>
      <c r="I894" s="653">
        <v>435</v>
      </c>
      <c r="J894" s="653">
        <v>16</v>
      </c>
      <c r="K894" s="653">
        <v>7024</v>
      </c>
      <c r="L894" s="653">
        <v>1.6147126436781609</v>
      </c>
      <c r="M894" s="653">
        <v>439</v>
      </c>
      <c r="N894" s="653">
        <v>9</v>
      </c>
      <c r="O894" s="653">
        <v>3979</v>
      </c>
      <c r="P894" s="666">
        <v>0.91471264367816096</v>
      </c>
      <c r="Q894" s="654">
        <v>442.11111111111109</v>
      </c>
    </row>
    <row r="895" spans="1:17" ht="14.4" customHeight="1" x14ac:dyDescent="0.3">
      <c r="A895" s="649" t="s">
        <v>5602</v>
      </c>
      <c r="B895" s="650" t="s">
        <v>4636</v>
      </c>
      <c r="C895" s="650" t="s">
        <v>4672</v>
      </c>
      <c r="D895" s="650" t="s">
        <v>4701</v>
      </c>
      <c r="E895" s="650" t="s">
        <v>4702</v>
      </c>
      <c r="F895" s="653">
        <v>3</v>
      </c>
      <c r="G895" s="653">
        <v>1284</v>
      </c>
      <c r="H895" s="653">
        <v>1</v>
      </c>
      <c r="I895" s="653">
        <v>428</v>
      </c>
      <c r="J895" s="653">
        <v>20</v>
      </c>
      <c r="K895" s="653">
        <v>8620</v>
      </c>
      <c r="L895" s="653">
        <v>6.7133956386292839</v>
      </c>
      <c r="M895" s="653">
        <v>431</v>
      </c>
      <c r="N895" s="653">
        <v>28</v>
      </c>
      <c r="O895" s="653">
        <v>12116</v>
      </c>
      <c r="P895" s="666">
        <v>9.4361370716510908</v>
      </c>
      <c r="Q895" s="654">
        <v>432.71428571428572</v>
      </c>
    </row>
    <row r="896" spans="1:17" ht="14.4" customHeight="1" x14ac:dyDescent="0.3">
      <c r="A896" s="649" t="s">
        <v>5602</v>
      </c>
      <c r="B896" s="650" t="s">
        <v>4636</v>
      </c>
      <c r="C896" s="650" t="s">
        <v>4672</v>
      </c>
      <c r="D896" s="650" t="s">
        <v>4815</v>
      </c>
      <c r="E896" s="650" t="s">
        <v>4740</v>
      </c>
      <c r="F896" s="653">
        <v>230</v>
      </c>
      <c r="G896" s="653">
        <v>161230</v>
      </c>
      <c r="H896" s="653">
        <v>1</v>
      </c>
      <c r="I896" s="653">
        <v>701</v>
      </c>
      <c r="J896" s="653">
        <v>218</v>
      </c>
      <c r="K896" s="653">
        <v>153690</v>
      </c>
      <c r="L896" s="653">
        <v>0.95323450970663026</v>
      </c>
      <c r="M896" s="653">
        <v>705</v>
      </c>
      <c r="N896" s="653">
        <v>176</v>
      </c>
      <c r="O896" s="653">
        <v>124724</v>
      </c>
      <c r="P896" s="666">
        <v>0.77357811821621292</v>
      </c>
      <c r="Q896" s="654">
        <v>708.65909090909088</v>
      </c>
    </row>
    <row r="897" spans="1:17" ht="14.4" customHeight="1" x14ac:dyDescent="0.3">
      <c r="A897" s="649" t="s">
        <v>5602</v>
      </c>
      <c r="B897" s="650" t="s">
        <v>4636</v>
      </c>
      <c r="C897" s="650" t="s">
        <v>4672</v>
      </c>
      <c r="D897" s="650" t="s">
        <v>4703</v>
      </c>
      <c r="E897" s="650" t="s">
        <v>4696</v>
      </c>
      <c r="F897" s="653">
        <v>5</v>
      </c>
      <c r="G897" s="653">
        <v>4075</v>
      </c>
      <c r="H897" s="653">
        <v>1</v>
      </c>
      <c r="I897" s="653">
        <v>815</v>
      </c>
      <c r="J897" s="653"/>
      <c r="K897" s="653"/>
      <c r="L897" s="653"/>
      <c r="M897" s="653"/>
      <c r="N897" s="653">
        <v>3</v>
      </c>
      <c r="O897" s="653">
        <v>2462</v>
      </c>
      <c r="P897" s="666">
        <v>0.60417177914110431</v>
      </c>
      <c r="Q897" s="654">
        <v>820.66666666666663</v>
      </c>
    </row>
    <row r="898" spans="1:17" ht="14.4" customHeight="1" x14ac:dyDescent="0.3">
      <c r="A898" s="649" t="s">
        <v>5602</v>
      </c>
      <c r="B898" s="650" t="s">
        <v>4636</v>
      </c>
      <c r="C898" s="650" t="s">
        <v>4672</v>
      </c>
      <c r="D898" s="650" t="s">
        <v>4704</v>
      </c>
      <c r="E898" s="650" t="s">
        <v>4705</v>
      </c>
      <c r="F898" s="653">
        <v>260</v>
      </c>
      <c r="G898" s="653">
        <v>53560</v>
      </c>
      <c r="H898" s="653">
        <v>1</v>
      </c>
      <c r="I898" s="653">
        <v>206</v>
      </c>
      <c r="J898" s="653">
        <v>389</v>
      </c>
      <c r="K898" s="653">
        <v>80523</v>
      </c>
      <c r="L898" s="653">
        <v>1.5034167289021658</v>
      </c>
      <c r="M898" s="653">
        <v>207</v>
      </c>
      <c r="N898" s="653">
        <v>794</v>
      </c>
      <c r="O898" s="653">
        <v>165132</v>
      </c>
      <c r="P898" s="666">
        <v>3.0831217326362959</v>
      </c>
      <c r="Q898" s="654">
        <v>207.97481108312343</v>
      </c>
    </row>
    <row r="899" spans="1:17" ht="14.4" customHeight="1" x14ac:dyDescent="0.3">
      <c r="A899" s="649" t="s">
        <v>5602</v>
      </c>
      <c r="B899" s="650" t="s">
        <v>4636</v>
      </c>
      <c r="C899" s="650" t="s">
        <v>4672</v>
      </c>
      <c r="D899" s="650" t="s">
        <v>4708</v>
      </c>
      <c r="E899" s="650" t="s">
        <v>4709</v>
      </c>
      <c r="F899" s="653"/>
      <c r="G899" s="653"/>
      <c r="H899" s="653"/>
      <c r="I899" s="653"/>
      <c r="J899" s="653">
        <v>1</v>
      </c>
      <c r="K899" s="653">
        <v>327</v>
      </c>
      <c r="L899" s="653"/>
      <c r="M899" s="653">
        <v>327</v>
      </c>
      <c r="N899" s="653"/>
      <c r="O899" s="653"/>
      <c r="P899" s="666"/>
      <c r="Q899" s="654"/>
    </row>
    <row r="900" spans="1:17" ht="14.4" customHeight="1" x14ac:dyDescent="0.3">
      <c r="A900" s="649" t="s">
        <v>5602</v>
      </c>
      <c r="B900" s="650" t="s">
        <v>4636</v>
      </c>
      <c r="C900" s="650" t="s">
        <v>4672</v>
      </c>
      <c r="D900" s="650" t="s">
        <v>4712</v>
      </c>
      <c r="E900" s="650" t="s">
        <v>4713</v>
      </c>
      <c r="F900" s="653">
        <v>4207</v>
      </c>
      <c r="G900" s="653">
        <v>340762</v>
      </c>
      <c r="H900" s="653">
        <v>1</v>
      </c>
      <c r="I900" s="653">
        <v>80.998811504635128</v>
      </c>
      <c r="J900" s="653">
        <v>4330</v>
      </c>
      <c r="K900" s="653">
        <v>355060</v>
      </c>
      <c r="L900" s="653">
        <v>1.0419589038683892</v>
      </c>
      <c r="M900" s="653">
        <v>82</v>
      </c>
      <c r="N900" s="653">
        <v>4925</v>
      </c>
      <c r="O900" s="653">
        <v>409176</v>
      </c>
      <c r="P900" s="666">
        <v>1.2007676912331775</v>
      </c>
      <c r="Q900" s="654">
        <v>83.081421319796959</v>
      </c>
    </row>
    <row r="901" spans="1:17" ht="14.4" customHeight="1" x14ac:dyDescent="0.3">
      <c r="A901" s="649" t="s">
        <v>5602</v>
      </c>
      <c r="B901" s="650" t="s">
        <v>4636</v>
      </c>
      <c r="C901" s="650" t="s">
        <v>4672</v>
      </c>
      <c r="D901" s="650" t="s">
        <v>4716</v>
      </c>
      <c r="E901" s="650" t="s">
        <v>4717</v>
      </c>
      <c r="F901" s="653">
        <v>2</v>
      </c>
      <c r="G901" s="653">
        <v>1704</v>
      </c>
      <c r="H901" s="653">
        <v>1</v>
      </c>
      <c r="I901" s="653">
        <v>852</v>
      </c>
      <c r="J901" s="653">
        <v>2</v>
      </c>
      <c r="K901" s="653">
        <v>1406</v>
      </c>
      <c r="L901" s="653">
        <v>0.82511737089201875</v>
      </c>
      <c r="M901" s="653">
        <v>703</v>
      </c>
      <c r="N901" s="653">
        <v>1</v>
      </c>
      <c r="O901" s="653">
        <v>703</v>
      </c>
      <c r="P901" s="666">
        <v>0.41255868544600938</v>
      </c>
      <c r="Q901" s="654">
        <v>703</v>
      </c>
    </row>
    <row r="902" spans="1:17" ht="14.4" customHeight="1" x14ac:dyDescent="0.3">
      <c r="A902" s="649" t="s">
        <v>5602</v>
      </c>
      <c r="B902" s="650" t="s">
        <v>4636</v>
      </c>
      <c r="C902" s="650" t="s">
        <v>4672</v>
      </c>
      <c r="D902" s="650" t="s">
        <v>4718</v>
      </c>
      <c r="E902" s="650" t="s">
        <v>4719</v>
      </c>
      <c r="F902" s="653">
        <v>3</v>
      </c>
      <c r="G902" s="653">
        <v>0</v>
      </c>
      <c r="H902" s="653"/>
      <c r="I902" s="653">
        <v>0</v>
      </c>
      <c r="J902" s="653">
        <v>5</v>
      </c>
      <c r="K902" s="653">
        <v>0</v>
      </c>
      <c r="L902" s="653"/>
      <c r="M902" s="653">
        <v>0</v>
      </c>
      <c r="N902" s="653">
        <v>2</v>
      </c>
      <c r="O902" s="653">
        <v>0</v>
      </c>
      <c r="P902" s="666"/>
      <c r="Q902" s="654">
        <v>0</v>
      </c>
    </row>
    <row r="903" spans="1:17" ht="14.4" customHeight="1" x14ac:dyDescent="0.3">
      <c r="A903" s="649" t="s">
        <v>5602</v>
      </c>
      <c r="B903" s="650" t="s">
        <v>4636</v>
      </c>
      <c r="C903" s="650" t="s">
        <v>4672</v>
      </c>
      <c r="D903" s="650" t="s">
        <v>4792</v>
      </c>
      <c r="E903" s="650" t="s">
        <v>4791</v>
      </c>
      <c r="F903" s="653">
        <v>754</v>
      </c>
      <c r="G903" s="653">
        <v>698204</v>
      </c>
      <c r="H903" s="653">
        <v>1</v>
      </c>
      <c r="I903" s="653">
        <v>926</v>
      </c>
      <c r="J903" s="653">
        <v>1112</v>
      </c>
      <c r="K903" s="653">
        <v>1033048</v>
      </c>
      <c r="L903" s="653">
        <v>1.4795790342077673</v>
      </c>
      <c r="M903" s="653">
        <v>929</v>
      </c>
      <c r="N903" s="653">
        <v>1563</v>
      </c>
      <c r="O903" s="653">
        <v>1455363</v>
      </c>
      <c r="P903" s="666">
        <v>2.0844380725404035</v>
      </c>
      <c r="Q903" s="654">
        <v>931.13435700575815</v>
      </c>
    </row>
    <row r="904" spans="1:17" ht="14.4" customHeight="1" x14ac:dyDescent="0.3">
      <c r="A904" s="649" t="s">
        <v>5602</v>
      </c>
      <c r="B904" s="650" t="s">
        <v>4636</v>
      </c>
      <c r="C904" s="650" t="s">
        <v>4672</v>
      </c>
      <c r="D904" s="650" t="s">
        <v>4720</v>
      </c>
      <c r="E904" s="650" t="s">
        <v>4721</v>
      </c>
      <c r="F904" s="653"/>
      <c r="G904" s="653"/>
      <c r="H904" s="653"/>
      <c r="I904" s="653"/>
      <c r="J904" s="653">
        <v>0</v>
      </c>
      <c r="K904" s="653">
        <v>0</v>
      </c>
      <c r="L904" s="653"/>
      <c r="M904" s="653"/>
      <c r="N904" s="653"/>
      <c r="O904" s="653"/>
      <c r="P904" s="666"/>
      <c r="Q904" s="654"/>
    </row>
    <row r="905" spans="1:17" ht="14.4" customHeight="1" x14ac:dyDescent="0.3">
      <c r="A905" s="649" t="s">
        <v>5602</v>
      </c>
      <c r="B905" s="650" t="s">
        <v>4636</v>
      </c>
      <c r="C905" s="650" t="s">
        <v>4672</v>
      </c>
      <c r="D905" s="650" t="s">
        <v>4793</v>
      </c>
      <c r="E905" s="650" t="s">
        <v>4791</v>
      </c>
      <c r="F905" s="653">
        <v>2194</v>
      </c>
      <c r="G905" s="653">
        <v>1608197</v>
      </c>
      <c r="H905" s="653">
        <v>1</v>
      </c>
      <c r="I905" s="653">
        <v>732.99772105742932</v>
      </c>
      <c r="J905" s="653">
        <v>2092</v>
      </c>
      <c r="K905" s="653">
        <v>1535528</v>
      </c>
      <c r="L905" s="653">
        <v>0.95481337174487957</v>
      </c>
      <c r="M905" s="653">
        <v>734</v>
      </c>
      <c r="N905" s="653">
        <v>537</v>
      </c>
      <c r="O905" s="653">
        <v>394962</v>
      </c>
      <c r="P905" s="666">
        <v>0.24559304612556795</v>
      </c>
      <c r="Q905" s="654">
        <v>735.49720670391059</v>
      </c>
    </row>
    <row r="906" spans="1:17" ht="14.4" customHeight="1" x14ac:dyDescent="0.3">
      <c r="A906" s="649" t="s">
        <v>5602</v>
      </c>
      <c r="B906" s="650" t="s">
        <v>4636</v>
      </c>
      <c r="C906" s="650" t="s">
        <v>4672</v>
      </c>
      <c r="D906" s="650" t="s">
        <v>4801</v>
      </c>
      <c r="E906" s="650" t="s">
        <v>4802</v>
      </c>
      <c r="F906" s="653"/>
      <c r="G906" s="653"/>
      <c r="H906" s="653"/>
      <c r="I906" s="653"/>
      <c r="J906" s="653">
        <v>2</v>
      </c>
      <c r="K906" s="653">
        <v>112</v>
      </c>
      <c r="L906" s="653"/>
      <c r="M906" s="653">
        <v>56</v>
      </c>
      <c r="N906" s="653"/>
      <c r="O906" s="653"/>
      <c r="P906" s="666"/>
      <c r="Q906" s="654"/>
    </row>
    <row r="907" spans="1:17" ht="14.4" customHeight="1" x14ac:dyDescent="0.3">
      <c r="A907" s="649" t="s">
        <v>5602</v>
      </c>
      <c r="B907" s="650" t="s">
        <v>4636</v>
      </c>
      <c r="C907" s="650" t="s">
        <v>4672</v>
      </c>
      <c r="D907" s="650" t="s">
        <v>4794</v>
      </c>
      <c r="E907" s="650" t="s">
        <v>4795</v>
      </c>
      <c r="F907" s="653">
        <v>171</v>
      </c>
      <c r="G907" s="653">
        <v>89433</v>
      </c>
      <c r="H907" s="653">
        <v>1</v>
      </c>
      <c r="I907" s="653">
        <v>523</v>
      </c>
      <c r="J907" s="653">
        <v>181</v>
      </c>
      <c r="K907" s="653">
        <v>94844</v>
      </c>
      <c r="L907" s="653">
        <v>1.0605033936019144</v>
      </c>
      <c r="M907" s="653">
        <v>524</v>
      </c>
      <c r="N907" s="653">
        <v>93</v>
      </c>
      <c r="O907" s="653">
        <v>48794</v>
      </c>
      <c r="P907" s="666">
        <v>0.5455927901333959</v>
      </c>
      <c r="Q907" s="654">
        <v>524.66666666666663</v>
      </c>
    </row>
    <row r="908" spans="1:17" ht="14.4" customHeight="1" x14ac:dyDescent="0.3">
      <c r="A908" s="649" t="s">
        <v>5602</v>
      </c>
      <c r="B908" s="650" t="s">
        <v>4636</v>
      </c>
      <c r="C908" s="650" t="s">
        <v>4672</v>
      </c>
      <c r="D908" s="650" t="s">
        <v>4730</v>
      </c>
      <c r="E908" s="650" t="s">
        <v>4731</v>
      </c>
      <c r="F908" s="653">
        <v>3</v>
      </c>
      <c r="G908" s="653">
        <v>885</v>
      </c>
      <c r="H908" s="653">
        <v>1</v>
      </c>
      <c r="I908" s="653">
        <v>295</v>
      </c>
      <c r="J908" s="653">
        <v>10</v>
      </c>
      <c r="K908" s="653">
        <v>2960</v>
      </c>
      <c r="L908" s="653">
        <v>3.3446327683615817</v>
      </c>
      <c r="M908" s="653">
        <v>296</v>
      </c>
      <c r="N908" s="653">
        <v>6</v>
      </c>
      <c r="O908" s="653">
        <v>1784</v>
      </c>
      <c r="P908" s="666">
        <v>2.0158192090395479</v>
      </c>
      <c r="Q908" s="654">
        <v>297.33333333333331</v>
      </c>
    </row>
    <row r="909" spans="1:17" ht="14.4" customHeight="1" x14ac:dyDescent="0.3">
      <c r="A909" s="649" t="s">
        <v>5602</v>
      </c>
      <c r="B909" s="650" t="s">
        <v>4636</v>
      </c>
      <c r="C909" s="650" t="s">
        <v>4672</v>
      </c>
      <c r="D909" s="650" t="s">
        <v>4796</v>
      </c>
      <c r="E909" s="650" t="s">
        <v>4705</v>
      </c>
      <c r="F909" s="653">
        <v>712</v>
      </c>
      <c r="G909" s="653">
        <v>122463</v>
      </c>
      <c r="H909" s="653">
        <v>1</v>
      </c>
      <c r="I909" s="653">
        <v>171.99859550561797</v>
      </c>
      <c r="J909" s="653">
        <v>645</v>
      </c>
      <c r="K909" s="653">
        <v>110940</v>
      </c>
      <c r="L909" s="653">
        <v>0.90590627373165777</v>
      </c>
      <c r="M909" s="653">
        <v>172</v>
      </c>
      <c r="N909" s="653">
        <v>179</v>
      </c>
      <c r="O909" s="653">
        <v>31036</v>
      </c>
      <c r="P909" s="666">
        <v>0.2534316487428856</v>
      </c>
      <c r="Q909" s="654">
        <v>173.38547486033519</v>
      </c>
    </row>
    <row r="910" spans="1:17" ht="14.4" customHeight="1" x14ac:dyDescent="0.3">
      <c r="A910" s="649" t="s">
        <v>5602</v>
      </c>
      <c r="B910" s="650" t="s">
        <v>4636</v>
      </c>
      <c r="C910" s="650" t="s">
        <v>4672</v>
      </c>
      <c r="D910" s="650" t="s">
        <v>4734</v>
      </c>
      <c r="E910" s="650" t="s">
        <v>4731</v>
      </c>
      <c r="F910" s="653">
        <v>116</v>
      </c>
      <c r="G910" s="653">
        <v>41992</v>
      </c>
      <c r="H910" s="653">
        <v>1</v>
      </c>
      <c r="I910" s="653">
        <v>362</v>
      </c>
      <c r="J910" s="653">
        <v>20</v>
      </c>
      <c r="K910" s="653">
        <v>7300</v>
      </c>
      <c r="L910" s="653">
        <v>0.17384263669270336</v>
      </c>
      <c r="M910" s="653">
        <v>365</v>
      </c>
      <c r="N910" s="653">
        <v>3</v>
      </c>
      <c r="O910" s="653">
        <v>1099</v>
      </c>
      <c r="P910" s="666">
        <v>2.6171651743189178E-2</v>
      </c>
      <c r="Q910" s="654">
        <v>366.33333333333331</v>
      </c>
    </row>
    <row r="911" spans="1:17" ht="14.4" customHeight="1" x14ac:dyDescent="0.3">
      <c r="A911" s="649" t="s">
        <v>5602</v>
      </c>
      <c r="B911" s="650" t="s">
        <v>4636</v>
      </c>
      <c r="C911" s="650" t="s">
        <v>4672</v>
      </c>
      <c r="D911" s="650" t="s">
        <v>4737</v>
      </c>
      <c r="E911" s="650" t="s">
        <v>4738</v>
      </c>
      <c r="F911" s="653"/>
      <c r="G911" s="653"/>
      <c r="H911" s="653"/>
      <c r="I911" s="653"/>
      <c r="J911" s="653">
        <v>2</v>
      </c>
      <c r="K911" s="653">
        <v>1270</v>
      </c>
      <c r="L911" s="653"/>
      <c r="M911" s="653">
        <v>635</v>
      </c>
      <c r="N911" s="653"/>
      <c r="O911" s="653"/>
      <c r="P911" s="666"/>
      <c r="Q911" s="654"/>
    </row>
    <row r="912" spans="1:17" ht="14.4" customHeight="1" x14ac:dyDescent="0.3">
      <c r="A912" s="649" t="s">
        <v>5602</v>
      </c>
      <c r="B912" s="650" t="s">
        <v>4636</v>
      </c>
      <c r="C912" s="650" t="s">
        <v>4672</v>
      </c>
      <c r="D912" s="650" t="s">
        <v>4739</v>
      </c>
      <c r="E912" s="650" t="s">
        <v>4740</v>
      </c>
      <c r="F912" s="653">
        <v>51</v>
      </c>
      <c r="G912" s="653">
        <v>30549</v>
      </c>
      <c r="H912" s="653">
        <v>1</v>
      </c>
      <c r="I912" s="653">
        <v>599</v>
      </c>
      <c r="J912" s="653">
        <v>10</v>
      </c>
      <c r="K912" s="653">
        <v>6010</v>
      </c>
      <c r="L912" s="653">
        <v>0.19673311728698156</v>
      </c>
      <c r="M912" s="653">
        <v>601</v>
      </c>
      <c r="N912" s="653">
        <v>11</v>
      </c>
      <c r="O912" s="653">
        <v>6651</v>
      </c>
      <c r="P912" s="666">
        <v>0.21771580084454484</v>
      </c>
      <c r="Q912" s="654">
        <v>604.63636363636363</v>
      </c>
    </row>
    <row r="913" spans="1:17" ht="14.4" customHeight="1" x14ac:dyDescent="0.3">
      <c r="A913" s="649" t="s">
        <v>5602</v>
      </c>
      <c r="B913" s="650" t="s">
        <v>4636</v>
      </c>
      <c r="C913" s="650" t="s">
        <v>4672</v>
      </c>
      <c r="D913" s="650" t="s">
        <v>4741</v>
      </c>
      <c r="E913" s="650" t="s">
        <v>4742</v>
      </c>
      <c r="F913" s="653">
        <v>0</v>
      </c>
      <c r="G913" s="653">
        <v>0</v>
      </c>
      <c r="H913" s="653"/>
      <c r="I913" s="653"/>
      <c r="J913" s="653">
        <v>2</v>
      </c>
      <c r="K913" s="653">
        <v>538</v>
      </c>
      <c r="L913" s="653"/>
      <c r="M913" s="653">
        <v>269</v>
      </c>
      <c r="N913" s="653"/>
      <c r="O913" s="653"/>
      <c r="P913" s="666"/>
      <c r="Q913" s="654"/>
    </row>
    <row r="914" spans="1:17" ht="14.4" customHeight="1" x14ac:dyDescent="0.3">
      <c r="A914" s="649" t="s">
        <v>5602</v>
      </c>
      <c r="B914" s="650" t="s">
        <v>4636</v>
      </c>
      <c r="C914" s="650" t="s">
        <v>4672</v>
      </c>
      <c r="D914" s="650" t="s">
        <v>4816</v>
      </c>
      <c r="E914" s="650" t="s">
        <v>4817</v>
      </c>
      <c r="F914" s="653">
        <v>7</v>
      </c>
      <c r="G914" s="653">
        <v>700</v>
      </c>
      <c r="H914" s="653">
        <v>1</v>
      </c>
      <c r="I914" s="653">
        <v>100</v>
      </c>
      <c r="J914" s="653">
        <v>3</v>
      </c>
      <c r="K914" s="653">
        <v>300</v>
      </c>
      <c r="L914" s="653">
        <v>0.42857142857142855</v>
      </c>
      <c r="M914" s="653">
        <v>100</v>
      </c>
      <c r="N914" s="653">
        <v>2</v>
      </c>
      <c r="O914" s="653">
        <v>200</v>
      </c>
      <c r="P914" s="666">
        <v>0.2857142857142857</v>
      </c>
      <c r="Q914" s="654">
        <v>100</v>
      </c>
    </row>
    <row r="915" spans="1:17" ht="14.4" customHeight="1" x14ac:dyDescent="0.3">
      <c r="A915" s="649" t="s">
        <v>5602</v>
      </c>
      <c r="B915" s="650" t="s">
        <v>4636</v>
      </c>
      <c r="C915" s="650" t="s">
        <v>4672</v>
      </c>
      <c r="D915" s="650" t="s">
        <v>4797</v>
      </c>
      <c r="E915" s="650" t="s">
        <v>4791</v>
      </c>
      <c r="F915" s="653"/>
      <c r="G915" s="653"/>
      <c r="H915" s="653"/>
      <c r="I915" s="653"/>
      <c r="J915" s="653">
        <v>9</v>
      </c>
      <c r="K915" s="653">
        <v>9108</v>
      </c>
      <c r="L915" s="653"/>
      <c r="M915" s="653">
        <v>1012</v>
      </c>
      <c r="N915" s="653"/>
      <c r="O915" s="653"/>
      <c r="P915" s="666"/>
      <c r="Q915" s="654"/>
    </row>
    <row r="916" spans="1:17" ht="14.4" customHeight="1" x14ac:dyDescent="0.3">
      <c r="A916" s="649" t="s">
        <v>5602</v>
      </c>
      <c r="B916" s="650" t="s">
        <v>4636</v>
      </c>
      <c r="C916" s="650" t="s">
        <v>4672</v>
      </c>
      <c r="D916" s="650" t="s">
        <v>4745</v>
      </c>
      <c r="E916" s="650" t="s">
        <v>4700</v>
      </c>
      <c r="F916" s="653">
        <v>1</v>
      </c>
      <c r="G916" s="653">
        <v>333</v>
      </c>
      <c r="H916" s="653">
        <v>1</v>
      </c>
      <c r="I916" s="653">
        <v>333</v>
      </c>
      <c r="J916" s="653"/>
      <c r="K916" s="653"/>
      <c r="L916" s="653"/>
      <c r="M916" s="653"/>
      <c r="N916" s="653"/>
      <c r="O916" s="653"/>
      <c r="P916" s="666"/>
      <c r="Q916" s="654"/>
    </row>
    <row r="917" spans="1:17" ht="14.4" customHeight="1" x14ac:dyDescent="0.3">
      <c r="A917" s="649" t="s">
        <v>5602</v>
      </c>
      <c r="B917" s="650" t="s">
        <v>4636</v>
      </c>
      <c r="C917" s="650" t="s">
        <v>4672</v>
      </c>
      <c r="D917" s="650" t="s">
        <v>4746</v>
      </c>
      <c r="E917" s="650" t="s">
        <v>4702</v>
      </c>
      <c r="F917" s="653">
        <v>4</v>
      </c>
      <c r="G917" s="653">
        <v>1444</v>
      </c>
      <c r="H917" s="653">
        <v>1</v>
      </c>
      <c r="I917" s="653">
        <v>361</v>
      </c>
      <c r="J917" s="653">
        <v>2</v>
      </c>
      <c r="K917" s="653">
        <v>724</v>
      </c>
      <c r="L917" s="653">
        <v>0.50138504155124652</v>
      </c>
      <c r="M917" s="653">
        <v>362</v>
      </c>
      <c r="N917" s="653">
        <v>5</v>
      </c>
      <c r="O917" s="653">
        <v>1818</v>
      </c>
      <c r="P917" s="666">
        <v>1.2590027700831026</v>
      </c>
      <c r="Q917" s="654">
        <v>363.6</v>
      </c>
    </row>
    <row r="918" spans="1:17" ht="14.4" customHeight="1" x14ac:dyDescent="0.3">
      <c r="A918" s="649" t="s">
        <v>5602</v>
      </c>
      <c r="B918" s="650" t="s">
        <v>4636</v>
      </c>
      <c r="C918" s="650" t="s">
        <v>4672</v>
      </c>
      <c r="D918" s="650" t="s">
        <v>4807</v>
      </c>
      <c r="E918" s="650" t="s">
        <v>4791</v>
      </c>
      <c r="F918" s="653">
        <v>186</v>
      </c>
      <c r="G918" s="653">
        <v>159774</v>
      </c>
      <c r="H918" s="653">
        <v>1</v>
      </c>
      <c r="I918" s="653">
        <v>859</v>
      </c>
      <c r="J918" s="653">
        <v>32</v>
      </c>
      <c r="K918" s="653">
        <v>27520</v>
      </c>
      <c r="L918" s="653">
        <v>0.17224329365228386</v>
      </c>
      <c r="M918" s="653">
        <v>860</v>
      </c>
      <c r="N918" s="653">
        <v>37</v>
      </c>
      <c r="O918" s="653">
        <v>31874</v>
      </c>
      <c r="P918" s="666">
        <v>0.1994942856785209</v>
      </c>
      <c r="Q918" s="654">
        <v>861.45945945945948</v>
      </c>
    </row>
    <row r="919" spans="1:17" ht="14.4" customHeight="1" x14ac:dyDescent="0.3">
      <c r="A919" s="649" t="s">
        <v>5602</v>
      </c>
      <c r="B919" s="650" t="s">
        <v>4636</v>
      </c>
      <c r="C919" s="650" t="s">
        <v>4672</v>
      </c>
      <c r="D919" s="650" t="s">
        <v>4747</v>
      </c>
      <c r="E919" s="650" t="s">
        <v>4748</v>
      </c>
      <c r="F919" s="653">
        <v>74</v>
      </c>
      <c r="G919" s="653">
        <v>38406</v>
      </c>
      <c r="H919" s="653">
        <v>1</v>
      </c>
      <c r="I919" s="653">
        <v>519</v>
      </c>
      <c r="J919" s="653">
        <v>36</v>
      </c>
      <c r="K919" s="653">
        <v>18720</v>
      </c>
      <c r="L919" s="653">
        <v>0.48742384002499611</v>
      </c>
      <c r="M919" s="653">
        <v>520</v>
      </c>
      <c r="N919" s="653">
        <v>62</v>
      </c>
      <c r="O919" s="653">
        <v>32354</v>
      </c>
      <c r="P919" s="666">
        <v>0.84242045513721819</v>
      </c>
      <c r="Q919" s="654">
        <v>521.83870967741939</v>
      </c>
    </row>
    <row r="920" spans="1:17" ht="14.4" customHeight="1" x14ac:dyDescent="0.3">
      <c r="A920" s="649" t="s">
        <v>5602</v>
      </c>
      <c r="B920" s="650" t="s">
        <v>4636</v>
      </c>
      <c r="C920" s="650" t="s">
        <v>4672</v>
      </c>
      <c r="D920" s="650" t="s">
        <v>4818</v>
      </c>
      <c r="E920" s="650" t="s">
        <v>4748</v>
      </c>
      <c r="F920" s="653">
        <v>945</v>
      </c>
      <c r="G920" s="653">
        <v>754110</v>
      </c>
      <c r="H920" s="653">
        <v>1</v>
      </c>
      <c r="I920" s="653">
        <v>798</v>
      </c>
      <c r="J920" s="653">
        <v>983</v>
      </c>
      <c r="K920" s="653">
        <v>787383</v>
      </c>
      <c r="L920" s="653">
        <v>1.0441222102876238</v>
      </c>
      <c r="M920" s="653">
        <v>801</v>
      </c>
      <c r="N920" s="653">
        <v>647</v>
      </c>
      <c r="O920" s="653">
        <v>519627</v>
      </c>
      <c r="P920" s="666">
        <v>0.68905995146596655</v>
      </c>
      <c r="Q920" s="654">
        <v>803.13292117465221</v>
      </c>
    </row>
    <row r="921" spans="1:17" ht="14.4" customHeight="1" x14ac:dyDescent="0.3">
      <c r="A921" s="649" t="s">
        <v>5602</v>
      </c>
      <c r="B921" s="650" t="s">
        <v>4636</v>
      </c>
      <c r="C921" s="650" t="s">
        <v>4672</v>
      </c>
      <c r="D921" s="650" t="s">
        <v>4819</v>
      </c>
      <c r="E921" s="650" t="s">
        <v>4748</v>
      </c>
      <c r="F921" s="653">
        <v>242</v>
      </c>
      <c r="G921" s="653">
        <v>141812</v>
      </c>
      <c r="H921" s="653">
        <v>1</v>
      </c>
      <c r="I921" s="653">
        <v>586</v>
      </c>
      <c r="J921" s="653">
        <v>157</v>
      </c>
      <c r="K921" s="653">
        <v>92473</v>
      </c>
      <c r="L921" s="653">
        <v>0.65208162919922152</v>
      </c>
      <c r="M921" s="653">
        <v>589</v>
      </c>
      <c r="N921" s="653">
        <v>301</v>
      </c>
      <c r="O921" s="653">
        <v>177825</v>
      </c>
      <c r="P921" s="666">
        <v>1.2539488900798239</v>
      </c>
      <c r="Q921" s="654">
        <v>590.78073089701002</v>
      </c>
    </row>
    <row r="922" spans="1:17" ht="14.4" customHeight="1" x14ac:dyDescent="0.3">
      <c r="A922" s="649" t="s">
        <v>5602</v>
      </c>
      <c r="B922" s="650" t="s">
        <v>4636</v>
      </c>
      <c r="C922" s="650" t="s">
        <v>4672</v>
      </c>
      <c r="D922" s="650" t="s">
        <v>4827</v>
      </c>
      <c r="E922" s="650" t="s">
        <v>4748</v>
      </c>
      <c r="F922" s="653">
        <v>198</v>
      </c>
      <c r="G922" s="653">
        <v>144738</v>
      </c>
      <c r="H922" s="653">
        <v>1</v>
      </c>
      <c r="I922" s="653">
        <v>731</v>
      </c>
      <c r="J922" s="653">
        <v>10</v>
      </c>
      <c r="K922" s="653">
        <v>7320</v>
      </c>
      <c r="L922" s="653">
        <v>5.0574140861418565E-2</v>
      </c>
      <c r="M922" s="653">
        <v>732</v>
      </c>
      <c r="N922" s="653"/>
      <c r="O922" s="653"/>
      <c r="P922" s="666"/>
      <c r="Q922" s="654"/>
    </row>
    <row r="923" spans="1:17" ht="14.4" customHeight="1" x14ac:dyDescent="0.3">
      <c r="A923" s="649" t="s">
        <v>5602</v>
      </c>
      <c r="B923" s="650" t="s">
        <v>4636</v>
      </c>
      <c r="C923" s="650" t="s">
        <v>4672</v>
      </c>
      <c r="D923" s="650" t="s">
        <v>4798</v>
      </c>
      <c r="E923" s="650" t="s">
        <v>4799</v>
      </c>
      <c r="F923" s="653">
        <v>2</v>
      </c>
      <c r="G923" s="653">
        <v>1036</v>
      </c>
      <c r="H923" s="653">
        <v>1</v>
      </c>
      <c r="I923" s="653">
        <v>518</v>
      </c>
      <c r="J923" s="653"/>
      <c r="K923" s="653"/>
      <c r="L923" s="653"/>
      <c r="M923" s="653"/>
      <c r="N923" s="653"/>
      <c r="O923" s="653"/>
      <c r="P923" s="666"/>
      <c r="Q923" s="654"/>
    </row>
    <row r="924" spans="1:17" ht="14.4" customHeight="1" x14ac:dyDescent="0.3">
      <c r="A924" s="649" t="s">
        <v>5602</v>
      </c>
      <c r="B924" s="650" t="s">
        <v>4636</v>
      </c>
      <c r="C924" s="650" t="s">
        <v>4672</v>
      </c>
      <c r="D924" s="650" t="s">
        <v>4828</v>
      </c>
      <c r="E924" s="650" t="s">
        <v>4829</v>
      </c>
      <c r="F924" s="653"/>
      <c r="G924" s="653"/>
      <c r="H924" s="653"/>
      <c r="I924" s="653"/>
      <c r="J924" s="653"/>
      <c r="K924" s="653"/>
      <c r="L924" s="653"/>
      <c r="M924" s="653"/>
      <c r="N924" s="653">
        <v>1</v>
      </c>
      <c r="O924" s="653">
        <v>1366</v>
      </c>
      <c r="P924" s="666"/>
      <c r="Q924" s="654">
        <v>1366</v>
      </c>
    </row>
    <row r="925" spans="1:17" ht="14.4" customHeight="1" x14ac:dyDescent="0.3">
      <c r="A925" s="649" t="s">
        <v>5602</v>
      </c>
      <c r="B925" s="650" t="s">
        <v>4636</v>
      </c>
      <c r="C925" s="650" t="s">
        <v>4672</v>
      </c>
      <c r="D925" s="650" t="s">
        <v>4821</v>
      </c>
      <c r="E925" s="650" t="s">
        <v>4748</v>
      </c>
      <c r="F925" s="653"/>
      <c r="G925" s="653"/>
      <c r="H925" s="653"/>
      <c r="I925" s="653"/>
      <c r="J925" s="653">
        <v>8</v>
      </c>
      <c r="K925" s="653">
        <v>6808</v>
      </c>
      <c r="L925" s="653"/>
      <c r="M925" s="653">
        <v>851</v>
      </c>
      <c r="N925" s="653"/>
      <c r="O925" s="653"/>
      <c r="P925" s="666"/>
      <c r="Q925" s="654"/>
    </row>
    <row r="926" spans="1:17" ht="14.4" customHeight="1" x14ac:dyDescent="0.3">
      <c r="A926" s="649" t="s">
        <v>5602</v>
      </c>
      <c r="B926" s="650" t="s">
        <v>4636</v>
      </c>
      <c r="C926" s="650" t="s">
        <v>4672</v>
      </c>
      <c r="D926" s="650" t="s">
        <v>4824</v>
      </c>
      <c r="E926" s="650" t="s">
        <v>4825</v>
      </c>
      <c r="F926" s="653">
        <v>1</v>
      </c>
      <c r="G926" s="653">
        <v>338</v>
      </c>
      <c r="H926" s="653">
        <v>1</v>
      </c>
      <c r="I926" s="653">
        <v>338</v>
      </c>
      <c r="J926" s="653"/>
      <c r="K926" s="653"/>
      <c r="L926" s="653"/>
      <c r="M926" s="653"/>
      <c r="N926" s="653"/>
      <c r="O926" s="653"/>
      <c r="P926" s="666"/>
      <c r="Q926" s="654"/>
    </row>
    <row r="927" spans="1:17" ht="14.4" customHeight="1" x14ac:dyDescent="0.3">
      <c r="A927" s="649" t="s">
        <v>5603</v>
      </c>
      <c r="B927" s="650" t="s">
        <v>4636</v>
      </c>
      <c r="C927" s="650" t="s">
        <v>4661</v>
      </c>
      <c r="D927" s="650" t="s">
        <v>4786</v>
      </c>
      <c r="E927" s="650" t="s">
        <v>4787</v>
      </c>
      <c r="F927" s="653"/>
      <c r="G927" s="653"/>
      <c r="H927" s="653"/>
      <c r="I927" s="653"/>
      <c r="J927" s="653">
        <v>86</v>
      </c>
      <c r="K927" s="653">
        <v>77808.5</v>
      </c>
      <c r="L927" s="653"/>
      <c r="M927" s="653">
        <v>904.75</v>
      </c>
      <c r="N927" s="653">
        <v>145</v>
      </c>
      <c r="O927" s="653">
        <v>131188.75</v>
      </c>
      <c r="P927" s="666"/>
      <c r="Q927" s="654">
        <v>904.75</v>
      </c>
    </row>
    <row r="928" spans="1:17" ht="14.4" customHeight="1" x14ac:dyDescent="0.3">
      <c r="A928" s="649" t="s">
        <v>5603</v>
      </c>
      <c r="B928" s="650" t="s">
        <v>4636</v>
      </c>
      <c r="C928" s="650" t="s">
        <v>4661</v>
      </c>
      <c r="D928" s="650" t="s">
        <v>4664</v>
      </c>
      <c r="E928" s="650" t="s">
        <v>4665</v>
      </c>
      <c r="F928" s="653"/>
      <c r="G928" s="653"/>
      <c r="H928" s="653"/>
      <c r="I928" s="653"/>
      <c r="J928" s="653"/>
      <c r="K928" s="653"/>
      <c r="L928" s="653"/>
      <c r="M928" s="653"/>
      <c r="N928" s="653">
        <v>1</v>
      </c>
      <c r="O928" s="653">
        <v>242.64</v>
      </c>
      <c r="P928" s="666"/>
      <c r="Q928" s="654">
        <v>242.64</v>
      </c>
    </row>
    <row r="929" spans="1:17" ht="14.4" customHeight="1" x14ac:dyDescent="0.3">
      <c r="A929" s="649" t="s">
        <v>5603</v>
      </c>
      <c r="B929" s="650" t="s">
        <v>4636</v>
      </c>
      <c r="C929" s="650" t="s">
        <v>4661</v>
      </c>
      <c r="D929" s="650" t="s">
        <v>4666</v>
      </c>
      <c r="E929" s="650" t="s">
        <v>4667</v>
      </c>
      <c r="F929" s="653">
        <v>1</v>
      </c>
      <c r="G929" s="653">
        <v>242.64</v>
      </c>
      <c r="H929" s="653">
        <v>1</v>
      </c>
      <c r="I929" s="653">
        <v>242.64</v>
      </c>
      <c r="J929" s="653">
        <v>2</v>
      </c>
      <c r="K929" s="653">
        <v>485.28</v>
      </c>
      <c r="L929" s="653">
        <v>2</v>
      </c>
      <c r="M929" s="653">
        <v>242.64</v>
      </c>
      <c r="N929" s="653"/>
      <c r="O929" s="653"/>
      <c r="P929" s="666"/>
      <c r="Q929" s="654"/>
    </row>
    <row r="930" spans="1:17" ht="14.4" customHeight="1" x14ac:dyDescent="0.3">
      <c r="A930" s="649" t="s">
        <v>5603</v>
      </c>
      <c r="B930" s="650" t="s">
        <v>4636</v>
      </c>
      <c r="C930" s="650" t="s">
        <v>4672</v>
      </c>
      <c r="D930" s="650" t="s">
        <v>4788</v>
      </c>
      <c r="E930" s="650" t="s">
        <v>4789</v>
      </c>
      <c r="F930" s="653">
        <v>4</v>
      </c>
      <c r="G930" s="653">
        <v>740</v>
      </c>
      <c r="H930" s="653">
        <v>1</v>
      </c>
      <c r="I930" s="653">
        <v>185</v>
      </c>
      <c r="J930" s="653">
        <v>4</v>
      </c>
      <c r="K930" s="653">
        <v>740</v>
      </c>
      <c r="L930" s="653">
        <v>1</v>
      </c>
      <c r="M930" s="653">
        <v>185</v>
      </c>
      <c r="N930" s="653">
        <v>9</v>
      </c>
      <c r="O930" s="653">
        <v>1677</v>
      </c>
      <c r="P930" s="666">
        <v>2.2662162162162161</v>
      </c>
      <c r="Q930" s="654">
        <v>186.33333333333334</v>
      </c>
    </row>
    <row r="931" spans="1:17" ht="14.4" customHeight="1" x14ac:dyDescent="0.3">
      <c r="A931" s="649" t="s">
        <v>5603</v>
      </c>
      <c r="B931" s="650" t="s">
        <v>4636</v>
      </c>
      <c r="C931" s="650" t="s">
        <v>4672</v>
      </c>
      <c r="D931" s="650" t="s">
        <v>4677</v>
      </c>
      <c r="E931" s="650" t="s">
        <v>4678</v>
      </c>
      <c r="F931" s="653">
        <v>3</v>
      </c>
      <c r="G931" s="653">
        <v>102</v>
      </c>
      <c r="H931" s="653">
        <v>1</v>
      </c>
      <c r="I931" s="653">
        <v>34</v>
      </c>
      <c r="J931" s="653">
        <v>2</v>
      </c>
      <c r="K931" s="653">
        <v>68</v>
      </c>
      <c r="L931" s="653">
        <v>0.66666666666666663</v>
      </c>
      <c r="M931" s="653">
        <v>34</v>
      </c>
      <c r="N931" s="653"/>
      <c r="O931" s="653"/>
      <c r="P931" s="666"/>
      <c r="Q931" s="654"/>
    </row>
    <row r="932" spans="1:17" ht="14.4" customHeight="1" x14ac:dyDescent="0.3">
      <c r="A932" s="649" t="s">
        <v>5603</v>
      </c>
      <c r="B932" s="650" t="s">
        <v>4636</v>
      </c>
      <c r="C932" s="650" t="s">
        <v>4672</v>
      </c>
      <c r="D932" s="650" t="s">
        <v>4683</v>
      </c>
      <c r="E932" s="650" t="s">
        <v>4632</v>
      </c>
      <c r="F932" s="653">
        <v>41</v>
      </c>
      <c r="G932" s="653">
        <v>6396</v>
      </c>
      <c r="H932" s="653">
        <v>1</v>
      </c>
      <c r="I932" s="653">
        <v>156</v>
      </c>
      <c r="J932" s="653"/>
      <c r="K932" s="653"/>
      <c r="L932" s="653"/>
      <c r="M932" s="653"/>
      <c r="N932" s="653"/>
      <c r="O932" s="653"/>
      <c r="P932" s="666"/>
      <c r="Q932" s="654"/>
    </row>
    <row r="933" spans="1:17" ht="14.4" customHeight="1" x14ac:dyDescent="0.3">
      <c r="A933" s="649" t="s">
        <v>5603</v>
      </c>
      <c r="B933" s="650" t="s">
        <v>4636</v>
      </c>
      <c r="C933" s="650" t="s">
        <v>4672</v>
      </c>
      <c r="D933" s="650" t="s">
        <v>4684</v>
      </c>
      <c r="E933" s="650" t="s">
        <v>4632</v>
      </c>
      <c r="F933" s="653">
        <v>33</v>
      </c>
      <c r="G933" s="653">
        <v>2574</v>
      </c>
      <c r="H933" s="653">
        <v>1</v>
      </c>
      <c r="I933" s="653">
        <v>78</v>
      </c>
      <c r="J933" s="653"/>
      <c r="K933" s="653"/>
      <c r="L933" s="653"/>
      <c r="M933" s="653"/>
      <c r="N933" s="653"/>
      <c r="O933" s="653"/>
      <c r="P933" s="666"/>
      <c r="Q933" s="654"/>
    </row>
    <row r="934" spans="1:17" ht="14.4" customHeight="1" x14ac:dyDescent="0.3">
      <c r="A934" s="649" t="s">
        <v>5603</v>
      </c>
      <c r="B934" s="650" t="s">
        <v>4636</v>
      </c>
      <c r="C934" s="650" t="s">
        <v>4672</v>
      </c>
      <c r="D934" s="650" t="s">
        <v>4685</v>
      </c>
      <c r="E934" s="650" t="s">
        <v>4686</v>
      </c>
      <c r="F934" s="653">
        <v>485</v>
      </c>
      <c r="G934" s="653">
        <v>112035</v>
      </c>
      <c r="H934" s="653">
        <v>1</v>
      </c>
      <c r="I934" s="653">
        <v>231</v>
      </c>
      <c r="J934" s="653">
        <v>576</v>
      </c>
      <c r="K934" s="653">
        <v>133632</v>
      </c>
      <c r="L934" s="653">
        <v>1.1927701164814566</v>
      </c>
      <c r="M934" s="653">
        <v>232</v>
      </c>
      <c r="N934" s="653">
        <v>895</v>
      </c>
      <c r="O934" s="653">
        <v>208624</v>
      </c>
      <c r="P934" s="666">
        <v>1.8621323693488643</v>
      </c>
      <c r="Q934" s="654">
        <v>233.09944134078214</v>
      </c>
    </row>
    <row r="935" spans="1:17" ht="14.4" customHeight="1" x14ac:dyDescent="0.3">
      <c r="A935" s="649" t="s">
        <v>5603</v>
      </c>
      <c r="B935" s="650" t="s">
        <v>4636</v>
      </c>
      <c r="C935" s="650" t="s">
        <v>4672</v>
      </c>
      <c r="D935" s="650" t="s">
        <v>4687</v>
      </c>
      <c r="E935" s="650" t="s">
        <v>4688</v>
      </c>
      <c r="F935" s="653">
        <v>1508</v>
      </c>
      <c r="G935" s="653">
        <v>174928</v>
      </c>
      <c r="H935" s="653">
        <v>1</v>
      </c>
      <c r="I935" s="653">
        <v>116</v>
      </c>
      <c r="J935" s="653">
        <v>1243</v>
      </c>
      <c r="K935" s="653">
        <v>144188</v>
      </c>
      <c r="L935" s="653">
        <v>0.82427055702917773</v>
      </c>
      <c r="M935" s="653">
        <v>116</v>
      </c>
      <c r="N935" s="653">
        <v>1924</v>
      </c>
      <c r="O935" s="653">
        <v>225324</v>
      </c>
      <c r="P935" s="666">
        <v>1.2880956736485869</v>
      </c>
      <c r="Q935" s="654">
        <v>117.11226611226611</v>
      </c>
    </row>
    <row r="936" spans="1:17" ht="14.4" customHeight="1" x14ac:dyDescent="0.3">
      <c r="A936" s="649" t="s">
        <v>5603</v>
      </c>
      <c r="B936" s="650" t="s">
        <v>4636</v>
      </c>
      <c r="C936" s="650" t="s">
        <v>4672</v>
      </c>
      <c r="D936" s="650" t="s">
        <v>4689</v>
      </c>
      <c r="E936" s="650" t="s">
        <v>4690</v>
      </c>
      <c r="F936" s="653">
        <v>7</v>
      </c>
      <c r="G936" s="653">
        <v>2233</v>
      </c>
      <c r="H936" s="653">
        <v>1</v>
      </c>
      <c r="I936" s="653">
        <v>319</v>
      </c>
      <c r="J936" s="653">
        <v>2</v>
      </c>
      <c r="K936" s="653">
        <v>640</v>
      </c>
      <c r="L936" s="653">
        <v>0.28660994178235555</v>
      </c>
      <c r="M936" s="653">
        <v>320</v>
      </c>
      <c r="N936" s="653"/>
      <c r="O936" s="653"/>
      <c r="P936" s="666"/>
      <c r="Q936" s="654"/>
    </row>
    <row r="937" spans="1:17" ht="14.4" customHeight="1" x14ac:dyDescent="0.3">
      <c r="A937" s="649" t="s">
        <v>5603</v>
      </c>
      <c r="B937" s="650" t="s">
        <v>4636</v>
      </c>
      <c r="C937" s="650" t="s">
        <v>4672</v>
      </c>
      <c r="D937" s="650" t="s">
        <v>4691</v>
      </c>
      <c r="E937" s="650" t="s">
        <v>4692</v>
      </c>
      <c r="F937" s="653">
        <v>35</v>
      </c>
      <c r="G937" s="653">
        <v>16905</v>
      </c>
      <c r="H937" s="653">
        <v>1</v>
      </c>
      <c r="I937" s="653">
        <v>483</v>
      </c>
      <c r="J937" s="653">
        <v>22</v>
      </c>
      <c r="K937" s="653">
        <v>10648</v>
      </c>
      <c r="L937" s="653">
        <v>0.62987281869269451</v>
      </c>
      <c r="M937" s="653">
        <v>484</v>
      </c>
      <c r="N937" s="653">
        <v>3</v>
      </c>
      <c r="O937" s="653">
        <v>1452</v>
      </c>
      <c r="P937" s="666">
        <v>8.5891748003549248E-2</v>
      </c>
      <c r="Q937" s="654">
        <v>484</v>
      </c>
    </row>
    <row r="938" spans="1:17" ht="14.4" customHeight="1" x14ac:dyDescent="0.3">
      <c r="A938" s="649" t="s">
        <v>5603</v>
      </c>
      <c r="B938" s="650" t="s">
        <v>4636</v>
      </c>
      <c r="C938" s="650" t="s">
        <v>4672</v>
      </c>
      <c r="D938" s="650" t="s">
        <v>4693</v>
      </c>
      <c r="E938" s="650" t="s">
        <v>4694</v>
      </c>
      <c r="F938" s="653">
        <v>179</v>
      </c>
      <c r="G938" s="653">
        <v>121004</v>
      </c>
      <c r="H938" s="653">
        <v>1</v>
      </c>
      <c r="I938" s="653">
        <v>676</v>
      </c>
      <c r="J938" s="653">
        <v>95</v>
      </c>
      <c r="K938" s="653">
        <v>64315</v>
      </c>
      <c r="L938" s="653">
        <v>0.53151135499652902</v>
      </c>
      <c r="M938" s="653">
        <v>677</v>
      </c>
      <c r="N938" s="653">
        <v>27</v>
      </c>
      <c r="O938" s="653">
        <v>18311</v>
      </c>
      <c r="P938" s="666">
        <v>0.15132557601401606</v>
      </c>
      <c r="Q938" s="654">
        <v>678.18518518518522</v>
      </c>
    </row>
    <row r="939" spans="1:17" ht="14.4" customHeight="1" x14ac:dyDescent="0.3">
      <c r="A939" s="649" t="s">
        <v>5603</v>
      </c>
      <c r="B939" s="650" t="s">
        <v>4636</v>
      </c>
      <c r="C939" s="650" t="s">
        <v>4672</v>
      </c>
      <c r="D939" s="650" t="s">
        <v>4697</v>
      </c>
      <c r="E939" s="650" t="s">
        <v>4692</v>
      </c>
      <c r="F939" s="653">
        <v>28</v>
      </c>
      <c r="G939" s="653">
        <v>15400</v>
      </c>
      <c r="H939" s="653">
        <v>1</v>
      </c>
      <c r="I939" s="653">
        <v>550</v>
      </c>
      <c r="J939" s="653">
        <v>32</v>
      </c>
      <c r="K939" s="653">
        <v>17696</v>
      </c>
      <c r="L939" s="653">
        <v>1.1490909090909092</v>
      </c>
      <c r="M939" s="653">
        <v>553</v>
      </c>
      <c r="N939" s="653">
        <v>24</v>
      </c>
      <c r="O939" s="653">
        <v>13320</v>
      </c>
      <c r="P939" s="666">
        <v>0.86493506493506489</v>
      </c>
      <c r="Q939" s="654">
        <v>555</v>
      </c>
    </row>
    <row r="940" spans="1:17" ht="14.4" customHeight="1" x14ac:dyDescent="0.3">
      <c r="A940" s="649" t="s">
        <v>5603</v>
      </c>
      <c r="B940" s="650" t="s">
        <v>4636</v>
      </c>
      <c r="C940" s="650" t="s">
        <v>4672</v>
      </c>
      <c r="D940" s="650" t="s">
        <v>4698</v>
      </c>
      <c r="E940" s="650" t="s">
        <v>4694</v>
      </c>
      <c r="F940" s="653">
        <v>143</v>
      </c>
      <c r="G940" s="653">
        <v>106249</v>
      </c>
      <c r="H940" s="653">
        <v>1</v>
      </c>
      <c r="I940" s="653">
        <v>743</v>
      </c>
      <c r="J940" s="653">
        <v>169</v>
      </c>
      <c r="K940" s="653">
        <v>126074</v>
      </c>
      <c r="L940" s="653">
        <v>1.1865899914352136</v>
      </c>
      <c r="M940" s="653">
        <v>746</v>
      </c>
      <c r="N940" s="653">
        <v>236</v>
      </c>
      <c r="O940" s="653">
        <v>176588</v>
      </c>
      <c r="P940" s="666">
        <v>1.6620203484268088</v>
      </c>
      <c r="Q940" s="654">
        <v>748.25423728813564</v>
      </c>
    </row>
    <row r="941" spans="1:17" ht="14.4" customHeight="1" x14ac:dyDescent="0.3">
      <c r="A941" s="649" t="s">
        <v>5603</v>
      </c>
      <c r="B941" s="650" t="s">
        <v>4636</v>
      </c>
      <c r="C941" s="650" t="s">
        <v>4672</v>
      </c>
      <c r="D941" s="650" t="s">
        <v>4790</v>
      </c>
      <c r="E941" s="650" t="s">
        <v>4791</v>
      </c>
      <c r="F941" s="653">
        <v>685</v>
      </c>
      <c r="G941" s="653">
        <v>548000</v>
      </c>
      <c r="H941" s="653">
        <v>1</v>
      </c>
      <c r="I941" s="653">
        <v>800</v>
      </c>
      <c r="J941" s="653">
        <v>473</v>
      </c>
      <c r="K941" s="653">
        <v>379819</v>
      </c>
      <c r="L941" s="653">
        <v>0.69310036496350369</v>
      </c>
      <c r="M941" s="653">
        <v>803</v>
      </c>
      <c r="N941" s="653">
        <v>879</v>
      </c>
      <c r="O941" s="653">
        <v>707469</v>
      </c>
      <c r="P941" s="666">
        <v>1.2910018248175184</v>
      </c>
      <c r="Q941" s="654">
        <v>804.85665529010237</v>
      </c>
    </row>
    <row r="942" spans="1:17" ht="14.4" customHeight="1" x14ac:dyDescent="0.3">
      <c r="A942" s="649" t="s">
        <v>5603</v>
      </c>
      <c r="B942" s="650" t="s">
        <v>4636</v>
      </c>
      <c r="C942" s="650" t="s">
        <v>4672</v>
      </c>
      <c r="D942" s="650" t="s">
        <v>4699</v>
      </c>
      <c r="E942" s="650" t="s">
        <v>4700</v>
      </c>
      <c r="F942" s="653">
        <v>4</v>
      </c>
      <c r="G942" s="653">
        <v>1740</v>
      </c>
      <c r="H942" s="653">
        <v>1</v>
      </c>
      <c r="I942" s="653">
        <v>435</v>
      </c>
      <c r="J942" s="653">
        <v>4</v>
      </c>
      <c r="K942" s="653">
        <v>1756</v>
      </c>
      <c r="L942" s="653">
        <v>1.0091954022988505</v>
      </c>
      <c r="M942" s="653">
        <v>439</v>
      </c>
      <c r="N942" s="653">
        <v>2</v>
      </c>
      <c r="O942" s="653">
        <v>892</v>
      </c>
      <c r="P942" s="666">
        <v>0.51264367816091949</v>
      </c>
      <c r="Q942" s="654">
        <v>446</v>
      </c>
    </row>
    <row r="943" spans="1:17" ht="14.4" customHeight="1" x14ac:dyDescent="0.3">
      <c r="A943" s="649" t="s">
        <v>5603</v>
      </c>
      <c r="B943" s="650" t="s">
        <v>4636</v>
      </c>
      <c r="C943" s="650" t="s">
        <v>4672</v>
      </c>
      <c r="D943" s="650" t="s">
        <v>4701</v>
      </c>
      <c r="E943" s="650" t="s">
        <v>4702</v>
      </c>
      <c r="F943" s="653">
        <v>3</v>
      </c>
      <c r="G943" s="653">
        <v>1284</v>
      </c>
      <c r="H943" s="653">
        <v>1</v>
      </c>
      <c r="I943" s="653">
        <v>428</v>
      </c>
      <c r="J943" s="653">
        <v>4</v>
      </c>
      <c r="K943" s="653">
        <v>1724</v>
      </c>
      <c r="L943" s="653">
        <v>1.3426791277258567</v>
      </c>
      <c r="M943" s="653">
        <v>431</v>
      </c>
      <c r="N943" s="653">
        <v>1</v>
      </c>
      <c r="O943" s="653">
        <v>431</v>
      </c>
      <c r="P943" s="666">
        <v>0.33566978193146418</v>
      </c>
      <c r="Q943" s="654">
        <v>431</v>
      </c>
    </row>
    <row r="944" spans="1:17" ht="14.4" customHeight="1" x14ac:dyDescent="0.3">
      <c r="A944" s="649" t="s">
        <v>5603</v>
      </c>
      <c r="B944" s="650" t="s">
        <v>4636</v>
      </c>
      <c r="C944" s="650" t="s">
        <v>4672</v>
      </c>
      <c r="D944" s="650" t="s">
        <v>4815</v>
      </c>
      <c r="E944" s="650" t="s">
        <v>4740</v>
      </c>
      <c r="F944" s="653">
        <v>36</v>
      </c>
      <c r="G944" s="653">
        <v>25236</v>
      </c>
      <c r="H944" s="653">
        <v>1</v>
      </c>
      <c r="I944" s="653">
        <v>701</v>
      </c>
      <c r="J944" s="653">
        <v>31</v>
      </c>
      <c r="K944" s="653">
        <v>21855</v>
      </c>
      <c r="L944" s="653">
        <v>0.86602472658107466</v>
      </c>
      <c r="M944" s="653">
        <v>705</v>
      </c>
      <c r="N944" s="653">
        <v>21</v>
      </c>
      <c r="O944" s="653">
        <v>14896</v>
      </c>
      <c r="P944" s="666">
        <v>0.59026787129497538</v>
      </c>
      <c r="Q944" s="654">
        <v>709.33333333333337</v>
      </c>
    </row>
    <row r="945" spans="1:17" ht="14.4" customHeight="1" x14ac:dyDescent="0.3">
      <c r="A945" s="649" t="s">
        <v>5603</v>
      </c>
      <c r="B945" s="650" t="s">
        <v>4636</v>
      </c>
      <c r="C945" s="650" t="s">
        <v>4672</v>
      </c>
      <c r="D945" s="650" t="s">
        <v>4703</v>
      </c>
      <c r="E945" s="650" t="s">
        <v>4696</v>
      </c>
      <c r="F945" s="653"/>
      <c r="G945" s="653"/>
      <c r="H945" s="653"/>
      <c r="I945" s="653"/>
      <c r="J945" s="653"/>
      <c r="K945" s="653"/>
      <c r="L945" s="653"/>
      <c r="M945" s="653"/>
      <c r="N945" s="653">
        <v>3</v>
      </c>
      <c r="O945" s="653">
        <v>2466</v>
      </c>
      <c r="P945" s="666"/>
      <c r="Q945" s="654">
        <v>822</v>
      </c>
    </row>
    <row r="946" spans="1:17" ht="14.4" customHeight="1" x14ac:dyDescent="0.3">
      <c r="A946" s="649" t="s">
        <v>5603</v>
      </c>
      <c r="B946" s="650" t="s">
        <v>4636</v>
      </c>
      <c r="C946" s="650" t="s">
        <v>4672</v>
      </c>
      <c r="D946" s="650" t="s">
        <v>4704</v>
      </c>
      <c r="E946" s="650" t="s">
        <v>4705</v>
      </c>
      <c r="F946" s="653">
        <v>278</v>
      </c>
      <c r="G946" s="653">
        <v>57268</v>
      </c>
      <c r="H946" s="653">
        <v>1</v>
      </c>
      <c r="I946" s="653">
        <v>206</v>
      </c>
      <c r="J946" s="653">
        <v>253</v>
      </c>
      <c r="K946" s="653">
        <v>52371</v>
      </c>
      <c r="L946" s="653">
        <v>0.91448976740937349</v>
      </c>
      <c r="M946" s="653">
        <v>207</v>
      </c>
      <c r="N946" s="653">
        <v>350</v>
      </c>
      <c r="O946" s="653">
        <v>72822</v>
      </c>
      <c r="P946" s="666">
        <v>1.271600195571698</v>
      </c>
      <c r="Q946" s="654">
        <v>208.06285714285715</v>
      </c>
    </row>
    <row r="947" spans="1:17" ht="14.4" customHeight="1" x14ac:dyDescent="0.3">
      <c r="A947" s="649" t="s">
        <v>5603</v>
      </c>
      <c r="B947" s="650" t="s">
        <v>4636</v>
      </c>
      <c r="C947" s="650" t="s">
        <v>4672</v>
      </c>
      <c r="D947" s="650" t="s">
        <v>4708</v>
      </c>
      <c r="E947" s="650" t="s">
        <v>4709</v>
      </c>
      <c r="F947" s="653">
        <v>6</v>
      </c>
      <c r="G947" s="653">
        <v>1956</v>
      </c>
      <c r="H947" s="653">
        <v>1</v>
      </c>
      <c r="I947" s="653">
        <v>326</v>
      </c>
      <c r="J947" s="653">
        <v>5</v>
      </c>
      <c r="K947" s="653">
        <v>1635</v>
      </c>
      <c r="L947" s="653">
        <v>0.83588957055214719</v>
      </c>
      <c r="M947" s="653">
        <v>327</v>
      </c>
      <c r="N947" s="653">
        <v>3</v>
      </c>
      <c r="O947" s="653">
        <v>987</v>
      </c>
      <c r="P947" s="666">
        <v>0.504601226993865</v>
      </c>
      <c r="Q947" s="654">
        <v>329</v>
      </c>
    </row>
    <row r="948" spans="1:17" ht="14.4" customHeight="1" x14ac:dyDescent="0.3">
      <c r="A948" s="649" t="s">
        <v>5603</v>
      </c>
      <c r="B948" s="650" t="s">
        <v>4636</v>
      </c>
      <c r="C948" s="650" t="s">
        <v>4672</v>
      </c>
      <c r="D948" s="650" t="s">
        <v>4712</v>
      </c>
      <c r="E948" s="650" t="s">
        <v>4713</v>
      </c>
      <c r="F948" s="653">
        <v>2115</v>
      </c>
      <c r="G948" s="653">
        <v>171315</v>
      </c>
      <c r="H948" s="653">
        <v>1</v>
      </c>
      <c r="I948" s="653">
        <v>81</v>
      </c>
      <c r="J948" s="653">
        <v>1859</v>
      </c>
      <c r="K948" s="653">
        <v>152438</v>
      </c>
      <c r="L948" s="653">
        <v>0.88981116656451564</v>
      </c>
      <c r="M948" s="653">
        <v>82</v>
      </c>
      <c r="N948" s="653">
        <v>2295</v>
      </c>
      <c r="O948" s="653">
        <v>190800</v>
      </c>
      <c r="P948" s="666">
        <v>1.1137378513265037</v>
      </c>
      <c r="Q948" s="654">
        <v>83.137254901960787</v>
      </c>
    </row>
    <row r="949" spans="1:17" ht="14.4" customHeight="1" x14ac:dyDescent="0.3">
      <c r="A949" s="649" t="s">
        <v>5603</v>
      </c>
      <c r="B949" s="650" t="s">
        <v>4636</v>
      </c>
      <c r="C949" s="650" t="s">
        <v>4672</v>
      </c>
      <c r="D949" s="650" t="s">
        <v>4716</v>
      </c>
      <c r="E949" s="650" t="s">
        <v>4717</v>
      </c>
      <c r="F949" s="653"/>
      <c r="G949" s="653"/>
      <c r="H949" s="653"/>
      <c r="I949" s="653"/>
      <c r="J949" s="653">
        <v>2</v>
      </c>
      <c r="K949" s="653">
        <v>1406</v>
      </c>
      <c r="L949" s="653"/>
      <c r="M949" s="653">
        <v>703</v>
      </c>
      <c r="N949" s="653"/>
      <c r="O949" s="653"/>
      <c r="P949" s="666"/>
      <c r="Q949" s="654"/>
    </row>
    <row r="950" spans="1:17" ht="14.4" customHeight="1" x14ac:dyDescent="0.3">
      <c r="A950" s="649" t="s">
        <v>5603</v>
      </c>
      <c r="B950" s="650" t="s">
        <v>4636</v>
      </c>
      <c r="C950" s="650" t="s">
        <v>4672</v>
      </c>
      <c r="D950" s="650" t="s">
        <v>4718</v>
      </c>
      <c r="E950" s="650" t="s">
        <v>4719</v>
      </c>
      <c r="F950" s="653">
        <v>2</v>
      </c>
      <c r="G950" s="653">
        <v>0</v>
      </c>
      <c r="H950" s="653"/>
      <c r="I950" s="653">
        <v>0</v>
      </c>
      <c r="J950" s="653">
        <v>4</v>
      </c>
      <c r="K950" s="653">
        <v>0</v>
      </c>
      <c r="L950" s="653"/>
      <c r="M950" s="653">
        <v>0</v>
      </c>
      <c r="N950" s="653">
        <v>3</v>
      </c>
      <c r="O950" s="653">
        <v>0</v>
      </c>
      <c r="P950" s="666"/>
      <c r="Q950" s="654">
        <v>0</v>
      </c>
    </row>
    <row r="951" spans="1:17" ht="14.4" customHeight="1" x14ac:dyDescent="0.3">
      <c r="A951" s="649" t="s">
        <v>5603</v>
      </c>
      <c r="B951" s="650" t="s">
        <v>4636</v>
      </c>
      <c r="C951" s="650" t="s">
        <v>4672</v>
      </c>
      <c r="D951" s="650" t="s">
        <v>4792</v>
      </c>
      <c r="E951" s="650" t="s">
        <v>4791</v>
      </c>
      <c r="F951" s="653">
        <v>862</v>
      </c>
      <c r="G951" s="653">
        <v>798212</v>
      </c>
      <c r="H951" s="653">
        <v>1</v>
      </c>
      <c r="I951" s="653">
        <v>926</v>
      </c>
      <c r="J951" s="653">
        <v>928</v>
      </c>
      <c r="K951" s="653">
        <v>862112</v>
      </c>
      <c r="L951" s="653">
        <v>1.0800539205123452</v>
      </c>
      <c r="M951" s="653">
        <v>929</v>
      </c>
      <c r="N951" s="653">
        <v>1002</v>
      </c>
      <c r="O951" s="653">
        <v>933522</v>
      </c>
      <c r="P951" s="666">
        <v>1.1695163690849049</v>
      </c>
      <c r="Q951" s="654">
        <v>931.65868263473055</v>
      </c>
    </row>
    <row r="952" spans="1:17" ht="14.4" customHeight="1" x14ac:dyDescent="0.3">
      <c r="A952" s="649" t="s">
        <v>5603</v>
      </c>
      <c r="B952" s="650" t="s">
        <v>4636</v>
      </c>
      <c r="C952" s="650" t="s">
        <v>4672</v>
      </c>
      <c r="D952" s="650" t="s">
        <v>4722</v>
      </c>
      <c r="E952" s="650" t="s">
        <v>4723</v>
      </c>
      <c r="F952" s="653">
        <v>10</v>
      </c>
      <c r="G952" s="653">
        <v>1110</v>
      </c>
      <c r="H952" s="653">
        <v>1</v>
      </c>
      <c r="I952" s="653">
        <v>111</v>
      </c>
      <c r="J952" s="653">
        <v>2</v>
      </c>
      <c r="K952" s="653">
        <v>224</v>
      </c>
      <c r="L952" s="653">
        <v>0.20180180180180179</v>
      </c>
      <c r="M952" s="653">
        <v>112</v>
      </c>
      <c r="N952" s="653">
        <v>3</v>
      </c>
      <c r="O952" s="653">
        <v>336</v>
      </c>
      <c r="P952" s="666">
        <v>0.30270270270270272</v>
      </c>
      <c r="Q952" s="654">
        <v>112</v>
      </c>
    </row>
    <row r="953" spans="1:17" ht="14.4" customHeight="1" x14ac:dyDescent="0.3">
      <c r="A953" s="649" t="s">
        <v>5603</v>
      </c>
      <c r="B953" s="650" t="s">
        <v>4636</v>
      </c>
      <c r="C953" s="650" t="s">
        <v>4672</v>
      </c>
      <c r="D953" s="650" t="s">
        <v>4793</v>
      </c>
      <c r="E953" s="650" t="s">
        <v>4791</v>
      </c>
      <c r="F953" s="653">
        <v>246</v>
      </c>
      <c r="G953" s="653">
        <v>180318</v>
      </c>
      <c r="H953" s="653">
        <v>1</v>
      </c>
      <c r="I953" s="653">
        <v>733</v>
      </c>
      <c r="J953" s="653">
        <v>131</v>
      </c>
      <c r="K953" s="653">
        <v>96154</v>
      </c>
      <c r="L953" s="653">
        <v>0.53324681950775854</v>
      </c>
      <c r="M953" s="653">
        <v>734</v>
      </c>
      <c r="N953" s="653">
        <v>110</v>
      </c>
      <c r="O953" s="653">
        <v>80860</v>
      </c>
      <c r="P953" s="666">
        <v>0.44842999589613902</v>
      </c>
      <c r="Q953" s="654">
        <v>735.09090909090912</v>
      </c>
    </row>
    <row r="954" spans="1:17" ht="14.4" customHeight="1" x14ac:dyDescent="0.3">
      <c r="A954" s="649" t="s">
        <v>5603</v>
      </c>
      <c r="B954" s="650" t="s">
        <v>4636</v>
      </c>
      <c r="C954" s="650" t="s">
        <v>4672</v>
      </c>
      <c r="D954" s="650" t="s">
        <v>4801</v>
      </c>
      <c r="E954" s="650" t="s">
        <v>4802</v>
      </c>
      <c r="F954" s="653">
        <v>2</v>
      </c>
      <c r="G954" s="653">
        <v>116</v>
      </c>
      <c r="H954" s="653">
        <v>1</v>
      </c>
      <c r="I954" s="653">
        <v>58</v>
      </c>
      <c r="J954" s="653">
        <v>1</v>
      </c>
      <c r="K954" s="653">
        <v>56</v>
      </c>
      <c r="L954" s="653">
        <v>0.48275862068965519</v>
      </c>
      <c r="M954" s="653">
        <v>56</v>
      </c>
      <c r="N954" s="653">
        <v>2</v>
      </c>
      <c r="O954" s="653">
        <v>114</v>
      </c>
      <c r="P954" s="666">
        <v>0.98275862068965514</v>
      </c>
      <c r="Q954" s="654">
        <v>57</v>
      </c>
    </row>
    <row r="955" spans="1:17" ht="14.4" customHeight="1" x14ac:dyDescent="0.3">
      <c r="A955" s="649" t="s">
        <v>5603</v>
      </c>
      <c r="B955" s="650" t="s">
        <v>4636</v>
      </c>
      <c r="C955" s="650" t="s">
        <v>4672</v>
      </c>
      <c r="D955" s="650" t="s">
        <v>4794</v>
      </c>
      <c r="E955" s="650" t="s">
        <v>4795</v>
      </c>
      <c r="F955" s="653">
        <v>25</v>
      </c>
      <c r="G955" s="653">
        <v>13075</v>
      </c>
      <c r="H955" s="653">
        <v>1</v>
      </c>
      <c r="I955" s="653">
        <v>523</v>
      </c>
      <c r="J955" s="653"/>
      <c r="K955" s="653"/>
      <c r="L955" s="653"/>
      <c r="M955" s="653"/>
      <c r="N955" s="653">
        <v>8</v>
      </c>
      <c r="O955" s="653">
        <v>4202</v>
      </c>
      <c r="P955" s="666">
        <v>0.32137667304015294</v>
      </c>
      <c r="Q955" s="654">
        <v>525.25</v>
      </c>
    </row>
    <row r="956" spans="1:17" ht="14.4" customHeight="1" x14ac:dyDescent="0.3">
      <c r="A956" s="649" t="s">
        <v>5603</v>
      </c>
      <c r="B956" s="650" t="s">
        <v>4636</v>
      </c>
      <c r="C956" s="650" t="s">
        <v>4672</v>
      </c>
      <c r="D956" s="650" t="s">
        <v>4730</v>
      </c>
      <c r="E956" s="650" t="s">
        <v>4731</v>
      </c>
      <c r="F956" s="653">
        <v>5</v>
      </c>
      <c r="G956" s="653">
        <v>1475</v>
      </c>
      <c r="H956" s="653">
        <v>1</v>
      </c>
      <c r="I956" s="653">
        <v>295</v>
      </c>
      <c r="J956" s="653">
        <v>11</v>
      </c>
      <c r="K956" s="653">
        <v>3256</v>
      </c>
      <c r="L956" s="653">
        <v>2.2074576271186439</v>
      </c>
      <c r="M956" s="653">
        <v>296</v>
      </c>
      <c r="N956" s="653">
        <v>6</v>
      </c>
      <c r="O956" s="653">
        <v>1782</v>
      </c>
      <c r="P956" s="666">
        <v>1.208135593220339</v>
      </c>
      <c r="Q956" s="654">
        <v>297</v>
      </c>
    </row>
    <row r="957" spans="1:17" ht="14.4" customHeight="1" x14ac:dyDescent="0.3">
      <c r="A957" s="649" t="s">
        <v>5603</v>
      </c>
      <c r="B957" s="650" t="s">
        <v>4636</v>
      </c>
      <c r="C957" s="650" t="s">
        <v>4672</v>
      </c>
      <c r="D957" s="650" t="s">
        <v>4796</v>
      </c>
      <c r="E957" s="650" t="s">
        <v>4705</v>
      </c>
      <c r="F957" s="653">
        <v>69</v>
      </c>
      <c r="G957" s="653">
        <v>11868</v>
      </c>
      <c r="H957" s="653">
        <v>1</v>
      </c>
      <c r="I957" s="653">
        <v>172</v>
      </c>
      <c r="J957" s="653">
        <v>47</v>
      </c>
      <c r="K957" s="653">
        <v>8084</v>
      </c>
      <c r="L957" s="653">
        <v>0.6811594202898551</v>
      </c>
      <c r="M957" s="653">
        <v>172</v>
      </c>
      <c r="N957" s="653">
        <v>39</v>
      </c>
      <c r="O957" s="653">
        <v>6758</v>
      </c>
      <c r="P957" s="666">
        <v>0.56943040107853049</v>
      </c>
      <c r="Q957" s="654">
        <v>173.28205128205127</v>
      </c>
    </row>
    <row r="958" spans="1:17" ht="14.4" customHeight="1" x14ac:dyDescent="0.3">
      <c r="A958" s="649" t="s">
        <v>5603</v>
      </c>
      <c r="B958" s="650" t="s">
        <v>4636</v>
      </c>
      <c r="C958" s="650" t="s">
        <v>4672</v>
      </c>
      <c r="D958" s="650" t="s">
        <v>4734</v>
      </c>
      <c r="E958" s="650" t="s">
        <v>4731</v>
      </c>
      <c r="F958" s="653">
        <v>2</v>
      </c>
      <c r="G958" s="653">
        <v>724</v>
      </c>
      <c r="H958" s="653">
        <v>1</v>
      </c>
      <c r="I958" s="653">
        <v>362</v>
      </c>
      <c r="J958" s="653">
        <v>10</v>
      </c>
      <c r="K958" s="653">
        <v>3650</v>
      </c>
      <c r="L958" s="653">
        <v>5.041436464088398</v>
      </c>
      <c r="M958" s="653">
        <v>365</v>
      </c>
      <c r="N958" s="653">
        <v>9</v>
      </c>
      <c r="O958" s="653">
        <v>3317</v>
      </c>
      <c r="P958" s="666">
        <v>4.5814917127071819</v>
      </c>
      <c r="Q958" s="654">
        <v>368.55555555555554</v>
      </c>
    </row>
    <row r="959" spans="1:17" ht="14.4" customHeight="1" x14ac:dyDescent="0.3">
      <c r="A959" s="649" t="s">
        <v>5603</v>
      </c>
      <c r="B959" s="650" t="s">
        <v>4636</v>
      </c>
      <c r="C959" s="650" t="s">
        <v>4672</v>
      </c>
      <c r="D959" s="650" t="s">
        <v>4739</v>
      </c>
      <c r="E959" s="650" t="s">
        <v>4740</v>
      </c>
      <c r="F959" s="653">
        <v>25</v>
      </c>
      <c r="G959" s="653">
        <v>14975</v>
      </c>
      <c r="H959" s="653">
        <v>1</v>
      </c>
      <c r="I959" s="653">
        <v>599</v>
      </c>
      <c r="J959" s="653">
        <v>8</v>
      </c>
      <c r="K959" s="653">
        <v>4808</v>
      </c>
      <c r="L959" s="653">
        <v>0.32106844741235391</v>
      </c>
      <c r="M959" s="653">
        <v>601</v>
      </c>
      <c r="N959" s="653">
        <v>8</v>
      </c>
      <c r="O959" s="653">
        <v>4828</v>
      </c>
      <c r="P959" s="666">
        <v>0.32240400667779634</v>
      </c>
      <c r="Q959" s="654">
        <v>603.5</v>
      </c>
    </row>
    <row r="960" spans="1:17" ht="14.4" customHeight="1" x14ac:dyDescent="0.3">
      <c r="A960" s="649" t="s">
        <v>5603</v>
      </c>
      <c r="B960" s="650" t="s">
        <v>4636</v>
      </c>
      <c r="C960" s="650" t="s">
        <v>4672</v>
      </c>
      <c r="D960" s="650" t="s">
        <v>4741</v>
      </c>
      <c r="E960" s="650" t="s">
        <v>4742</v>
      </c>
      <c r="F960" s="653">
        <v>1</v>
      </c>
      <c r="G960" s="653">
        <v>268</v>
      </c>
      <c r="H960" s="653">
        <v>1</v>
      </c>
      <c r="I960" s="653">
        <v>268</v>
      </c>
      <c r="J960" s="653"/>
      <c r="K960" s="653"/>
      <c r="L960" s="653"/>
      <c r="M960" s="653"/>
      <c r="N960" s="653"/>
      <c r="O960" s="653"/>
      <c r="P960" s="666"/>
      <c r="Q960" s="654"/>
    </row>
    <row r="961" spans="1:17" ht="14.4" customHeight="1" x14ac:dyDescent="0.3">
      <c r="A961" s="649" t="s">
        <v>5603</v>
      </c>
      <c r="B961" s="650" t="s">
        <v>4636</v>
      </c>
      <c r="C961" s="650" t="s">
        <v>4672</v>
      </c>
      <c r="D961" s="650" t="s">
        <v>4816</v>
      </c>
      <c r="E961" s="650" t="s">
        <v>4817</v>
      </c>
      <c r="F961" s="653">
        <v>3</v>
      </c>
      <c r="G961" s="653">
        <v>300</v>
      </c>
      <c r="H961" s="653">
        <v>1</v>
      </c>
      <c r="I961" s="653">
        <v>100</v>
      </c>
      <c r="J961" s="653">
        <v>5</v>
      </c>
      <c r="K961" s="653">
        <v>500</v>
      </c>
      <c r="L961" s="653">
        <v>1.6666666666666667</v>
      </c>
      <c r="M961" s="653">
        <v>100</v>
      </c>
      <c r="N961" s="653">
        <v>9</v>
      </c>
      <c r="O961" s="653">
        <v>900</v>
      </c>
      <c r="P961" s="666">
        <v>3</v>
      </c>
      <c r="Q961" s="654">
        <v>100</v>
      </c>
    </row>
    <row r="962" spans="1:17" ht="14.4" customHeight="1" x14ac:dyDescent="0.3">
      <c r="A962" s="649" t="s">
        <v>5603</v>
      </c>
      <c r="B962" s="650" t="s">
        <v>4636</v>
      </c>
      <c r="C962" s="650" t="s">
        <v>4672</v>
      </c>
      <c r="D962" s="650" t="s">
        <v>4797</v>
      </c>
      <c r="E962" s="650" t="s">
        <v>4791</v>
      </c>
      <c r="F962" s="653">
        <v>23</v>
      </c>
      <c r="G962" s="653">
        <v>23207</v>
      </c>
      <c r="H962" s="653">
        <v>1</v>
      </c>
      <c r="I962" s="653">
        <v>1009</v>
      </c>
      <c r="J962" s="653">
        <v>25</v>
      </c>
      <c r="K962" s="653">
        <v>25300</v>
      </c>
      <c r="L962" s="653">
        <v>1.0901883052527255</v>
      </c>
      <c r="M962" s="653">
        <v>1012</v>
      </c>
      <c r="N962" s="653">
        <v>23</v>
      </c>
      <c r="O962" s="653">
        <v>23344</v>
      </c>
      <c r="P962" s="666">
        <v>1.005903391218167</v>
      </c>
      <c r="Q962" s="654">
        <v>1014.9565217391304</v>
      </c>
    </row>
    <row r="963" spans="1:17" ht="14.4" customHeight="1" x14ac:dyDescent="0.3">
      <c r="A963" s="649" t="s">
        <v>5603</v>
      </c>
      <c r="B963" s="650" t="s">
        <v>4636</v>
      </c>
      <c r="C963" s="650" t="s">
        <v>4672</v>
      </c>
      <c r="D963" s="650" t="s">
        <v>4745</v>
      </c>
      <c r="E963" s="650" t="s">
        <v>4700</v>
      </c>
      <c r="F963" s="653">
        <v>5</v>
      </c>
      <c r="G963" s="653">
        <v>1665</v>
      </c>
      <c r="H963" s="653">
        <v>1</v>
      </c>
      <c r="I963" s="653">
        <v>333</v>
      </c>
      <c r="J963" s="653">
        <v>1</v>
      </c>
      <c r="K963" s="653">
        <v>335</v>
      </c>
      <c r="L963" s="653">
        <v>0.20120120120120119</v>
      </c>
      <c r="M963" s="653">
        <v>335</v>
      </c>
      <c r="N963" s="653"/>
      <c r="O963" s="653"/>
      <c r="P963" s="666"/>
      <c r="Q963" s="654"/>
    </row>
    <row r="964" spans="1:17" ht="14.4" customHeight="1" x14ac:dyDescent="0.3">
      <c r="A964" s="649" t="s">
        <v>5603</v>
      </c>
      <c r="B964" s="650" t="s">
        <v>4636</v>
      </c>
      <c r="C964" s="650" t="s">
        <v>4672</v>
      </c>
      <c r="D964" s="650" t="s">
        <v>4746</v>
      </c>
      <c r="E964" s="650" t="s">
        <v>4702</v>
      </c>
      <c r="F964" s="653"/>
      <c r="G964" s="653"/>
      <c r="H964" s="653"/>
      <c r="I964" s="653"/>
      <c r="J964" s="653">
        <v>1</v>
      </c>
      <c r="K964" s="653">
        <v>362</v>
      </c>
      <c r="L964" s="653"/>
      <c r="M964" s="653">
        <v>362</v>
      </c>
      <c r="N964" s="653">
        <v>1</v>
      </c>
      <c r="O964" s="653">
        <v>364</v>
      </c>
      <c r="P964" s="666"/>
      <c r="Q964" s="654">
        <v>364</v>
      </c>
    </row>
    <row r="965" spans="1:17" ht="14.4" customHeight="1" x14ac:dyDescent="0.3">
      <c r="A965" s="649" t="s">
        <v>5603</v>
      </c>
      <c r="B965" s="650" t="s">
        <v>4636</v>
      </c>
      <c r="C965" s="650" t="s">
        <v>4672</v>
      </c>
      <c r="D965" s="650" t="s">
        <v>4807</v>
      </c>
      <c r="E965" s="650" t="s">
        <v>4791</v>
      </c>
      <c r="F965" s="653">
        <v>20</v>
      </c>
      <c r="G965" s="653">
        <v>17180</v>
      </c>
      <c r="H965" s="653">
        <v>1</v>
      </c>
      <c r="I965" s="653">
        <v>859</v>
      </c>
      <c r="J965" s="653">
        <v>15</v>
      </c>
      <c r="K965" s="653">
        <v>12900</v>
      </c>
      <c r="L965" s="653">
        <v>0.75087310826542486</v>
      </c>
      <c r="M965" s="653">
        <v>860</v>
      </c>
      <c r="N965" s="653">
        <v>22</v>
      </c>
      <c r="O965" s="653">
        <v>18944</v>
      </c>
      <c r="P965" s="666">
        <v>1.1026775320139697</v>
      </c>
      <c r="Q965" s="654">
        <v>861.09090909090912</v>
      </c>
    </row>
    <row r="966" spans="1:17" ht="14.4" customHeight="1" x14ac:dyDescent="0.3">
      <c r="A966" s="649" t="s">
        <v>5603</v>
      </c>
      <c r="B966" s="650" t="s">
        <v>4636</v>
      </c>
      <c r="C966" s="650" t="s">
        <v>4672</v>
      </c>
      <c r="D966" s="650" t="s">
        <v>4747</v>
      </c>
      <c r="E966" s="650" t="s">
        <v>4748</v>
      </c>
      <c r="F966" s="653">
        <v>59</v>
      </c>
      <c r="G966" s="653">
        <v>30621</v>
      </c>
      <c r="H966" s="653">
        <v>1</v>
      </c>
      <c r="I966" s="653">
        <v>519</v>
      </c>
      <c r="J966" s="653">
        <v>26</v>
      </c>
      <c r="K966" s="653">
        <v>13520</v>
      </c>
      <c r="L966" s="653">
        <v>0.44152705659514713</v>
      </c>
      <c r="M966" s="653">
        <v>520</v>
      </c>
      <c r="N966" s="653">
        <v>14</v>
      </c>
      <c r="O966" s="653">
        <v>7296</v>
      </c>
      <c r="P966" s="666">
        <v>0.23826785539335749</v>
      </c>
      <c r="Q966" s="654">
        <v>521.14285714285711</v>
      </c>
    </row>
    <row r="967" spans="1:17" ht="14.4" customHeight="1" x14ac:dyDescent="0.3">
      <c r="A967" s="649" t="s">
        <v>5603</v>
      </c>
      <c r="B967" s="650" t="s">
        <v>4636</v>
      </c>
      <c r="C967" s="650" t="s">
        <v>4672</v>
      </c>
      <c r="D967" s="650" t="s">
        <v>4818</v>
      </c>
      <c r="E967" s="650" t="s">
        <v>4748</v>
      </c>
      <c r="F967" s="653">
        <v>9</v>
      </c>
      <c r="G967" s="653">
        <v>7182</v>
      </c>
      <c r="H967" s="653">
        <v>1</v>
      </c>
      <c r="I967" s="653">
        <v>798</v>
      </c>
      <c r="J967" s="653">
        <v>7</v>
      </c>
      <c r="K967" s="653">
        <v>5607</v>
      </c>
      <c r="L967" s="653">
        <v>0.7807017543859649</v>
      </c>
      <c r="M967" s="653">
        <v>801</v>
      </c>
      <c r="N967" s="653">
        <v>19</v>
      </c>
      <c r="O967" s="653">
        <v>15267</v>
      </c>
      <c r="P967" s="666">
        <v>2.1257309941520468</v>
      </c>
      <c r="Q967" s="654">
        <v>803.52631578947364</v>
      </c>
    </row>
    <row r="968" spans="1:17" ht="14.4" customHeight="1" x14ac:dyDescent="0.3">
      <c r="A968" s="649" t="s">
        <v>5603</v>
      </c>
      <c r="B968" s="650" t="s">
        <v>4636</v>
      </c>
      <c r="C968" s="650" t="s">
        <v>4672</v>
      </c>
      <c r="D968" s="650" t="s">
        <v>4819</v>
      </c>
      <c r="E968" s="650" t="s">
        <v>4748</v>
      </c>
      <c r="F968" s="653">
        <v>122</v>
      </c>
      <c r="G968" s="653">
        <v>71492</v>
      </c>
      <c r="H968" s="653">
        <v>1</v>
      </c>
      <c r="I968" s="653">
        <v>586</v>
      </c>
      <c r="J968" s="653">
        <v>106</v>
      </c>
      <c r="K968" s="653">
        <v>62434</v>
      </c>
      <c r="L968" s="653">
        <v>0.87330050914787671</v>
      </c>
      <c r="M968" s="653">
        <v>589</v>
      </c>
      <c r="N968" s="653">
        <v>63</v>
      </c>
      <c r="O968" s="653">
        <v>37291</v>
      </c>
      <c r="P968" s="666">
        <v>0.5216108096010742</v>
      </c>
      <c r="Q968" s="654">
        <v>591.92063492063494</v>
      </c>
    </row>
    <row r="969" spans="1:17" ht="14.4" customHeight="1" x14ac:dyDescent="0.3">
      <c r="A969" s="649" t="s">
        <v>5603</v>
      </c>
      <c r="B969" s="650" t="s">
        <v>4636</v>
      </c>
      <c r="C969" s="650" t="s">
        <v>4672</v>
      </c>
      <c r="D969" s="650" t="s">
        <v>4827</v>
      </c>
      <c r="E969" s="650" t="s">
        <v>4748</v>
      </c>
      <c r="F969" s="653">
        <v>6</v>
      </c>
      <c r="G969" s="653">
        <v>4386</v>
      </c>
      <c r="H969" s="653">
        <v>1</v>
      </c>
      <c r="I969" s="653">
        <v>731</v>
      </c>
      <c r="J969" s="653">
        <v>5</v>
      </c>
      <c r="K969" s="653">
        <v>3660</v>
      </c>
      <c r="L969" s="653">
        <v>0.83447332421340625</v>
      </c>
      <c r="M969" s="653">
        <v>732</v>
      </c>
      <c r="N969" s="653">
        <v>4</v>
      </c>
      <c r="O969" s="653">
        <v>2930</v>
      </c>
      <c r="P969" s="666">
        <v>0.66803465572275422</v>
      </c>
      <c r="Q969" s="654">
        <v>732.5</v>
      </c>
    </row>
    <row r="970" spans="1:17" ht="14.4" customHeight="1" x14ac:dyDescent="0.3">
      <c r="A970" s="649" t="s">
        <v>5603</v>
      </c>
      <c r="B970" s="650" t="s">
        <v>4636</v>
      </c>
      <c r="C970" s="650" t="s">
        <v>4672</v>
      </c>
      <c r="D970" s="650" t="s">
        <v>4803</v>
      </c>
      <c r="E970" s="650" t="s">
        <v>4799</v>
      </c>
      <c r="F970" s="653">
        <v>1</v>
      </c>
      <c r="G970" s="653">
        <v>604</v>
      </c>
      <c r="H970" s="653">
        <v>1</v>
      </c>
      <c r="I970" s="653">
        <v>604</v>
      </c>
      <c r="J970" s="653">
        <v>1</v>
      </c>
      <c r="K970" s="653">
        <v>606</v>
      </c>
      <c r="L970" s="653">
        <v>1.0033112582781456</v>
      </c>
      <c r="M970" s="653">
        <v>606</v>
      </c>
      <c r="N970" s="653"/>
      <c r="O970" s="653"/>
      <c r="P970" s="666"/>
      <c r="Q970" s="654"/>
    </row>
    <row r="971" spans="1:17" ht="14.4" customHeight="1" x14ac:dyDescent="0.3">
      <c r="A971" s="649" t="s">
        <v>5603</v>
      </c>
      <c r="B971" s="650" t="s">
        <v>4636</v>
      </c>
      <c r="C971" s="650" t="s">
        <v>4672</v>
      </c>
      <c r="D971" s="650" t="s">
        <v>4798</v>
      </c>
      <c r="E971" s="650" t="s">
        <v>4799</v>
      </c>
      <c r="F971" s="653"/>
      <c r="G971" s="653"/>
      <c r="H971" s="653"/>
      <c r="I971" s="653"/>
      <c r="J971" s="653">
        <v>2</v>
      </c>
      <c r="K971" s="653">
        <v>1040</v>
      </c>
      <c r="L971" s="653"/>
      <c r="M971" s="653">
        <v>520</v>
      </c>
      <c r="N971" s="653"/>
      <c r="O971" s="653"/>
      <c r="P971" s="666"/>
      <c r="Q971" s="654"/>
    </row>
    <row r="972" spans="1:17" ht="14.4" customHeight="1" x14ac:dyDescent="0.3">
      <c r="A972" s="649" t="s">
        <v>5604</v>
      </c>
      <c r="B972" s="650" t="s">
        <v>4636</v>
      </c>
      <c r="C972" s="650" t="s">
        <v>4661</v>
      </c>
      <c r="D972" s="650" t="s">
        <v>4786</v>
      </c>
      <c r="E972" s="650" t="s">
        <v>4787</v>
      </c>
      <c r="F972" s="653"/>
      <c r="G972" s="653"/>
      <c r="H972" s="653"/>
      <c r="I972" s="653"/>
      <c r="J972" s="653">
        <v>13</v>
      </c>
      <c r="K972" s="653">
        <v>11761.75</v>
      </c>
      <c r="L972" s="653"/>
      <c r="M972" s="653">
        <v>904.75</v>
      </c>
      <c r="N972" s="653">
        <v>17</v>
      </c>
      <c r="O972" s="653">
        <v>15380.75</v>
      </c>
      <c r="P972" s="666"/>
      <c r="Q972" s="654">
        <v>904.75</v>
      </c>
    </row>
    <row r="973" spans="1:17" ht="14.4" customHeight="1" x14ac:dyDescent="0.3">
      <c r="A973" s="649" t="s">
        <v>5604</v>
      </c>
      <c r="B973" s="650" t="s">
        <v>4636</v>
      </c>
      <c r="C973" s="650" t="s">
        <v>4672</v>
      </c>
      <c r="D973" s="650" t="s">
        <v>4813</v>
      </c>
      <c r="E973" s="650" t="s">
        <v>4814</v>
      </c>
      <c r="F973" s="653"/>
      <c r="G973" s="653"/>
      <c r="H973" s="653"/>
      <c r="I973" s="653"/>
      <c r="J973" s="653">
        <v>3</v>
      </c>
      <c r="K973" s="653">
        <v>3402</v>
      </c>
      <c r="L973" s="653"/>
      <c r="M973" s="653">
        <v>1134</v>
      </c>
      <c r="N973" s="653">
        <v>3</v>
      </c>
      <c r="O973" s="653">
        <v>3414</v>
      </c>
      <c r="P973" s="666"/>
      <c r="Q973" s="654">
        <v>1138</v>
      </c>
    </row>
    <row r="974" spans="1:17" ht="14.4" customHeight="1" x14ac:dyDescent="0.3">
      <c r="A974" s="649" t="s">
        <v>5604</v>
      </c>
      <c r="B974" s="650" t="s">
        <v>4636</v>
      </c>
      <c r="C974" s="650" t="s">
        <v>4672</v>
      </c>
      <c r="D974" s="650" t="s">
        <v>4677</v>
      </c>
      <c r="E974" s="650" t="s">
        <v>4678</v>
      </c>
      <c r="F974" s="653">
        <v>1</v>
      </c>
      <c r="G974" s="653">
        <v>34</v>
      </c>
      <c r="H974" s="653">
        <v>1</v>
      </c>
      <c r="I974" s="653">
        <v>34</v>
      </c>
      <c r="J974" s="653">
        <v>2</v>
      </c>
      <c r="K974" s="653">
        <v>68</v>
      </c>
      <c r="L974" s="653">
        <v>2</v>
      </c>
      <c r="M974" s="653">
        <v>34</v>
      </c>
      <c r="N974" s="653">
        <v>3</v>
      </c>
      <c r="O974" s="653">
        <v>105</v>
      </c>
      <c r="P974" s="666">
        <v>3.0882352941176472</v>
      </c>
      <c r="Q974" s="654">
        <v>35</v>
      </c>
    </row>
    <row r="975" spans="1:17" ht="14.4" customHeight="1" x14ac:dyDescent="0.3">
      <c r="A975" s="649" t="s">
        <v>5604</v>
      </c>
      <c r="B975" s="650" t="s">
        <v>4636</v>
      </c>
      <c r="C975" s="650" t="s">
        <v>4672</v>
      </c>
      <c r="D975" s="650" t="s">
        <v>4683</v>
      </c>
      <c r="E975" s="650" t="s">
        <v>4632</v>
      </c>
      <c r="F975" s="653">
        <v>60</v>
      </c>
      <c r="G975" s="653">
        <v>9360</v>
      </c>
      <c r="H975" s="653">
        <v>1</v>
      </c>
      <c r="I975" s="653">
        <v>156</v>
      </c>
      <c r="J975" s="653"/>
      <c r="K975" s="653"/>
      <c r="L975" s="653"/>
      <c r="M975" s="653"/>
      <c r="N975" s="653"/>
      <c r="O975" s="653"/>
      <c r="P975" s="666"/>
      <c r="Q975" s="654"/>
    </row>
    <row r="976" spans="1:17" ht="14.4" customHeight="1" x14ac:dyDescent="0.3">
      <c r="A976" s="649" t="s">
        <v>5604</v>
      </c>
      <c r="B976" s="650" t="s">
        <v>4636</v>
      </c>
      <c r="C976" s="650" t="s">
        <v>4672</v>
      </c>
      <c r="D976" s="650" t="s">
        <v>4684</v>
      </c>
      <c r="E976" s="650" t="s">
        <v>4632</v>
      </c>
      <c r="F976" s="653">
        <v>42</v>
      </c>
      <c r="G976" s="653">
        <v>3276</v>
      </c>
      <c r="H976" s="653">
        <v>1</v>
      </c>
      <c r="I976" s="653">
        <v>78</v>
      </c>
      <c r="J976" s="653"/>
      <c r="K976" s="653"/>
      <c r="L976" s="653"/>
      <c r="M976" s="653"/>
      <c r="N976" s="653"/>
      <c r="O976" s="653"/>
      <c r="P976" s="666"/>
      <c r="Q976" s="654"/>
    </row>
    <row r="977" spans="1:17" ht="14.4" customHeight="1" x14ac:dyDescent="0.3">
      <c r="A977" s="649" t="s">
        <v>5604</v>
      </c>
      <c r="B977" s="650" t="s">
        <v>4636</v>
      </c>
      <c r="C977" s="650" t="s">
        <v>4672</v>
      </c>
      <c r="D977" s="650" t="s">
        <v>4685</v>
      </c>
      <c r="E977" s="650" t="s">
        <v>4686</v>
      </c>
      <c r="F977" s="653">
        <v>639</v>
      </c>
      <c r="G977" s="653">
        <v>147609</v>
      </c>
      <c r="H977" s="653">
        <v>1</v>
      </c>
      <c r="I977" s="653">
        <v>231</v>
      </c>
      <c r="J977" s="653">
        <v>786</v>
      </c>
      <c r="K977" s="653">
        <v>182352</v>
      </c>
      <c r="L977" s="653">
        <v>1.2353718269211227</v>
      </c>
      <c r="M977" s="653">
        <v>232</v>
      </c>
      <c r="N977" s="653">
        <v>1156</v>
      </c>
      <c r="O977" s="653">
        <v>269462</v>
      </c>
      <c r="P977" s="666">
        <v>1.8255119945260789</v>
      </c>
      <c r="Q977" s="654">
        <v>233.09861591695503</v>
      </c>
    </row>
    <row r="978" spans="1:17" ht="14.4" customHeight="1" x14ac:dyDescent="0.3">
      <c r="A978" s="649" t="s">
        <v>5604</v>
      </c>
      <c r="B978" s="650" t="s">
        <v>4636</v>
      </c>
      <c r="C978" s="650" t="s">
        <v>4672</v>
      </c>
      <c r="D978" s="650" t="s">
        <v>4687</v>
      </c>
      <c r="E978" s="650" t="s">
        <v>4688</v>
      </c>
      <c r="F978" s="653">
        <v>859</v>
      </c>
      <c r="G978" s="653">
        <v>99644</v>
      </c>
      <c r="H978" s="653">
        <v>1</v>
      </c>
      <c r="I978" s="653">
        <v>116</v>
      </c>
      <c r="J978" s="653">
        <v>926</v>
      </c>
      <c r="K978" s="653">
        <v>107416</v>
      </c>
      <c r="L978" s="653">
        <v>1.0779976717112922</v>
      </c>
      <c r="M978" s="653">
        <v>116</v>
      </c>
      <c r="N978" s="653">
        <v>710</v>
      </c>
      <c r="O978" s="653">
        <v>83220</v>
      </c>
      <c r="P978" s="666">
        <v>0.83517321665127853</v>
      </c>
      <c r="Q978" s="654">
        <v>117.21126760563381</v>
      </c>
    </row>
    <row r="979" spans="1:17" ht="14.4" customHeight="1" x14ac:dyDescent="0.3">
      <c r="A979" s="649" t="s">
        <v>5604</v>
      </c>
      <c r="B979" s="650" t="s">
        <v>4636</v>
      </c>
      <c r="C979" s="650" t="s">
        <v>4672</v>
      </c>
      <c r="D979" s="650" t="s">
        <v>4689</v>
      </c>
      <c r="E979" s="650" t="s">
        <v>4690</v>
      </c>
      <c r="F979" s="653">
        <v>6</v>
      </c>
      <c r="G979" s="653">
        <v>1914</v>
      </c>
      <c r="H979" s="653">
        <v>1</v>
      </c>
      <c r="I979" s="653">
        <v>319</v>
      </c>
      <c r="J979" s="653">
        <v>15</v>
      </c>
      <c r="K979" s="653">
        <v>4800</v>
      </c>
      <c r="L979" s="653">
        <v>2.5078369905956115</v>
      </c>
      <c r="M979" s="653">
        <v>320</v>
      </c>
      <c r="N979" s="653">
        <v>63</v>
      </c>
      <c r="O979" s="653">
        <v>20264</v>
      </c>
      <c r="P979" s="666">
        <v>10.587251828631139</v>
      </c>
      <c r="Q979" s="654">
        <v>321.65079365079367</v>
      </c>
    </row>
    <row r="980" spans="1:17" ht="14.4" customHeight="1" x14ac:dyDescent="0.3">
      <c r="A980" s="649" t="s">
        <v>5604</v>
      </c>
      <c r="B980" s="650" t="s">
        <v>4636</v>
      </c>
      <c r="C980" s="650" t="s">
        <v>4672</v>
      </c>
      <c r="D980" s="650" t="s">
        <v>4691</v>
      </c>
      <c r="E980" s="650" t="s">
        <v>4692</v>
      </c>
      <c r="F980" s="653">
        <v>25</v>
      </c>
      <c r="G980" s="653">
        <v>12075</v>
      </c>
      <c r="H980" s="653">
        <v>1</v>
      </c>
      <c r="I980" s="653">
        <v>483</v>
      </c>
      <c r="J980" s="653">
        <v>40</v>
      </c>
      <c r="K980" s="653">
        <v>19360</v>
      </c>
      <c r="L980" s="653">
        <v>1.6033126293995859</v>
      </c>
      <c r="M980" s="653">
        <v>484</v>
      </c>
      <c r="N980" s="653">
        <v>36</v>
      </c>
      <c r="O980" s="653">
        <v>17452</v>
      </c>
      <c r="P980" s="666">
        <v>1.4453002070393375</v>
      </c>
      <c r="Q980" s="654">
        <v>484.77777777777777</v>
      </c>
    </row>
    <row r="981" spans="1:17" ht="14.4" customHeight="1" x14ac:dyDescent="0.3">
      <c r="A981" s="649" t="s">
        <v>5604</v>
      </c>
      <c r="B981" s="650" t="s">
        <v>4636</v>
      </c>
      <c r="C981" s="650" t="s">
        <v>4672</v>
      </c>
      <c r="D981" s="650" t="s">
        <v>4693</v>
      </c>
      <c r="E981" s="650" t="s">
        <v>4694</v>
      </c>
      <c r="F981" s="653">
        <v>12</v>
      </c>
      <c r="G981" s="653">
        <v>8112</v>
      </c>
      <c r="H981" s="653">
        <v>1</v>
      </c>
      <c r="I981" s="653">
        <v>676</v>
      </c>
      <c r="J981" s="653">
        <v>7</v>
      </c>
      <c r="K981" s="653">
        <v>4739</v>
      </c>
      <c r="L981" s="653">
        <v>0.58419625246548323</v>
      </c>
      <c r="M981" s="653">
        <v>677</v>
      </c>
      <c r="N981" s="653">
        <v>24</v>
      </c>
      <c r="O981" s="653">
        <v>16290</v>
      </c>
      <c r="P981" s="666">
        <v>2.0081360946745561</v>
      </c>
      <c r="Q981" s="654">
        <v>678.75</v>
      </c>
    </row>
    <row r="982" spans="1:17" ht="14.4" customHeight="1" x14ac:dyDescent="0.3">
      <c r="A982" s="649" t="s">
        <v>5604</v>
      </c>
      <c r="B982" s="650" t="s">
        <v>4636</v>
      </c>
      <c r="C982" s="650" t="s">
        <v>4672</v>
      </c>
      <c r="D982" s="650" t="s">
        <v>4697</v>
      </c>
      <c r="E982" s="650" t="s">
        <v>4692</v>
      </c>
      <c r="F982" s="653">
        <v>46</v>
      </c>
      <c r="G982" s="653">
        <v>25300</v>
      </c>
      <c r="H982" s="653">
        <v>1</v>
      </c>
      <c r="I982" s="653">
        <v>550</v>
      </c>
      <c r="J982" s="653">
        <v>16</v>
      </c>
      <c r="K982" s="653">
        <v>8848</v>
      </c>
      <c r="L982" s="653">
        <v>0.34972332015810276</v>
      </c>
      <c r="M982" s="653">
        <v>553</v>
      </c>
      <c r="N982" s="653">
        <v>23</v>
      </c>
      <c r="O982" s="653">
        <v>12723</v>
      </c>
      <c r="P982" s="666">
        <v>0.5028853754940712</v>
      </c>
      <c r="Q982" s="654">
        <v>553.17391304347825</v>
      </c>
    </row>
    <row r="983" spans="1:17" ht="14.4" customHeight="1" x14ac:dyDescent="0.3">
      <c r="A983" s="649" t="s">
        <v>5604</v>
      </c>
      <c r="B983" s="650" t="s">
        <v>4636</v>
      </c>
      <c r="C983" s="650" t="s">
        <v>4672</v>
      </c>
      <c r="D983" s="650" t="s">
        <v>4698</v>
      </c>
      <c r="E983" s="650" t="s">
        <v>4694</v>
      </c>
      <c r="F983" s="653">
        <v>39</v>
      </c>
      <c r="G983" s="653">
        <v>28977</v>
      </c>
      <c r="H983" s="653">
        <v>1</v>
      </c>
      <c r="I983" s="653">
        <v>743</v>
      </c>
      <c r="J983" s="653">
        <v>170</v>
      </c>
      <c r="K983" s="653">
        <v>126820</v>
      </c>
      <c r="L983" s="653">
        <v>4.3765745246229768</v>
      </c>
      <c r="M983" s="653">
        <v>746</v>
      </c>
      <c r="N983" s="653">
        <v>175</v>
      </c>
      <c r="O983" s="653">
        <v>131002</v>
      </c>
      <c r="P983" s="666">
        <v>4.5208958829416437</v>
      </c>
      <c r="Q983" s="654">
        <v>748.58285714285716</v>
      </c>
    </row>
    <row r="984" spans="1:17" ht="14.4" customHeight="1" x14ac:dyDescent="0.3">
      <c r="A984" s="649" t="s">
        <v>5604</v>
      </c>
      <c r="B984" s="650" t="s">
        <v>4636</v>
      </c>
      <c r="C984" s="650" t="s">
        <v>4672</v>
      </c>
      <c r="D984" s="650" t="s">
        <v>4790</v>
      </c>
      <c r="E984" s="650" t="s">
        <v>4791</v>
      </c>
      <c r="F984" s="653">
        <v>2048</v>
      </c>
      <c r="G984" s="653">
        <v>1638400</v>
      </c>
      <c r="H984" s="653">
        <v>1</v>
      </c>
      <c r="I984" s="653">
        <v>800</v>
      </c>
      <c r="J984" s="653">
        <v>1971</v>
      </c>
      <c r="K984" s="653">
        <v>1582713</v>
      </c>
      <c r="L984" s="653">
        <v>0.96601135253906245</v>
      </c>
      <c r="M984" s="653">
        <v>803</v>
      </c>
      <c r="N984" s="653">
        <v>991</v>
      </c>
      <c r="O984" s="653">
        <v>798289</v>
      </c>
      <c r="P984" s="666">
        <v>0.48723693847656252</v>
      </c>
      <c r="Q984" s="654">
        <v>805.5388496468214</v>
      </c>
    </row>
    <row r="985" spans="1:17" ht="14.4" customHeight="1" x14ac:dyDescent="0.3">
      <c r="A985" s="649" t="s">
        <v>5604</v>
      </c>
      <c r="B985" s="650" t="s">
        <v>4636</v>
      </c>
      <c r="C985" s="650" t="s">
        <v>4672</v>
      </c>
      <c r="D985" s="650" t="s">
        <v>4699</v>
      </c>
      <c r="E985" s="650" t="s">
        <v>4700</v>
      </c>
      <c r="F985" s="653"/>
      <c r="G985" s="653"/>
      <c r="H985" s="653"/>
      <c r="I985" s="653"/>
      <c r="J985" s="653">
        <v>1</v>
      </c>
      <c r="K985" s="653">
        <v>439</v>
      </c>
      <c r="L985" s="653"/>
      <c r="M985" s="653">
        <v>439</v>
      </c>
      <c r="N985" s="653"/>
      <c r="O985" s="653"/>
      <c r="P985" s="666"/>
      <c r="Q985" s="654"/>
    </row>
    <row r="986" spans="1:17" ht="14.4" customHeight="1" x14ac:dyDescent="0.3">
      <c r="A986" s="649" t="s">
        <v>5604</v>
      </c>
      <c r="B986" s="650" t="s">
        <v>4636</v>
      </c>
      <c r="C986" s="650" t="s">
        <v>4672</v>
      </c>
      <c r="D986" s="650" t="s">
        <v>4703</v>
      </c>
      <c r="E986" s="650" t="s">
        <v>4696</v>
      </c>
      <c r="F986" s="653"/>
      <c r="G986" s="653"/>
      <c r="H986" s="653"/>
      <c r="I986" s="653"/>
      <c r="J986" s="653">
        <v>2</v>
      </c>
      <c r="K986" s="653">
        <v>1636</v>
      </c>
      <c r="L986" s="653"/>
      <c r="M986" s="653">
        <v>818</v>
      </c>
      <c r="N986" s="653"/>
      <c r="O986" s="653"/>
      <c r="P986" s="666"/>
      <c r="Q986" s="654"/>
    </row>
    <row r="987" spans="1:17" ht="14.4" customHeight="1" x14ac:dyDescent="0.3">
      <c r="A987" s="649" t="s">
        <v>5604</v>
      </c>
      <c r="B987" s="650" t="s">
        <v>4636</v>
      </c>
      <c r="C987" s="650" t="s">
        <v>4672</v>
      </c>
      <c r="D987" s="650" t="s">
        <v>4704</v>
      </c>
      <c r="E987" s="650" t="s">
        <v>4705</v>
      </c>
      <c r="F987" s="653">
        <v>545</v>
      </c>
      <c r="G987" s="653">
        <v>112270</v>
      </c>
      <c r="H987" s="653">
        <v>1</v>
      </c>
      <c r="I987" s="653">
        <v>206</v>
      </c>
      <c r="J987" s="653">
        <v>560</v>
      </c>
      <c r="K987" s="653">
        <v>115920</v>
      </c>
      <c r="L987" s="653">
        <v>1.0325109111962234</v>
      </c>
      <c r="M987" s="653">
        <v>207</v>
      </c>
      <c r="N987" s="653">
        <v>351</v>
      </c>
      <c r="O987" s="653">
        <v>73095</v>
      </c>
      <c r="P987" s="666">
        <v>0.65106439832546537</v>
      </c>
      <c r="Q987" s="654">
        <v>208.24786324786325</v>
      </c>
    </row>
    <row r="988" spans="1:17" ht="14.4" customHeight="1" x14ac:dyDescent="0.3">
      <c r="A988" s="649" t="s">
        <v>5604</v>
      </c>
      <c r="B988" s="650" t="s">
        <v>4636</v>
      </c>
      <c r="C988" s="650" t="s">
        <v>4672</v>
      </c>
      <c r="D988" s="650" t="s">
        <v>4706</v>
      </c>
      <c r="E988" s="650" t="s">
        <v>4707</v>
      </c>
      <c r="F988" s="653"/>
      <c r="G988" s="653"/>
      <c r="H988" s="653"/>
      <c r="I988" s="653"/>
      <c r="J988" s="653"/>
      <c r="K988" s="653"/>
      <c r="L988" s="653"/>
      <c r="M988" s="653"/>
      <c r="N988" s="653">
        <v>1</v>
      </c>
      <c r="O988" s="653">
        <v>645</v>
      </c>
      <c r="P988" s="666"/>
      <c r="Q988" s="654">
        <v>645</v>
      </c>
    </row>
    <row r="989" spans="1:17" ht="14.4" customHeight="1" x14ac:dyDescent="0.3">
      <c r="A989" s="649" t="s">
        <v>5604</v>
      </c>
      <c r="B989" s="650" t="s">
        <v>4636</v>
      </c>
      <c r="C989" s="650" t="s">
        <v>4672</v>
      </c>
      <c r="D989" s="650" t="s">
        <v>4708</v>
      </c>
      <c r="E989" s="650" t="s">
        <v>4709</v>
      </c>
      <c r="F989" s="653">
        <v>2</v>
      </c>
      <c r="G989" s="653">
        <v>652</v>
      </c>
      <c r="H989" s="653">
        <v>1</v>
      </c>
      <c r="I989" s="653">
        <v>326</v>
      </c>
      <c r="J989" s="653">
        <v>5</v>
      </c>
      <c r="K989" s="653">
        <v>1635</v>
      </c>
      <c r="L989" s="653">
        <v>2.5076687116564416</v>
      </c>
      <c r="M989" s="653">
        <v>327</v>
      </c>
      <c r="N989" s="653">
        <v>1</v>
      </c>
      <c r="O989" s="653">
        <v>330</v>
      </c>
      <c r="P989" s="666">
        <v>0.50613496932515334</v>
      </c>
      <c r="Q989" s="654">
        <v>330</v>
      </c>
    </row>
    <row r="990" spans="1:17" ht="14.4" customHeight="1" x14ac:dyDescent="0.3">
      <c r="A990" s="649" t="s">
        <v>5604</v>
      </c>
      <c r="B990" s="650" t="s">
        <v>4636</v>
      </c>
      <c r="C990" s="650" t="s">
        <v>4672</v>
      </c>
      <c r="D990" s="650" t="s">
        <v>4712</v>
      </c>
      <c r="E990" s="650" t="s">
        <v>4713</v>
      </c>
      <c r="F990" s="653">
        <v>2673</v>
      </c>
      <c r="G990" s="653">
        <v>216513</v>
      </c>
      <c r="H990" s="653">
        <v>1</v>
      </c>
      <c r="I990" s="653">
        <v>81</v>
      </c>
      <c r="J990" s="653">
        <v>2451</v>
      </c>
      <c r="K990" s="653">
        <v>200982</v>
      </c>
      <c r="L990" s="653">
        <v>0.92826758670380072</v>
      </c>
      <c r="M990" s="653">
        <v>82</v>
      </c>
      <c r="N990" s="653">
        <v>2674</v>
      </c>
      <c r="O990" s="653">
        <v>222248</v>
      </c>
      <c r="P990" s="666">
        <v>1.0264880168858221</v>
      </c>
      <c r="Q990" s="654">
        <v>83.114435302916974</v>
      </c>
    </row>
    <row r="991" spans="1:17" ht="14.4" customHeight="1" x14ac:dyDescent="0.3">
      <c r="A991" s="649" t="s">
        <v>5604</v>
      </c>
      <c r="B991" s="650" t="s">
        <v>4636</v>
      </c>
      <c r="C991" s="650" t="s">
        <v>4672</v>
      </c>
      <c r="D991" s="650" t="s">
        <v>4716</v>
      </c>
      <c r="E991" s="650" t="s">
        <v>4717</v>
      </c>
      <c r="F991" s="653">
        <v>1</v>
      </c>
      <c r="G991" s="653">
        <v>852</v>
      </c>
      <c r="H991" s="653">
        <v>1</v>
      </c>
      <c r="I991" s="653">
        <v>852</v>
      </c>
      <c r="J991" s="653">
        <v>2</v>
      </c>
      <c r="K991" s="653">
        <v>1406</v>
      </c>
      <c r="L991" s="653">
        <v>1.6502347417840375</v>
      </c>
      <c r="M991" s="653">
        <v>703</v>
      </c>
      <c r="N991" s="653">
        <v>3</v>
      </c>
      <c r="O991" s="653">
        <v>2112</v>
      </c>
      <c r="P991" s="666">
        <v>2.4788732394366195</v>
      </c>
      <c r="Q991" s="654">
        <v>704</v>
      </c>
    </row>
    <row r="992" spans="1:17" ht="14.4" customHeight="1" x14ac:dyDescent="0.3">
      <c r="A992" s="649" t="s">
        <v>5604</v>
      </c>
      <c r="B992" s="650" t="s">
        <v>4636</v>
      </c>
      <c r="C992" s="650" t="s">
        <v>4672</v>
      </c>
      <c r="D992" s="650" t="s">
        <v>4718</v>
      </c>
      <c r="E992" s="650" t="s">
        <v>4719</v>
      </c>
      <c r="F992" s="653"/>
      <c r="G992" s="653"/>
      <c r="H992" s="653"/>
      <c r="I992" s="653"/>
      <c r="J992" s="653"/>
      <c r="K992" s="653"/>
      <c r="L992" s="653"/>
      <c r="M992" s="653"/>
      <c r="N992" s="653">
        <v>1</v>
      </c>
      <c r="O992" s="653">
        <v>0</v>
      </c>
      <c r="P992" s="666"/>
      <c r="Q992" s="654">
        <v>0</v>
      </c>
    </row>
    <row r="993" spans="1:17" ht="14.4" customHeight="1" x14ac:dyDescent="0.3">
      <c r="A993" s="649" t="s">
        <v>5604</v>
      </c>
      <c r="B993" s="650" t="s">
        <v>4636</v>
      </c>
      <c r="C993" s="650" t="s">
        <v>4672</v>
      </c>
      <c r="D993" s="650" t="s">
        <v>4792</v>
      </c>
      <c r="E993" s="650" t="s">
        <v>4791</v>
      </c>
      <c r="F993" s="653">
        <v>205</v>
      </c>
      <c r="G993" s="653">
        <v>189830</v>
      </c>
      <c r="H993" s="653">
        <v>1</v>
      </c>
      <c r="I993" s="653">
        <v>926</v>
      </c>
      <c r="J993" s="653">
        <v>105</v>
      </c>
      <c r="K993" s="653">
        <v>97545</v>
      </c>
      <c r="L993" s="653">
        <v>0.51385450139598587</v>
      </c>
      <c r="M993" s="653">
        <v>929</v>
      </c>
      <c r="N993" s="653">
        <v>98</v>
      </c>
      <c r="O993" s="653">
        <v>91242</v>
      </c>
      <c r="P993" s="666">
        <v>0.48065110888689883</v>
      </c>
      <c r="Q993" s="654">
        <v>931.0408163265306</v>
      </c>
    </row>
    <row r="994" spans="1:17" ht="14.4" customHeight="1" x14ac:dyDescent="0.3">
      <c r="A994" s="649" t="s">
        <v>5604</v>
      </c>
      <c r="B994" s="650" t="s">
        <v>4636</v>
      </c>
      <c r="C994" s="650" t="s">
        <v>4672</v>
      </c>
      <c r="D994" s="650" t="s">
        <v>4720</v>
      </c>
      <c r="E994" s="650" t="s">
        <v>4721</v>
      </c>
      <c r="F994" s="653"/>
      <c r="G994" s="653"/>
      <c r="H994" s="653"/>
      <c r="I994" s="653"/>
      <c r="J994" s="653">
        <v>2</v>
      </c>
      <c r="K994" s="653">
        <v>106</v>
      </c>
      <c r="L994" s="653"/>
      <c r="M994" s="653">
        <v>53</v>
      </c>
      <c r="N994" s="653"/>
      <c r="O994" s="653"/>
      <c r="P994" s="666"/>
      <c r="Q994" s="654"/>
    </row>
    <row r="995" spans="1:17" ht="14.4" customHeight="1" x14ac:dyDescent="0.3">
      <c r="A995" s="649" t="s">
        <v>5604</v>
      </c>
      <c r="B995" s="650" t="s">
        <v>4636</v>
      </c>
      <c r="C995" s="650" t="s">
        <v>4672</v>
      </c>
      <c r="D995" s="650" t="s">
        <v>4722</v>
      </c>
      <c r="E995" s="650" t="s">
        <v>4723</v>
      </c>
      <c r="F995" s="653"/>
      <c r="G995" s="653"/>
      <c r="H995" s="653"/>
      <c r="I995" s="653"/>
      <c r="J995" s="653"/>
      <c r="K995" s="653"/>
      <c r="L995" s="653"/>
      <c r="M995" s="653"/>
      <c r="N995" s="653">
        <v>5</v>
      </c>
      <c r="O995" s="653">
        <v>560</v>
      </c>
      <c r="P995" s="666"/>
      <c r="Q995" s="654">
        <v>112</v>
      </c>
    </row>
    <row r="996" spans="1:17" ht="14.4" customHeight="1" x14ac:dyDescent="0.3">
      <c r="A996" s="649" t="s">
        <v>5604</v>
      </c>
      <c r="B996" s="650" t="s">
        <v>4636</v>
      </c>
      <c r="C996" s="650" t="s">
        <v>4672</v>
      </c>
      <c r="D996" s="650" t="s">
        <v>4793</v>
      </c>
      <c r="E996" s="650" t="s">
        <v>4791</v>
      </c>
      <c r="F996" s="653">
        <v>301</v>
      </c>
      <c r="G996" s="653">
        <v>220633</v>
      </c>
      <c r="H996" s="653">
        <v>1</v>
      </c>
      <c r="I996" s="653">
        <v>733</v>
      </c>
      <c r="J996" s="653">
        <v>176</v>
      </c>
      <c r="K996" s="653">
        <v>129184</v>
      </c>
      <c r="L996" s="653">
        <v>0.58551531275919744</v>
      </c>
      <c r="M996" s="653">
        <v>734</v>
      </c>
      <c r="N996" s="653">
        <v>1300</v>
      </c>
      <c r="O996" s="653">
        <v>955446</v>
      </c>
      <c r="P996" s="666">
        <v>4.3304764019888227</v>
      </c>
      <c r="Q996" s="654">
        <v>734.95846153846151</v>
      </c>
    </row>
    <row r="997" spans="1:17" ht="14.4" customHeight="1" x14ac:dyDescent="0.3">
      <c r="A997" s="649" t="s">
        <v>5604</v>
      </c>
      <c r="B997" s="650" t="s">
        <v>4636</v>
      </c>
      <c r="C997" s="650" t="s">
        <v>4672</v>
      </c>
      <c r="D997" s="650" t="s">
        <v>4801</v>
      </c>
      <c r="E997" s="650" t="s">
        <v>4802</v>
      </c>
      <c r="F997" s="653">
        <v>1</v>
      </c>
      <c r="G997" s="653">
        <v>58</v>
      </c>
      <c r="H997" s="653">
        <v>1</v>
      </c>
      <c r="I997" s="653">
        <v>58</v>
      </c>
      <c r="J997" s="653">
        <v>2</v>
      </c>
      <c r="K997" s="653">
        <v>112</v>
      </c>
      <c r="L997" s="653">
        <v>1.9310344827586208</v>
      </c>
      <c r="M997" s="653">
        <v>56</v>
      </c>
      <c r="N997" s="653"/>
      <c r="O997" s="653"/>
      <c r="P997" s="666"/>
      <c r="Q997" s="654"/>
    </row>
    <row r="998" spans="1:17" ht="14.4" customHeight="1" x14ac:dyDescent="0.3">
      <c r="A998" s="649" t="s">
        <v>5604</v>
      </c>
      <c r="B998" s="650" t="s">
        <v>4636</v>
      </c>
      <c r="C998" s="650" t="s">
        <v>4672</v>
      </c>
      <c r="D998" s="650" t="s">
        <v>4794</v>
      </c>
      <c r="E998" s="650" t="s">
        <v>4795</v>
      </c>
      <c r="F998" s="653">
        <v>6</v>
      </c>
      <c r="G998" s="653">
        <v>3138</v>
      </c>
      <c r="H998" s="653">
        <v>1</v>
      </c>
      <c r="I998" s="653">
        <v>523</v>
      </c>
      <c r="J998" s="653">
        <v>17</v>
      </c>
      <c r="K998" s="653">
        <v>8908</v>
      </c>
      <c r="L998" s="653">
        <v>2.8387507966857872</v>
      </c>
      <c r="M998" s="653">
        <v>524</v>
      </c>
      <c r="N998" s="653">
        <v>9</v>
      </c>
      <c r="O998" s="653">
        <v>4734</v>
      </c>
      <c r="P998" s="666">
        <v>1.5086042065009559</v>
      </c>
      <c r="Q998" s="654">
        <v>526</v>
      </c>
    </row>
    <row r="999" spans="1:17" ht="14.4" customHeight="1" x14ac:dyDescent="0.3">
      <c r="A999" s="649" t="s">
        <v>5604</v>
      </c>
      <c r="B999" s="650" t="s">
        <v>4636</v>
      </c>
      <c r="C999" s="650" t="s">
        <v>4672</v>
      </c>
      <c r="D999" s="650" t="s">
        <v>4730</v>
      </c>
      <c r="E999" s="650" t="s">
        <v>4731</v>
      </c>
      <c r="F999" s="653">
        <v>1</v>
      </c>
      <c r="G999" s="653">
        <v>295</v>
      </c>
      <c r="H999" s="653">
        <v>1</v>
      </c>
      <c r="I999" s="653">
        <v>295</v>
      </c>
      <c r="J999" s="653">
        <v>3</v>
      </c>
      <c r="K999" s="653">
        <v>888</v>
      </c>
      <c r="L999" s="653">
        <v>3.0101694915254238</v>
      </c>
      <c r="M999" s="653">
        <v>296</v>
      </c>
      <c r="N999" s="653">
        <v>4</v>
      </c>
      <c r="O999" s="653">
        <v>1190</v>
      </c>
      <c r="P999" s="666">
        <v>4.0338983050847457</v>
      </c>
      <c r="Q999" s="654">
        <v>297.5</v>
      </c>
    </row>
    <row r="1000" spans="1:17" ht="14.4" customHeight="1" x14ac:dyDescent="0.3">
      <c r="A1000" s="649" t="s">
        <v>5604</v>
      </c>
      <c r="B1000" s="650" t="s">
        <v>4636</v>
      </c>
      <c r="C1000" s="650" t="s">
        <v>4672</v>
      </c>
      <c r="D1000" s="650" t="s">
        <v>4796</v>
      </c>
      <c r="E1000" s="650" t="s">
        <v>4705</v>
      </c>
      <c r="F1000" s="653">
        <v>94</v>
      </c>
      <c r="G1000" s="653">
        <v>16168</v>
      </c>
      <c r="H1000" s="653">
        <v>1</v>
      </c>
      <c r="I1000" s="653">
        <v>172</v>
      </c>
      <c r="J1000" s="653">
        <v>60</v>
      </c>
      <c r="K1000" s="653">
        <v>10320</v>
      </c>
      <c r="L1000" s="653">
        <v>0.63829787234042556</v>
      </c>
      <c r="M1000" s="653">
        <v>172</v>
      </c>
      <c r="N1000" s="653">
        <v>388</v>
      </c>
      <c r="O1000" s="653">
        <v>67124</v>
      </c>
      <c r="P1000" s="666">
        <v>4.1516575952498762</v>
      </c>
      <c r="Q1000" s="654">
        <v>173</v>
      </c>
    </row>
    <row r="1001" spans="1:17" ht="14.4" customHeight="1" x14ac:dyDescent="0.3">
      <c r="A1001" s="649" t="s">
        <v>5604</v>
      </c>
      <c r="B1001" s="650" t="s">
        <v>4636</v>
      </c>
      <c r="C1001" s="650" t="s">
        <v>4672</v>
      </c>
      <c r="D1001" s="650" t="s">
        <v>4734</v>
      </c>
      <c r="E1001" s="650" t="s">
        <v>4731</v>
      </c>
      <c r="F1001" s="653"/>
      <c r="G1001" s="653"/>
      <c r="H1001" s="653"/>
      <c r="I1001" s="653"/>
      <c r="J1001" s="653">
        <v>4</v>
      </c>
      <c r="K1001" s="653">
        <v>1460</v>
      </c>
      <c r="L1001" s="653"/>
      <c r="M1001" s="653">
        <v>365</v>
      </c>
      <c r="N1001" s="653">
        <v>1</v>
      </c>
      <c r="O1001" s="653">
        <v>369</v>
      </c>
      <c r="P1001" s="666"/>
      <c r="Q1001" s="654">
        <v>369</v>
      </c>
    </row>
    <row r="1002" spans="1:17" ht="14.4" customHeight="1" x14ac:dyDescent="0.3">
      <c r="A1002" s="649" t="s">
        <v>5604</v>
      </c>
      <c r="B1002" s="650" t="s">
        <v>4636</v>
      </c>
      <c r="C1002" s="650" t="s">
        <v>4672</v>
      </c>
      <c r="D1002" s="650" t="s">
        <v>4737</v>
      </c>
      <c r="E1002" s="650" t="s">
        <v>4738</v>
      </c>
      <c r="F1002" s="653"/>
      <c r="G1002" s="653"/>
      <c r="H1002" s="653"/>
      <c r="I1002" s="653"/>
      <c r="J1002" s="653">
        <v>1</v>
      </c>
      <c r="K1002" s="653">
        <v>635</v>
      </c>
      <c r="L1002" s="653"/>
      <c r="M1002" s="653">
        <v>635</v>
      </c>
      <c r="N1002" s="653"/>
      <c r="O1002" s="653"/>
      <c r="P1002" s="666"/>
      <c r="Q1002" s="654"/>
    </row>
    <row r="1003" spans="1:17" ht="14.4" customHeight="1" x14ac:dyDescent="0.3">
      <c r="A1003" s="649" t="s">
        <v>5604</v>
      </c>
      <c r="B1003" s="650" t="s">
        <v>4636</v>
      </c>
      <c r="C1003" s="650" t="s">
        <v>4672</v>
      </c>
      <c r="D1003" s="650" t="s">
        <v>4741</v>
      </c>
      <c r="E1003" s="650" t="s">
        <v>4742</v>
      </c>
      <c r="F1003" s="653">
        <v>16</v>
      </c>
      <c r="G1003" s="653">
        <v>4288</v>
      </c>
      <c r="H1003" s="653">
        <v>1</v>
      </c>
      <c r="I1003" s="653">
        <v>268</v>
      </c>
      <c r="J1003" s="653">
        <v>15</v>
      </c>
      <c r="K1003" s="653">
        <v>4035</v>
      </c>
      <c r="L1003" s="653">
        <v>0.94099813432835822</v>
      </c>
      <c r="M1003" s="653">
        <v>269</v>
      </c>
      <c r="N1003" s="653">
        <v>14</v>
      </c>
      <c r="O1003" s="653">
        <v>3776</v>
      </c>
      <c r="P1003" s="666">
        <v>0.88059701492537312</v>
      </c>
      <c r="Q1003" s="654">
        <v>269.71428571428572</v>
      </c>
    </row>
    <row r="1004" spans="1:17" ht="14.4" customHeight="1" x14ac:dyDescent="0.3">
      <c r="A1004" s="649" t="s">
        <v>5604</v>
      </c>
      <c r="B1004" s="650" t="s">
        <v>4636</v>
      </c>
      <c r="C1004" s="650" t="s">
        <v>4672</v>
      </c>
      <c r="D1004" s="650" t="s">
        <v>4816</v>
      </c>
      <c r="E1004" s="650" t="s">
        <v>4817</v>
      </c>
      <c r="F1004" s="653">
        <v>8</v>
      </c>
      <c r="G1004" s="653">
        <v>800</v>
      </c>
      <c r="H1004" s="653">
        <v>1</v>
      </c>
      <c r="I1004" s="653">
        <v>100</v>
      </c>
      <c r="J1004" s="653">
        <v>1</v>
      </c>
      <c r="K1004" s="653">
        <v>100</v>
      </c>
      <c r="L1004" s="653">
        <v>0.125</v>
      </c>
      <c r="M1004" s="653">
        <v>100</v>
      </c>
      <c r="N1004" s="653"/>
      <c r="O1004" s="653"/>
      <c r="P1004" s="666"/>
      <c r="Q1004" s="654"/>
    </row>
    <row r="1005" spans="1:17" ht="14.4" customHeight="1" x14ac:dyDescent="0.3">
      <c r="A1005" s="649" t="s">
        <v>5604</v>
      </c>
      <c r="B1005" s="650" t="s">
        <v>4636</v>
      </c>
      <c r="C1005" s="650" t="s">
        <v>4672</v>
      </c>
      <c r="D1005" s="650" t="s">
        <v>4797</v>
      </c>
      <c r="E1005" s="650" t="s">
        <v>4791</v>
      </c>
      <c r="F1005" s="653"/>
      <c r="G1005" s="653"/>
      <c r="H1005" s="653"/>
      <c r="I1005" s="653"/>
      <c r="J1005" s="653">
        <v>1</v>
      </c>
      <c r="K1005" s="653">
        <v>1012</v>
      </c>
      <c r="L1005" s="653"/>
      <c r="M1005" s="653">
        <v>1012</v>
      </c>
      <c r="N1005" s="653"/>
      <c r="O1005" s="653"/>
      <c r="P1005" s="666"/>
      <c r="Q1005" s="654"/>
    </row>
    <row r="1006" spans="1:17" ht="14.4" customHeight="1" x14ac:dyDescent="0.3">
      <c r="A1006" s="649" t="s">
        <v>5604</v>
      </c>
      <c r="B1006" s="650" t="s">
        <v>4636</v>
      </c>
      <c r="C1006" s="650" t="s">
        <v>4672</v>
      </c>
      <c r="D1006" s="650" t="s">
        <v>4745</v>
      </c>
      <c r="E1006" s="650" t="s">
        <v>4700</v>
      </c>
      <c r="F1006" s="653"/>
      <c r="G1006" s="653"/>
      <c r="H1006" s="653"/>
      <c r="I1006" s="653"/>
      <c r="J1006" s="653"/>
      <c r="K1006" s="653"/>
      <c r="L1006" s="653"/>
      <c r="M1006" s="653"/>
      <c r="N1006" s="653">
        <v>1</v>
      </c>
      <c r="O1006" s="653">
        <v>335</v>
      </c>
      <c r="P1006" s="666"/>
      <c r="Q1006" s="654">
        <v>335</v>
      </c>
    </row>
    <row r="1007" spans="1:17" ht="14.4" customHeight="1" x14ac:dyDescent="0.3">
      <c r="A1007" s="649" t="s">
        <v>5604</v>
      </c>
      <c r="B1007" s="650" t="s">
        <v>4636</v>
      </c>
      <c r="C1007" s="650" t="s">
        <v>4672</v>
      </c>
      <c r="D1007" s="650" t="s">
        <v>4807</v>
      </c>
      <c r="E1007" s="650" t="s">
        <v>4791</v>
      </c>
      <c r="F1007" s="653">
        <v>22</v>
      </c>
      <c r="G1007" s="653">
        <v>18898</v>
      </c>
      <c r="H1007" s="653">
        <v>1</v>
      </c>
      <c r="I1007" s="653">
        <v>859</v>
      </c>
      <c r="J1007" s="653">
        <v>2</v>
      </c>
      <c r="K1007" s="653">
        <v>1720</v>
      </c>
      <c r="L1007" s="653">
        <v>9.1014922213990893E-2</v>
      </c>
      <c r="M1007" s="653">
        <v>860</v>
      </c>
      <c r="N1007" s="653"/>
      <c r="O1007" s="653"/>
      <c r="P1007" s="666"/>
      <c r="Q1007" s="654"/>
    </row>
    <row r="1008" spans="1:17" ht="14.4" customHeight="1" x14ac:dyDescent="0.3">
      <c r="A1008" s="649" t="s">
        <v>5604</v>
      </c>
      <c r="B1008" s="650" t="s">
        <v>4636</v>
      </c>
      <c r="C1008" s="650" t="s">
        <v>4672</v>
      </c>
      <c r="D1008" s="650" t="s">
        <v>4820</v>
      </c>
      <c r="E1008" s="650" t="s">
        <v>4791</v>
      </c>
      <c r="F1008" s="653">
        <v>2</v>
      </c>
      <c r="G1008" s="653">
        <v>1884</v>
      </c>
      <c r="H1008" s="653">
        <v>1</v>
      </c>
      <c r="I1008" s="653">
        <v>942</v>
      </c>
      <c r="J1008" s="653"/>
      <c r="K1008" s="653"/>
      <c r="L1008" s="653"/>
      <c r="M1008" s="653"/>
      <c r="N1008" s="653"/>
      <c r="O1008" s="653"/>
      <c r="P1008" s="666"/>
      <c r="Q1008" s="654"/>
    </row>
    <row r="1009" spans="1:17" ht="14.4" customHeight="1" x14ac:dyDescent="0.3">
      <c r="A1009" s="649" t="s">
        <v>5604</v>
      </c>
      <c r="B1009" s="650" t="s">
        <v>4636</v>
      </c>
      <c r="C1009" s="650" t="s">
        <v>4672</v>
      </c>
      <c r="D1009" s="650" t="s">
        <v>4751</v>
      </c>
      <c r="E1009" s="650" t="s">
        <v>4690</v>
      </c>
      <c r="F1009" s="653">
        <v>15</v>
      </c>
      <c r="G1009" s="653">
        <v>5790</v>
      </c>
      <c r="H1009" s="653">
        <v>1</v>
      </c>
      <c r="I1009" s="653">
        <v>386</v>
      </c>
      <c r="J1009" s="653">
        <v>9</v>
      </c>
      <c r="K1009" s="653">
        <v>3501</v>
      </c>
      <c r="L1009" s="653">
        <v>0.60466321243523313</v>
      </c>
      <c r="M1009" s="653">
        <v>389</v>
      </c>
      <c r="N1009" s="653">
        <v>3</v>
      </c>
      <c r="O1009" s="653">
        <v>1171</v>
      </c>
      <c r="P1009" s="666">
        <v>0.20224525043177893</v>
      </c>
      <c r="Q1009" s="654">
        <v>390.33333333333331</v>
      </c>
    </row>
    <row r="1010" spans="1:17" ht="14.4" customHeight="1" x14ac:dyDescent="0.3">
      <c r="A1010" s="649" t="s">
        <v>5605</v>
      </c>
      <c r="B1010" s="650" t="s">
        <v>4636</v>
      </c>
      <c r="C1010" s="650" t="s">
        <v>4661</v>
      </c>
      <c r="D1010" s="650" t="s">
        <v>4786</v>
      </c>
      <c r="E1010" s="650" t="s">
        <v>4787</v>
      </c>
      <c r="F1010" s="653"/>
      <c r="G1010" s="653"/>
      <c r="H1010" s="653"/>
      <c r="I1010" s="653"/>
      <c r="J1010" s="653">
        <v>6</v>
      </c>
      <c r="K1010" s="653">
        <v>5428.5</v>
      </c>
      <c r="L1010" s="653"/>
      <c r="M1010" s="653">
        <v>904.75</v>
      </c>
      <c r="N1010" s="653">
        <v>7</v>
      </c>
      <c r="O1010" s="653">
        <v>6333.25</v>
      </c>
      <c r="P1010" s="666"/>
      <c r="Q1010" s="654">
        <v>904.75</v>
      </c>
    </row>
    <row r="1011" spans="1:17" ht="14.4" customHeight="1" x14ac:dyDescent="0.3">
      <c r="A1011" s="649" t="s">
        <v>5605</v>
      </c>
      <c r="B1011" s="650" t="s">
        <v>4636</v>
      </c>
      <c r="C1011" s="650" t="s">
        <v>4672</v>
      </c>
      <c r="D1011" s="650" t="s">
        <v>4683</v>
      </c>
      <c r="E1011" s="650" t="s">
        <v>4632</v>
      </c>
      <c r="F1011" s="653">
        <v>7</v>
      </c>
      <c r="G1011" s="653">
        <v>1092</v>
      </c>
      <c r="H1011" s="653">
        <v>1</v>
      </c>
      <c r="I1011" s="653">
        <v>156</v>
      </c>
      <c r="J1011" s="653"/>
      <c r="K1011" s="653"/>
      <c r="L1011" s="653"/>
      <c r="M1011" s="653"/>
      <c r="N1011" s="653"/>
      <c r="O1011" s="653"/>
      <c r="P1011" s="666"/>
      <c r="Q1011" s="654"/>
    </row>
    <row r="1012" spans="1:17" ht="14.4" customHeight="1" x14ac:dyDescent="0.3">
      <c r="A1012" s="649" t="s">
        <v>5605</v>
      </c>
      <c r="B1012" s="650" t="s">
        <v>4636</v>
      </c>
      <c r="C1012" s="650" t="s">
        <v>4672</v>
      </c>
      <c r="D1012" s="650" t="s">
        <v>4684</v>
      </c>
      <c r="E1012" s="650" t="s">
        <v>4632</v>
      </c>
      <c r="F1012" s="653">
        <v>17</v>
      </c>
      <c r="G1012" s="653">
        <v>1326</v>
      </c>
      <c r="H1012" s="653">
        <v>1</v>
      </c>
      <c r="I1012" s="653">
        <v>78</v>
      </c>
      <c r="J1012" s="653"/>
      <c r="K1012" s="653"/>
      <c r="L1012" s="653"/>
      <c r="M1012" s="653"/>
      <c r="N1012" s="653"/>
      <c r="O1012" s="653"/>
      <c r="P1012" s="666"/>
      <c r="Q1012" s="654"/>
    </row>
    <row r="1013" spans="1:17" ht="14.4" customHeight="1" x14ac:dyDescent="0.3">
      <c r="A1013" s="649" t="s">
        <v>5605</v>
      </c>
      <c r="B1013" s="650" t="s">
        <v>4636</v>
      </c>
      <c r="C1013" s="650" t="s">
        <v>4672</v>
      </c>
      <c r="D1013" s="650" t="s">
        <v>4685</v>
      </c>
      <c r="E1013" s="650" t="s">
        <v>4686</v>
      </c>
      <c r="F1013" s="653">
        <v>132</v>
      </c>
      <c r="G1013" s="653">
        <v>30492</v>
      </c>
      <c r="H1013" s="653">
        <v>1</v>
      </c>
      <c r="I1013" s="653">
        <v>231</v>
      </c>
      <c r="J1013" s="653">
        <v>123</v>
      </c>
      <c r="K1013" s="653">
        <v>28536</v>
      </c>
      <c r="L1013" s="653">
        <v>0.93585202676111767</v>
      </c>
      <c r="M1013" s="653">
        <v>232</v>
      </c>
      <c r="N1013" s="653">
        <v>176</v>
      </c>
      <c r="O1013" s="653">
        <v>41014</v>
      </c>
      <c r="P1013" s="666">
        <v>1.3450741178013905</v>
      </c>
      <c r="Q1013" s="654">
        <v>233.03409090909091</v>
      </c>
    </row>
    <row r="1014" spans="1:17" ht="14.4" customHeight="1" x14ac:dyDescent="0.3">
      <c r="A1014" s="649" t="s">
        <v>5605</v>
      </c>
      <c r="B1014" s="650" t="s">
        <v>4636</v>
      </c>
      <c r="C1014" s="650" t="s">
        <v>4672</v>
      </c>
      <c r="D1014" s="650" t="s">
        <v>4687</v>
      </c>
      <c r="E1014" s="650" t="s">
        <v>4688</v>
      </c>
      <c r="F1014" s="653">
        <v>316</v>
      </c>
      <c r="G1014" s="653">
        <v>36656</v>
      </c>
      <c r="H1014" s="653">
        <v>1</v>
      </c>
      <c r="I1014" s="653">
        <v>116</v>
      </c>
      <c r="J1014" s="653">
        <v>363</v>
      </c>
      <c r="K1014" s="653">
        <v>42108</v>
      </c>
      <c r="L1014" s="653">
        <v>1.1487341772151898</v>
      </c>
      <c r="M1014" s="653">
        <v>116</v>
      </c>
      <c r="N1014" s="653">
        <v>331</v>
      </c>
      <c r="O1014" s="653">
        <v>38750</v>
      </c>
      <c r="P1014" s="666">
        <v>1.0571257092972501</v>
      </c>
      <c r="Q1014" s="654">
        <v>117.06948640483384</v>
      </c>
    </row>
    <row r="1015" spans="1:17" ht="14.4" customHeight="1" x14ac:dyDescent="0.3">
      <c r="A1015" s="649" t="s">
        <v>5605</v>
      </c>
      <c r="B1015" s="650" t="s">
        <v>4636</v>
      </c>
      <c r="C1015" s="650" t="s">
        <v>4672</v>
      </c>
      <c r="D1015" s="650" t="s">
        <v>4691</v>
      </c>
      <c r="E1015" s="650" t="s">
        <v>4692</v>
      </c>
      <c r="F1015" s="653">
        <v>3</v>
      </c>
      <c r="G1015" s="653">
        <v>1449</v>
      </c>
      <c r="H1015" s="653">
        <v>1</v>
      </c>
      <c r="I1015" s="653">
        <v>483</v>
      </c>
      <c r="J1015" s="653">
        <v>5</v>
      </c>
      <c r="K1015" s="653">
        <v>2420</v>
      </c>
      <c r="L1015" s="653">
        <v>1.6701173222912353</v>
      </c>
      <c r="M1015" s="653">
        <v>484</v>
      </c>
      <c r="N1015" s="653"/>
      <c r="O1015" s="653"/>
      <c r="P1015" s="666"/>
      <c r="Q1015" s="654"/>
    </row>
    <row r="1016" spans="1:17" ht="14.4" customHeight="1" x14ac:dyDescent="0.3">
      <c r="A1016" s="649" t="s">
        <v>5605</v>
      </c>
      <c r="B1016" s="650" t="s">
        <v>4636</v>
      </c>
      <c r="C1016" s="650" t="s">
        <v>4672</v>
      </c>
      <c r="D1016" s="650" t="s">
        <v>4693</v>
      </c>
      <c r="E1016" s="650" t="s">
        <v>4694</v>
      </c>
      <c r="F1016" s="653">
        <v>2</v>
      </c>
      <c r="G1016" s="653">
        <v>1352</v>
      </c>
      <c r="H1016" s="653">
        <v>1</v>
      </c>
      <c r="I1016" s="653">
        <v>676</v>
      </c>
      <c r="J1016" s="653">
        <v>3</v>
      </c>
      <c r="K1016" s="653">
        <v>2031</v>
      </c>
      <c r="L1016" s="653">
        <v>1.5022189349112427</v>
      </c>
      <c r="M1016" s="653">
        <v>677</v>
      </c>
      <c r="N1016" s="653">
        <v>3</v>
      </c>
      <c r="O1016" s="653">
        <v>2031</v>
      </c>
      <c r="P1016" s="666">
        <v>1.5022189349112427</v>
      </c>
      <c r="Q1016" s="654">
        <v>677</v>
      </c>
    </row>
    <row r="1017" spans="1:17" ht="14.4" customHeight="1" x14ac:dyDescent="0.3">
      <c r="A1017" s="649" t="s">
        <v>5605</v>
      </c>
      <c r="B1017" s="650" t="s">
        <v>4636</v>
      </c>
      <c r="C1017" s="650" t="s">
        <v>4672</v>
      </c>
      <c r="D1017" s="650" t="s">
        <v>4697</v>
      </c>
      <c r="E1017" s="650" t="s">
        <v>4692</v>
      </c>
      <c r="F1017" s="653"/>
      <c r="G1017" s="653"/>
      <c r="H1017" s="653"/>
      <c r="I1017" s="653"/>
      <c r="J1017" s="653">
        <v>10</v>
      </c>
      <c r="K1017" s="653">
        <v>5530</v>
      </c>
      <c r="L1017" s="653"/>
      <c r="M1017" s="653">
        <v>553</v>
      </c>
      <c r="N1017" s="653"/>
      <c r="O1017" s="653"/>
      <c r="P1017" s="666"/>
      <c r="Q1017" s="654"/>
    </row>
    <row r="1018" spans="1:17" ht="14.4" customHeight="1" x14ac:dyDescent="0.3">
      <c r="A1018" s="649" t="s">
        <v>5605</v>
      </c>
      <c r="B1018" s="650" t="s">
        <v>4636</v>
      </c>
      <c r="C1018" s="650" t="s">
        <v>4672</v>
      </c>
      <c r="D1018" s="650" t="s">
        <v>4698</v>
      </c>
      <c r="E1018" s="650" t="s">
        <v>4694</v>
      </c>
      <c r="F1018" s="653"/>
      <c r="G1018" s="653"/>
      <c r="H1018" s="653"/>
      <c r="I1018" s="653"/>
      <c r="J1018" s="653">
        <v>18</v>
      </c>
      <c r="K1018" s="653">
        <v>13428</v>
      </c>
      <c r="L1018" s="653"/>
      <c r="M1018" s="653">
        <v>746</v>
      </c>
      <c r="N1018" s="653">
        <v>7</v>
      </c>
      <c r="O1018" s="653">
        <v>5234</v>
      </c>
      <c r="P1018" s="666"/>
      <c r="Q1018" s="654">
        <v>747.71428571428567</v>
      </c>
    </row>
    <row r="1019" spans="1:17" ht="14.4" customHeight="1" x14ac:dyDescent="0.3">
      <c r="A1019" s="649" t="s">
        <v>5605</v>
      </c>
      <c r="B1019" s="650" t="s">
        <v>4636</v>
      </c>
      <c r="C1019" s="650" t="s">
        <v>4672</v>
      </c>
      <c r="D1019" s="650" t="s">
        <v>4790</v>
      </c>
      <c r="E1019" s="650" t="s">
        <v>4791</v>
      </c>
      <c r="F1019" s="653">
        <v>398</v>
      </c>
      <c r="G1019" s="653">
        <v>318400</v>
      </c>
      <c r="H1019" s="653">
        <v>1</v>
      </c>
      <c r="I1019" s="653">
        <v>800</v>
      </c>
      <c r="J1019" s="653">
        <v>388</v>
      </c>
      <c r="K1019" s="653">
        <v>311564</v>
      </c>
      <c r="L1019" s="653">
        <v>0.97853015075376881</v>
      </c>
      <c r="M1019" s="653">
        <v>803</v>
      </c>
      <c r="N1019" s="653">
        <v>385</v>
      </c>
      <c r="O1019" s="653">
        <v>310091</v>
      </c>
      <c r="P1019" s="666">
        <v>0.97390389447236181</v>
      </c>
      <c r="Q1019" s="654">
        <v>805.43116883116886</v>
      </c>
    </row>
    <row r="1020" spans="1:17" ht="14.4" customHeight="1" x14ac:dyDescent="0.3">
      <c r="A1020" s="649" t="s">
        <v>5605</v>
      </c>
      <c r="B1020" s="650" t="s">
        <v>4636</v>
      </c>
      <c r="C1020" s="650" t="s">
        <v>4672</v>
      </c>
      <c r="D1020" s="650" t="s">
        <v>4704</v>
      </c>
      <c r="E1020" s="650" t="s">
        <v>4705</v>
      </c>
      <c r="F1020" s="653">
        <v>105</v>
      </c>
      <c r="G1020" s="653">
        <v>21630</v>
      </c>
      <c r="H1020" s="653">
        <v>1</v>
      </c>
      <c r="I1020" s="653">
        <v>206</v>
      </c>
      <c r="J1020" s="653">
        <v>95</v>
      </c>
      <c r="K1020" s="653">
        <v>19665</v>
      </c>
      <c r="L1020" s="653">
        <v>0.90915395284327327</v>
      </c>
      <c r="M1020" s="653">
        <v>207</v>
      </c>
      <c r="N1020" s="653">
        <v>98</v>
      </c>
      <c r="O1020" s="653">
        <v>20402</v>
      </c>
      <c r="P1020" s="666">
        <v>0.94322699953767919</v>
      </c>
      <c r="Q1020" s="654">
        <v>208.18367346938774</v>
      </c>
    </row>
    <row r="1021" spans="1:17" ht="14.4" customHeight="1" x14ac:dyDescent="0.3">
      <c r="A1021" s="649" t="s">
        <v>5605</v>
      </c>
      <c r="B1021" s="650" t="s">
        <v>4636</v>
      </c>
      <c r="C1021" s="650" t="s">
        <v>4672</v>
      </c>
      <c r="D1021" s="650" t="s">
        <v>4712</v>
      </c>
      <c r="E1021" s="650" t="s">
        <v>4713</v>
      </c>
      <c r="F1021" s="653">
        <v>669</v>
      </c>
      <c r="G1021" s="653">
        <v>54189</v>
      </c>
      <c r="H1021" s="653">
        <v>1</v>
      </c>
      <c r="I1021" s="653">
        <v>81</v>
      </c>
      <c r="J1021" s="653">
        <v>539</v>
      </c>
      <c r="K1021" s="653">
        <v>44198</v>
      </c>
      <c r="L1021" s="653">
        <v>0.81562678772444597</v>
      </c>
      <c r="M1021" s="653">
        <v>82</v>
      </c>
      <c r="N1021" s="653">
        <v>479</v>
      </c>
      <c r="O1021" s="653">
        <v>39804</v>
      </c>
      <c r="P1021" s="666">
        <v>0.73454022033992139</v>
      </c>
      <c r="Q1021" s="654">
        <v>83.098121085594983</v>
      </c>
    </row>
    <row r="1022" spans="1:17" ht="14.4" customHeight="1" x14ac:dyDescent="0.3">
      <c r="A1022" s="649" t="s">
        <v>5605</v>
      </c>
      <c r="B1022" s="650" t="s">
        <v>4636</v>
      </c>
      <c r="C1022" s="650" t="s">
        <v>4672</v>
      </c>
      <c r="D1022" s="650" t="s">
        <v>4718</v>
      </c>
      <c r="E1022" s="650" t="s">
        <v>4719</v>
      </c>
      <c r="F1022" s="653">
        <v>1</v>
      </c>
      <c r="G1022" s="653">
        <v>0</v>
      </c>
      <c r="H1022" s="653"/>
      <c r="I1022" s="653">
        <v>0</v>
      </c>
      <c r="J1022" s="653">
        <v>1</v>
      </c>
      <c r="K1022" s="653">
        <v>0</v>
      </c>
      <c r="L1022" s="653"/>
      <c r="M1022" s="653">
        <v>0</v>
      </c>
      <c r="N1022" s="653"/>
      <c r="O1022" s="653"/>
      <c r="P1022" s="666"/>
      <c r="Q1022" s="654"/>
    </row>
    <row r="1023" spans="1:17" ht="14.4" customHeight="1" x14ac:dyDescent="0.3">
      <c r="A1023" s="649" t="s">
        <v>5605</v>
      </c>
      <c r="B1023" s="650" t="s">
        <v>4636</v>
      </c>
      <c r="C1023" s="650" t="s">
        <v>4672</v>
      </c>
      <c r="D1023" s="650" t="s">
        <v>4792</v>
      </c>
      <c r="E1023" s="650" t="s">
        <v>4791</v>
      </c>
      <c r="F1023" s="653">
        <v>164</v>
      </c>
      <c r="G1023" s="653">
        <v>151864</v>
      </c>
      <c r="H1023" s="653">
        <v>1</v>
      </c>
      <c r="I1023" s="653">
        <v>926</v>
      </c>
      <c r="J1023" s="653">
        <v>33</v>
      </c>
      <c r="K1023" s="653">
        <v>30657</v>
      </c>
      <c r="L1023" s="653">
        <v>0.20187141126270874</v>
      </c>
      <c r="M1023" s="653">
        <v>929</v>
      </c>
      <c r="N1023" s="653">
        <v>32</v>
      </c>
      <c r="O1023" s="653">
        <v>29816</v>
      </c>
      <c r="P1023" s="666">
        <v>0.19633356160775431</v>
      </c>
      <c r="Q1023" s="654">
        <v>931.75</v>
      </c>
    </row>
    <row r="1024" spans="1:17" ht="14.4" customHeight="1" x14ac:dyDescent="0.3">
      <c r="A1024" s="649" t="s">
        <v>5605</v>
      </c>
      <c r="B1024" s="650" t="s">
        <v>4636</v>
      </c>
      <c r="C1024" s="650" t="s">
        <v>4672</v>
      </c>
      <c r="D1024" s="650" t="s">
        <v>4793</v>
      </c>
      <c r="E1024" s="650" t="s">
        <v>4791</v>
      </c>
      <c r="F1024" s="653">
        <v>133</v>
      </c>
      <c r="G1024" s="653">
        <v>97489</v>
      </c>
      <c r="H1024" s="653">
        <v>1</v>
      </c>
      <c r="I1024" s="653">
        <v>733</v>
      </c>
      <c r="J1024" s="653">
        <v>67</v>
      </c>
      <c r="K1024" s="653">
        <v>49178</v>
      </c>
      <c r="L1024" s="653">
        <v>0.50444665552010992</v>
      </c>
      <c r="M1024" s="653">
        <v>734</v>
      </c>
      <c r="N1024" s="653">
        <v>56</v>
      </c>
      <c r="O1024" s="653">
        <v>41120</v>
      </c>
      <c r="P1024" s="666">
        <v>0.42179117644041891</v>
      </c>
      <c r="Q1024" s="654">
        <v>734.28571428571433</v>
      </c>
    </row>
    <row r="1025" spans="1:17" ht="14.4" customHeight="1" x14ac:dyDescent="0.3">
      <c r="A1025" s="649" t="s">
        <v>5605</v>
      </c>
      <c r="B1025" s="650" t="s">
        <v>4636</v>
      </c>
      <c r="C1025" s="650" t="s">
        <v>4672</v>
      </c>
      <c r="D1025" s="650" t="s">
        <v>4794</v>
      </c>
      <c r="E1025" s="650" t="s">
        <v>4795</v>
      </c>
      <c r="F1025" s="653"/>
      <c r="G1025" s="653"/>
      <c r="H1025" s="653"/>
      <c r="I1025" s="653"/>
      <c r="J1025" s="653">
        <v>7</v>
      </c>
      <c r="K1025" s="653">
        <v>3668</v>
      </c>
      <c r="L1025" s="653"/>
      <c r="M1025" s="653">
        <v>524</v>
      </c>
      <c r="N1025" s="653"/>
      <c r="O1025" s="653"/>
      <c r="P1025" s="666"/>
      <c r="Q1025" s="654"/>
    </row>
    <row r="1026" spans="1:17" ht="14.4" customHeight="1" x14ac:dyDescent="0.3">
      <c r="A1026" s="649" t="s">
        <v>5605</v>
      </c>
      <c r="B1026" s="650" t="s">
        <v>4636</v>
      </c>
      <c r="C1026" s="650" t="s">
        <v>4672</v>
      </c>
      <c r="D1026" s="650" t="s">
        <v>4796</v>
      </c>
      <c r="E1026" s="650" t="s">
        <v>4705</v>
      </c>
      <c r="F1026" s="653">
        <v>26</v>
      </c>
      <c r="G1026" s="653">
        <v>4472</v>
      </c>
      <c r="H1026" s="653">
        <v>1</v>
      </c>
      <c r="I1026" s="653">
        <v>172</v>
      </c>
      <c r="J1026" s="653">
        <v>19</v>
      </c>
      <c r="K1026" s="653">
        <v>3268</v>
      </c>
      <c r="L1026" s="653">
        <v>0.73076923076923073</v>
      </c>
      <c r="M1026" s="653">
        <v>172</v>
      </c>
      <c r="N1026" s="653">
        <v>17</v>
      </c>
      <c r="O1026" s="653">
        <v>2930</v>
      </c>
      <c r="P1026" s="666">
        <v>0.65518783542039361</v>
      </c>
      <c r="Q1026" s="654">
        <v>172.35294117647058</v>
      </c>
    </row>
    <row r="1027" spans="1:17" ht="14.4" customHeight="1" x14ac:dyDescent="0.3">
      <c r="A1027" s="649" t="s">
        <v>5605</v>
      </c>
      <c r="B1027" s="650" t="s">
        <v>4636</v>
      </c>
      <c r="C1027" s="650" t="s">
        <v>4672</v>
      </c>
      <c r="D1027" s="650" t="s">
        <v>4739</v>
      </c>
      <c r="E1027" s="650" t="s">
        <v>4740</v>
      </c>
      <c r="F1027" s="653">
        <v>1</v>
      </c>
      <c r="G1027" s="653">
        <v>599</v>
      </c>
      <c r="H1027" s="653">
        <v>1</v>
      </c>
      <c r="I1027" s="653">
        <v>599</v>
      </c>
      <c r="J1027" s="653"/>
      <c r="K1027" s="653"/>
      <c r="L1027" s="653"/>
      <c r="M1027" s="653"/>
      <c r="N1027" s="653"/>
      <c r="O1027" s="653"/>
      <c r="P1027" s="666"/>
      <c r="Q1027" s="654"/>
    </row>
    <row r="1028" spans="1:17" ht="14.4" customHeight="1" x14ac:dyDescent="0.3">
      <c r="A1028" s="649" t="s">
        <v>5605</v>
      </c>
      <c r="B1028" s="650" t="s">
        <v>4636</v>
      </c>
      <c r="C1028" s="650" t="s">
        <v>4672</v>
      </c>
      <c r="D1028" s="650" t="s">
        <v>4741</v>
      </c>
      <c r="E1028" s="650" t="s">
        <v>4742</v>
      </c>
      <c r="F1028" s="653"/>
      <c r="G1028" s="653"/>
      <c r="H1028" s="653"/>
      <c r="I1028" s="653"/>
      <c r="J1028" s="653">
        <v>1</v>
      </c>
      <c r="K1028" s="653">
        <v>269</v>
      </c>
      <c r="L1028" s="653"/>
      <c r="M1028" s="653">
        <v>269</v>
      </c>
      <c r="N1028" s="653"/>
      <c r="O1028" s="653"/>
      <c r="P1028" s="666"/>
      <c r="Q1028" s="654"/>
    </row>
    <row r="1029" spans="1:17" ht="14.4" customHeight="1" x14ac:dyDescent="0.3">
      <c r="A1029" s="649" t="s">
        <v>5605</v>
      </c>
      <c r="B1029" s="650" t="s">
        <v>4636</v>
      </c>
      <c r="C1029" s="650" t="s">
        <v>4672</v>
      </c>
      <c r="D1029" s="650" t="s">
        <v>4807</v>
      </c>
      <c r="E1029" s="650" t="s">
        <v>4791</v>
      </c>
      <c r="F1029" s="653">
        <v>5</v>
      </c>
      <c r="G1029" s="653">
        <v>4295</v>
      </c>
      <c r="H1029" s="653">
        <v>1</v>
      </c>
      <c r="I1029" s="653">
        <v>859</v>
      </c>
      <c r="J1029" s="653">
        <v>23</v>
      </c>
      <c r="K1029" s="653">
        <v>19780</v>
      </c>
      <c r="L1029" s="653">
        <v>4.6053550640279397</v>
      </c>
      <c r="M1029" s="653">
        <v>860</v>
      </c>
      <c r="N1029" s="653"/>
      <c r="O1029" s="653"/>
      <c r="P1029" s="666"/>
      <c r="Q1029" s="654"/>
    </row>
    <row r="1030" spans="1:17" ht="14.4" customHeight="1" x14ac:dyDescent="0.3">
      <c r="A1030" s="649" t="s">
        <v>5605</v>
      </c>
      <c r="B1030" s="650" t="s">
        <v>4636</v>
      </c>
      <c r="C1030" s="650" t="s">
        <v>4672</v>
      </c>
      <c r="D1030" s="650" t="s">
        <v>4751</v>
      </c>
      <c r="E1030" s="650" t="s">
        <v>4690</v>
      </c>
      <c r="F1030" s="653"/>
      <c r="G1030" s="653"/>
      <c r="H1030" s="653"/>
      <c r="I1030" s="653"/>
      <c r="J1030" s="653">
        <v>1</v>
      </c>
      <c r="K1030" s="653">
        <v>389</v>
      </c>
      <c r="L1030" s="653"/>
      <c r="M1030" s="653">
        <v>389</v>
      </c>
      <c r="N1030" s="653"/>
      <c r="O1030" s="653"/>
      <c r="P1030" s="666"/>
      <c r="Q1030" s="654"/>
    </row>
    <row r="1031" spans="1:17" ht="14.4" customHeight="1" x14ac:dyDescent="0.3">
      <c r="A1031" s="649" t="s">
        <v>5606</v>
      </c>
      <c r="B1031" s="650" t="s">
        <v>4636</v>
      </c>
      <c r="C1031" s="650" t="s">
        <v>4661</v>
      </c>
      <c r="D1031" s="650" t="s">
        <v>4786</v>
      </c>
      <c r="E1031" s="650" t="s">
        <v>4787</v>
      </c>
      <c r="F1031" s="653"/>
      <c r="G1031" s="653"/>
      <c r="H1031" s="653"/>
      <c r="I1031" s="653"/>
      <c r="J1031" s="653">
        <v>8</v>
      </c>
      <c r="K1031" s="653">
        <v>7238</v>
      </c>
      <c r="L1031" s="653"/>
      <c r="M1031" s="653">
        <v>904.75</v>
      </c>
      <c r="N1031" s="653">
        <v>6</v>
      </c>
      <c r="O1031" s="653">
        <v>5428.5</v>
      </c>
      <c r="P1031" s="666"/>
      <c r="Q1031" s="654">
        <v>904.75</v>
      </c>
    </row>
    <row r="1032" spans="1:17" ht="14.4" customHeight="1" x14ac:dyDescent="0.3">
      <c r="A1032" s="649" t="s">
        <v>5606</v>
      </c>
      <c r="B1032" s="650" t="s">
        <v>4636</v>
      </c>
      <c r="C1032" s="650" t="s">
        <v>4672</v>
      </c>
      <c r="D1032" s="650" t="s">
        <v>4677</v>
      </c>
      <c r="E1032" s="650" t="s">
        <v>4678</v>
      </c>
      <c r="F1032" s="653">
        <v>3</v>
      </c>
      <c r="G1032" s="653">
        <v>102</v>
      </c>
      <c r="H1032" s="653">
        <v>1</v>
      </c>
      <c r="I1032" s="653">
        <v>34</v>
      </c>
      <c r="J1032" s="653"/>
      <c r="K1032" s="653"/>
      <c r="L1032" s="653"/>
      <c r="M1032" s="653"/>
      <c r="N1032" s="653">
        <v>2</v>
      </c>
      <c r="O1032" s="653">
        <v>68</v>
      </c>
      <c r="P1032" s="666">
        <v>0.66666666666666663</v>
      </c>
      <c r="Q1032" s="654">
        <v>34</v>
      </c>
    </row>
    <row r="1033" spans="1:17" ht="14.4" customHeight="1" x14ac:dyDescent="0.3">
      <c r="A1033" s="649" t="s">
        <v>5606</v>
      </c>
      <c r="B1033" s="650" t="s">
        <v>4636</v>
      </c>
      <c r="C1033" s="650" t="s">
        <v>4672</v>
      </c>
      <c r="D1033" s="650" t="s">
        <v>4683</v>
      </c>
      <c r="E1033" s="650" t="s">
        <v>4632</v>
      </c>
      <c r="F1033" s="653">
        <v>2</v>
      </c>
      <c r="G1033" s="653">
        <v>312</v>
      </c>
      <c r="H1033" s="653">
        <v>1</v>
      </c>
      <c r="I1033" s="653">
        <v>156</v>
      </c>
      <c r="J1033" s="653"/>
      <c r="K1033" s="653"/>
      <c r="L1033" s="653"/>
      <c r="M1033" s="653"/>
      <c r="N1033" s="653"/>
      <c r="O1033" s="653"/>
      <c r="P1033" s="666"/>
      <c r="Q1033" s="654"/>
    </row>
    <row r="1034" spans="1:17" ht="14.4" customHeight="1" x14ac:dyDescent="0.3">
      <c r="A1034" s="649" t="s">
        <v>5606</v>
      </c>
      <c r="B1034" s="650" t="s">
        <v>4636</v>
      </c>
      <c r="C1034" s="650" t="s">
        <v>4672</v>
      </c>
      <c r="D1034" s="650" t="s">
        <v>4684</v>
      </c>
      <c r="E1034" s="650" t="s">
        <v>4632</v>
      </c>
      <c r="F1034" s="653">
        <v>3</v>
      </c>
      <c r="G1034" s="653">
        <v>234</v>
      </c>
      <c r="H1034" s="653">
        <v>1</v>
      </c>
      <c r="I1034" s="653">
        <v>78</v>
      </c>
      <c r="J1034" s="653"/>
      <c r="K1034" s="653"/>
      <c r="L1034" s="653"/>
      <c r="M1034" s="653"/>
      <c r="N1034" s="653"/>
      <c r="O1034" s="653"/>
      <c r="P1034" s="666"/>
      <c r="Q1034" s="654"/>
    </row>
    <row r="1035" spans="1:17" ht="14.4" customHeight="1" x14ac:dyDescent="0.3">
      <c r="A1035" s="649" t="s">
        <v>5606</v>
      </c>
      <c r="B1035" s="650" t="s">
        <v>4636</v>
      </c>
      <c r="C1035" s="650" t="s">
        <v>4672</v>
      </c>
      <c r="D1035" s="650" t="s">
        <v>4685</v>
      </c>
      <c r="E1035" s="650" t="s">
        <v>4686</v>
      </c>
      <c r="F1035" s="653">
        <v>104</v>
      </c>
      <c r="G1035" s="653">
        <v>24024</v>
      </c>
      <c r="H1035" s="653">
        <v>1</v>
      </c>
      <c r="I1035" s="653">
        <v>231</v>
      </c>
      <c r="J1035" s="653">
        <v>186</v>
      </c>
      <c r="K1035" s="653">
        <v>43152</v>
      </c>
      <c r="L1035" s="653">
        <v>1.7962037962037962</v>
      </c>
      <c r="M1035" s="653">
        <v>232</v>
      </c>
      <c r="N1035" s="653">
        <v>247</v>
      </c>
      <c r="O1035" s="653">
        <v>57528</v>
      </c>
      <c r="P1035" s="666">
        <v>2.3946053946053945</v>
      </c>
      <c r="Q1035" s="654">
        <v>232.90688259109311</v>
      </c>
    </row>
    <row r="1036" spans="1:17" ht="14.4" customHeight="1" x14ac:dyDescent="0.3">
      <c r="A1036" s="649" t="s">
        <v>5606</v>
      </c>
      <c r="B1036" s="650" t="s">
        <v>4636</v>
      </c>
      <c r="C1036" s="650" t="s">
        <v>4672</v>
      </c>
      <c r="D1036" s="650" t="s">
        <v>4687</v>
      </c>
      <c r="E1036" s="650" t="s">
        <v>4688</v>
      </c>
      <c r="F1036" s="653">
        <v>52</v>
      </c>
      <c r="G1036" s="653">
        <v>6032</v>
      </c>
      <c r="H1036" s="653">
        <v>1</v>
      </c>
      <c r="I1036" s="653">
        <v>116</v>
      </c>
      <c r="J1036" s="653">
        <v>69</v>
      </c>
      <c r="K1036" s="653">
        <v>8004</v>
      </c>
      <c r="L1036" s="653">
        <v>1.3269230769230769</v>
      </c>
      <c r="M1036" s="653">
        <v>116</v>
      </c>
      <c r="N1036" s="653">
        <v>41</v>
      </c>
      <c r="O1036" s="653">
        <v>4786</v>
      </c>
      <c r="P1036" s="666">
        <v>0.79343501326259946</v>
      </c>
      <c r="Q1036" s="654">
        <v>116.73170731707317</v>
      </c>
    </row>
    <row r="1037" spans="1:17" ht="14.4" customHeight="1" x14ac:dyDescent="0.3">
      <c r="A1037" s="649" t="s">
        <v>5606</v>
      </c>
      <c r="B1037" s="650" t="s">
        <v>4636</v>
      </c>
      <c r="C1037" s="650" t="s">
        <v>4672</v>
      </c>
      <c r="D1037" s="650" t="s">
        <v>4689</v>
      </c>
      <c r="E1037" s="650" t="s">
        <v>4690</v>
      </c>
      <c r="F1037" s="653"/>
      <c r="G1037" s="653"/>
      <c r="H1037" s="653"/>
      <c r="I1037" s="653"/>
      <c r="J1037" s="653">
        <v>2</v>
      </c>
      <c r="K1037" s="653">
        <v>640</v>
      </c>
      <c r="L1037" s="653"/>
      <c r="M1037" s="653">
        <v>320</v>
      </c>
      <c r="N1037" s="653"/>
      <c r="O1037" s="653"/>
      <c r="P1037" s="666"/>
      <c r="Q1037" s="654"/>
    </row>
    <row r="1038" spans="1:17" ht="14.4" customHeight="1" x14ac:dyDescent="0.3">
      <c r="A1038" s="649" t="s">
        <v>5606</v>
      </c>
      <c r="B1038" s="650" t="s">
        <v>4636</v>
      </c>
      <c r="C1038" s="650" t="s">
        <v>4672</v>
      </c>
      <c r="D1038" s="650" t="s">
        <v>4691</v>
      </c>
      <c r="E1038" s="650" t="s">
        <v>4692</v>
      </c>
      <c r="F1038" s="653">
        <v>16</v>
      </c>
      <c r="G1038" s="653">
        <v>7728</v>
      </c>
      <c r="H1038" s="653">
        <v>1</v>
      </c>
      <c r="I1038" s="653">
        <v>483</v>
      </c>
      <c r="J1038" s="653">
        <v>14</v>
      </c>
      <c r="K1038" s="653">
        <v>6776</v>
      </c>
      <c r="L1038" s="653">
        <v>0.87681159420289856</v>
      </c>
      <c r="M1038" s="653">
        <v>484</v>
      </c>
      <c r="N1038" s="653"/>
      <c r="O1038" s="653"/>
      <c r="P1038" s="666"/>
      <c r="Q1038" s="654"/>
    </row>
    <row r="1039" spans="1:17" ht="14.4" customHeight="1" x14ac:dyDescent="0.3">
      <c r="A1039" s="649" t="s">
        <v>5606</v>
      </c>
      <c r="B1039" s="650" t="s">
        <v>4636</v>
      </c>
      <c r="C1039" s="650" t="s">
        <v>4672</v>
      </c>
      <c r="D1039" s="650" t="s">
        <v>4693</v>
      </c>
      <c r="E1039" s="650" t="s">
        <v>4694</v>
      </c>
      <c r="F1039" s="653">
        <v>109</v>
      </c>
      <c r="G1039" s="653">
        <v>73684</v>
      </c>
      <c r="H1039" s="653">
        <v>1</v>
      </c>
      <c r="I1039" s="653">
        <v>676</v>
      </c>
      <c r="J1039" s="653">
        <v>11</v>
      </c>
      <c r="K1039" s="653">
        <v>7447</v>
      </c>
      <c r="L1039" s="653">
        <v>0.10106671733347809</v>
      </c>
      <c r="M1039" s="653">
        <v>677</v>
      </c>
      <c r="N1039" s="653">
        <v>37</v>
      </c>
      <c r="O1039" s="653">
        <v>25077</v>
      </c>
      <c r="P1039" s="666">
        <v>0.3403316866619619</v>
      </c>
      <c r="Q1039" s="654">
        <v>677.75675675675677</v>
      </c>
    </row>
    <row r="1040" spans="1:17" ht="14.4" customHeight="1" x14ac:dyDescent="0.3">
      <c r="A1040" s="649" t="s">
        <v>5606</v>
      </c>
      <c r="B1040" s="650" t="s">
        <v>4636</v>
      </c>
      <c r="C1040" s="650" t="s">
        <v>4672</v>
      </c>
      <c r="D1040" s="650" t="s">
        <v>4697</v>
      </c>
      <c r="E1040" s="650" t="s">
        <v>4692</v>
      </c>
      <c r="F1040" s="653">
        <v>14</v>
      </c>
      <c r="G1040" s="653">
        <v>7700</v>
      </c>
      <c r="H1040" s="653">
        <v>1</v>
      </c>
      <c r="I1040" s="653">
        <v>550</v>
      </c>
      <c r="J1040" s="653">
        <v>9</v>
      </c>
      <c r="K1040" s="653">
        <v>4977</v>
      </c>
      <c r="L1040" s="653">
        <v>0.64636363636363636</v>
      </c>
      <c r="M1040" s="653">
        <v>553</v>
      </c>
      <c r="N1040" s="653">
        <v>3</v>
      </c>
      <c r="O1040" s="653">
        <v>1671</v>
      </c>
      <c r="P1040" s="666">
        <v>0.21701298701298702</v>
      </c>
      <c r="Q1040" s="654">
        <v>557</v>
      </c>
    </row>
    <row r="1041" spans="1:17" ht="14.4" customHeight="1" x14ac:dyDescent="0.3">
      <c r="A1041" s="649" t="s">
        <v>5606</v>
      </c>
      <c r="B1041" s="650" t="s">
        <v>4636</v>
      </c>
      <c r="C1041" s="650" t="s">
        <v>4672</v>
      </c>
      <c r="D1041" s="650" t="s">
        <v>4698</v>
      </c>
      <c r="E1041" s="650" t="s">
        <v>4694</v>
      </c>
      <c r="F1041" s="653">
        <v>2</v>
      </c>
      <c r="G1041" s="653">
        <v>1486</v>
      </c>
      <c r="H1041" s="653">
        <v>1</v>
      </c>
      <c r="I1041" s="653">
        <v>743</v>
      </c>
      <c r="J1041" s="653">
        <v>3</v>
      </c>
      <c r="K1041" s="653">
        <v>2238</v>
      </c>
      <c r="L1041" s="653">
        <v>1.506056527590848</v>
      </c>
      <c r="M1041" s="653">
        <v>746</v>
      </c>
      <c r="N1041" s="653">
        <v>7</v>
      </c>
      <c r="O1041" s="653">
        <v>5222</v>
      </c>
      <c r="P1041" s="666">
        <v>3.5141318977119784</v>
      </c>
      <c r="Q1041" s="654">
        <v>746</v>
      </c>
    </row>
    <row r="1042" spans="1:17" ht="14.4" customHeight="1" x14ac:dyDescent="0.3">
      <c r="A1042" s="649" t="s">
        <v>5606</v>
      </c>
      <c r="B1042" s="650" t="s">
        <v>4636</v>
      </c>
      <c r="C1042" s="650" t="s">
        <v>4672</v>
      </c>
      <c r="D1042" s="650" t="s">
        <v>4790</v>
      </c>
      <c r="E1042" s="650" t="s">
        <v>4791</v>
      </c>
      <c r="F1042" s="653">
        <v>9</v>
      </c>
      <c r="G1042" s="653">
        <v>7200</v>
      </c>
      <c r="H1042" s="653">
        <v>1</v>
      </c>
      <c r="I1042" s="653">
        <v>800</v>
      </c>
      <c r="J1042" s="653">
        <v>111</v>
      </c>
      <c r="K1042" s="653">
        <v>89133</v>
      </c>
      <c r="L1042" s="653">
        <v>12.379583333333333</v>
      </c>
      <c r="M1042" s="653">
        <v>803</v>
      </c>
      <c r="N1042" s="653">
        <v>111</v>
      </c>
      <c r="O1042" s="653">
        <v>89381</v>
      </c>
      <c r="P1042" s="666">
        <v>12.414027777777777</v>
      </c>
      <c r="Q1042" s="654">
        <v>805.23423423423424</v>
      </c>
    </row>
    <row r="1043" spans="1:17" ht="14.4" customHeight="1" x14ac:dyDescent="0.3">
      <c r="A1043" s="649" t="s">
        <v>5606</v>
      </c>
      <c r="B1043" s="650" t="s">
        <v>4636</v>
      </c>
      <c r="C1043" s="650" t="s">
        <v>4672</v>
      </c>
      <c r="D1043" s="650" t="s">
        <v>4704</v>
      </c>
      <c r="E1043" s="650" t="s">
        <v>4705</v>
      </c>
      <c r="F1043" s="653">
        <v>10</v>
      </c>
      <c r="G1043" s="653">
        <v>2060</v>
      </c>
      <c r="H1043" s="653">
        <v>1</v>
      </c>
      <c r="I1043" s="653">
        <v>206</v>
      </c>
      <c r="J1043" s="653">
        <v>50</v>
      </c>
      <c r="K1043" s="653">
        <v>10350</v>
      </c>
      <c r="L1043" s="653">
        <v>5.0242718446601939</v>
      </c>
      <c r="M1043" s="653">
        <v>207</v>
      </c>
      <c r="N1043" s="653">
        <v>36</v>
      </c>
      <c r="O1043" s="653">
        <v>7484</v>
      </c>
      <c r="P1043" s="666">
        <v>3.6330097087378639</v>
      </c>
      <c r="Q1043" s="654">
        <v>207.88888888888889</v>
      </c>
    </row>
    <row r="1044" spans="1:17" ht="14.4" customHeight="1" x14ac:dyDescent="0.3">
      <c r="A1044" s="649" t="s">
        <v>5606</v>
      </c>
      <c r="B1044" s="650" t="s">
        <v>4636</v>
      </c>
      <c r="C1044" s="650" t="s">
        <v>4672</v>
      </c>
      <c r="D1044" s="650" t="s">
        <v>4708</v>
      </c>
      <c r="E1044" s="650" t="s">
        <v>4709</v>
      </c>
      <c r="F1044" s="653">
        <v>3</v>
      </c>
      <c r="G1044" s="653">
        <v>978</v>
      </c>
      <c r="H1044" s="653">
        <v>1</v>
      </c>
      <c r="I1044" s="653">
        <v>326</v>
      </c>
      <c r="J1044" s="653">
        <v>1</v>
      </c>
      <c r="K1044" s="653">
        <v>327</v>
      </c>
      <c r="L1044" s="653">
        <v>0.33435582822085891</v>
      </c>
      <c r="M1044" s="653">
        <v>327</v>
      </c>
      <c r="N1044" s="653">
        <v>1</v>
      </c>
      <c r="O1044" s="653">
        <v>327</v>
      </c>
      <c r="P1044" s="666">
        <v>0.33435582822085891</v>
      </c>
      <c r="Q1044" s="654">
        <v>327</v>
      </c>
    </row>
    <row r="1045" spans="1:17" ht="14.4" customHeight="1" x14ac:dyDescent="0.3">
      <c r="A1045" s="649" t="s">
        <v>5606</v>
      </c>
      <c r="B1045" s="650" t="s">
        <v>4636</v>
      </c>
      <c r="C1045" s="650" t="s">
        <v>4672</v>
      </c>
      <c r="D1045" s="650" t="s">
        <v>4712</v>
      </c>
      <c r="E1045" s="650" t="s">
        <v>4713</v>
      </c>
      <c r="F1045" s="653">
        <v>23</v>
      </c>
      <c r="G1045" s="653">
        <v>1863</v>
      </c>
      <c r="H1045" s="653">
        <v>1</v>
      </c>
      <c r="I1045" s="653">
        <v>81</v>
      </c>
      <c r="J1045" s="653">
        <v>124</v>
      </c>
      <c r="K1045" s="653">
        <v>10168</v>
      </c>
      <c r="L1045" s="653">
        <v>5.4578636607622117</v>
      </c>
      <c r="M1045" s="653">
        <v>82</v>
      </c>
      <c r="N1045" s="653">
        <v>53</v>
      </c>
      <c r="O1045" s="653">
        <v>4416</v>
      </c>
      <c r="P1045" s="666">
        <v>2.3703703703703702</v>
      </c>
      <c r="Q1045" s="654">
        <v>83.320754716981128</v>
      </c>
    </row>
    <row r="1046" spans="1:17" ht="14.4" customHeight="1" x14ac:dyDescent="0.3">
      <c r="A1046" s="649" t="s">
        <v>5606</v>
      </c>
      <c r="B1046" s="650" t="s">
        <v>4636</v>
      </c>
      <c r="C1046" s="650" t="s">
        <v>4672</v>
      </c>
      <c r="D1046" s="650" t="s">
        <v>4716</v>
      </c>
      <c r="E1046" s="650" t="s">
        <v>4717</v>
      </c>
      <c r="F1046" s="653"/>
      <c r="G1046" s="653"/>
      <c r="H1046" s="653"/>
      <c r="I1046" s="653"/>
      <c r="J1046" s="653"/>
      <c r="K1046" s="653"/>
      <c r="L1046" s="653"/>
      <c r="M1046" s="653"/>
      <c r="N1046" s="653">
        <v>1</v>
      </c>
      <c r="O1046" s="653">
        <v>706</v>
      </c>
      <c r="P1046" s="666"/>
      <c r="Q1046" s="654">
        <v>706</v>
      </c>
    </row>
    <row r="1047" spans="1:17" ht="14.4" customHeight="1" x14ac:dyDescent="0.3">
      <c r="A1047" s="649" t="s">
        <v>5606</v>
      </c>
      <c r="B1047" s="650" t="s">
        <v>4636</v>
      </c>
      <c r="C1047" s="650" t="s">
        <v>4672</v>
      </c>
      <c r="D1047" s="650" t="s">
        <v>4792</v>
      </c>
      <c r="E1047" s="650" t="s">
        <v>4791</v>
      </c>
      <c r="F1047" s="653">
        <v>5</v>
      </c>
      <c r="G1047" s="653">
        <v>4630</v>
      </c>
      <c r="H1047" s="653">
        <v>1</v>
      </c>
      <c r="I1047" s="653">
        <v>926</v>
      </c>
      <c r="J1047" s="653">
        <v>25</v>
      </c>
      <c r="K1047" s="653">
        <v>23225</v>
      </c>
      <c r="L1047" s="653">
        <v>5.0161987041036715</v>
      </c>
      <c r="M1047" s="653">
        <v>929</v>
      </c>
      <c r="N1047" s="653">
        <v>12</v>
      </c>
      <c r="O1047" s="653">
        <v>11148</v>
      </c>
      <c r="P1047" s="666">
        <v>2.4077753779697626</v>
      </c>
      <c r="Q1047" s="654">
        <v>929</v>
      </c>
    </row>
    <row r="1048" spans="1:17" ht="14.4" customHeight="1" x14ac:dyDescent="0.3">
      <c r="A1048" s="649" t="s">
        <v>5606</v>
      </c>
      <c r="B1048" s="650" t="s">
        <v>4636</v>
      </c>
      <c r="C1048" s="650" t="s">
        <v>4672</v>
      </c>
      <c r="D1048" s="650" t="s">
        <v>4720</v>
      </c>
      <c r="E1048" s="650" t="s">
        <v>4721</v>
      </c>
      <c r="F1048" s="653"/>
      <c r="G1048" s="653"/>
      <c r="H1048" s="653"/>
      <c r="I1048" s="653"/>
      <c r="J1048" s="653">
        <v>1</v>
      </c>
      <c r="K1048" s="653">
        <v>0</v>
      </c>
      <c r="L1048" s="653"/>
      <c r="M1048" s="653">
        <v>0</v>
      </c>
      <c r="N1048" s="653"/>
      <c r="O1048" s="653"/>
      <c r="P1048" s="666"/>
      <c r="Q1048" s="654"/>
    </row>
    <row r="1049" spans="1:17" ht="14.4" customHeight="1" x14ac:dyDescent="0.3">
      <c r="A1049" s="649" t="s">
        <v>5606</v>
      </c>
      <c r="B1049" s="650" t="s">
        <v>4636</v>
      </c>
      <c r="C1049" s="650" t="s">
        <v>4672</v>
      </c>
      <c r="D1049" s="650" t="s">
        <v>4793</v>
      </c>
      <c r="E1049" s="650" t="s">
        <v>4791</v>
      </c>
      <c r="F1049" s="653">
        <v>31</v>
      </c>
      <c r="G1049" s="653">
        <v>22723</v>
      </c>
      <c r="H1049" s="653">
        <v>1</v>
      </c>
      <c r="I1049" s="653">
        <v>733</v>
      </c>
      <c r="J1049" s="653">
        <v>63</v>
      </c>
      <c r="K1049" s="653">
        <v>46242</v>
      </c>
      <c r="L1049" s="653">
        <v>2.0350305857501212</v>
      </c>
      <c r="M1049" s="653">
        <v>734</v>
      </c>
      <c r="N1049" s="653">
        <v>65</v>
      </c>
      <c r="O1049" s="653">
        <v>47776</v>
      </c>
      <c r="P1049" s="666">
        <v>2.1025392773841483</v>
      </c>
      <c r="Q1049" s="654">
        <v>735.01538461538462</v>
      </c>
    </row>
    <row r="1050" spans="1:17" ht="14.4" customHeight="1" x14ac:dyDescent="0.3">
      <c r="A1050" s="649" t="s">
        <v>5606</v>
      </c>
      <c r="B1050" s="650" t="s">
        <v>4636</v>
      </c>
      <c r="C1050" s="650" t="s">
        <v>4672</v>
      </c>
      <c r="D1050" s="650" t="s">
        <v>4794</v>
      </c>
      <c r="E1050" s="650" t="s">
        <v>4795</v>
      </c>
      <c r="F1050" s="653">
        <v>7</v>
      </c>
      <c r="G1050" s="653">
        <v>3661</v>
      </c>
      <c r="H1050" s="653">
        <v>1</v>
      </c>
      <c r="I1050" s="653">
        <v>523</v>
      </c>
      <c r="J1050" s="653">
        <v>24</v>
      </c>
      <c r="K1050" s="653">
        <v>12576</v>
      </c>
      <c r="L1050" s="653">
        <v>3.4351270144769188</v>
      </c>
      <c r="M1050" s="653">
        <v>524</v>
      </c>
      <c r="N1050" s="653">
        <v>2</v>
      </c>
      <c r="O1050" s="653">
        <v>1052</v>
      </c>
      <c r="P1050" s="666">
        <v>0.28735318219065831</v>
      </c>
      <c r="Q1050" s="654">
        <v>526</v>
      </c>
    </row>
    <row r="1051" spans="1:17" ht="14.4" customHeight="1" x14ac:dyDescent="0.3">
      <c r="A1051" s="649" t="s">
        <v>5606</v>
      </c>
      <c r="B1051" s="650" t="s">
        <v>4636</v>
      </c>
      <c r="C1051" s="650" t="s">
        <v>4672</v>
      </c>
      <c r="D1051" s="650" t="s">
        <v>4730</v>
      </c>
      <c r="E1051" s="650" t="s">
        <v>4731</v>
      </c>
      <c r="F1051" s="653">
        <v>39</v>
      </c>
      <c r="G1051" s="653">
        <v>11505</v>
      </c>
      <c r="H1051" s="653">
        <v>1</v>
      </c>
      <c r="I1051" s="653">
        <v>295</v>
      </c>
      <c r="J1051" s="653">
        <v>23</v>
      </c>
      <c r="K1051" s="653">
        <v>6808</v>
      </c>
      <c r="L1051" s="653">
        <v>0.59174272055627986</v>
      </c>
      <c r="M1051" s="653">
        <v>296</v>
      </c>
      <c r="N1051" s="653">
        <v>1</v>
      </c>
      <c r="O1051" s="653">
        <v>298</v>
      </c>
      <c r="P1051" s="666">
        <v>2.5901781833985223E-2</v>
      </c>
      <c r="Q1051" s="654">
        <v>298</v>
      </c>
    </row>
    <row r="1052" spans="1:17" ht="14.4" customHeight="1" x14ac:dyDescent="0.3">
      <c r="A1052" s="649" t="s">
        <v>5606</v>
      </c>
      <c r="B1052" s="650" t="s">
        <v>4636</v>
      </c>
      <c r="C1052" s="650" t="s">
        <v>4672</v>
      </c>
      <c r="D1052" s="650" t="s">
        <v>4796</v>
      </c>
      <c r="E1052" s="650" t="s">
        <v>4705</v>
      </c>
      <c r="F1052" s="653">
        <v>28</v>
      </c>
      <c r="G1052" s="653">
        <v>4816</v>
      </c>
      <c r="H1052" s="653">
        <v>1</v>
      </c>
      <c r="I1052" s="653">
        <v>172</v>
      </c>
      <c r="J1052" s="653">
        <v>15</v>
      </c>
      <c r="K1052" s="653">
        <v>2580</v>
      </c>
      <c r="L1052" s="653">
        <v>0.5357142857142857</v>
      </c>
      <c r="M1052" s="653">
        <v>172</v>
      </c>
      <c r="N1052" s="653">
        <v>15</v>
      </c>
      <c r="O1052" s="653">
        <v>2594</v>
      </c>
      <c r="P1052" s="666">
        <v>0.53862126245847175</v>
      </c>
      <c r="Q1052" s="654">
        <v>172.93333333333334</v>
      </c>
    </row>
    <row r="1053" spans="1:17" ht="14.4" customHeight="1" x14ac:dyDescent="0.3">
      <c r="A1053" s="649" t="s">
        <v>5606</v>
      </c>
      <c r="B1053" s="650" t="s">
        <v>4636</v>
      </c>
      <c r="C1053" s="650" t="s">
        <v>4672</v>
      </c>
      <c r="D1053" s="650" t="s">
        <v>4734</v>
      </c>
      <c r="E1053" s="650" t="s">
        <v>4731</v>
      </c>
      <c r="F1053" s="653">
        <v>29</v>
      </c>
      <c r="G1053" s="653">
        <v>10498</v>
      </c>
      <c r="H1053" s="653">
        <v>1</v>
      </c>
      <c r="I1053" s="653">
        <v>362</v>
      </c>
      <c r="J1053" s="653">
        <v>60</v>
      </c>
      <c r="K1053" s="653">
        <v>21900</v>
      </c>
      <c r="L1053" s="653">
        <v>2.0861116403124407</v>
      </c>
      <c r="M1053" s="653">
        <v>365</v>
      </c>
      <c r="N1053" s="653">
        <v>19</v>
      </c>
      <c r="O1053" s="653">
        <v>6951</v>
      </c>
      <c r="P1053" s="666">
        <v>0.66212611926081155</v>
      </c>
      <c r="Q1053" s="654">
        <v>365.84210526315792</v>
      </c>
    </row>
    <row r="1054" spans="1:17" ht="14.4" customHeight="1" x14ac:dyDescent="0.3">
      <c r="A1054" s="649" t="s">
        <v>5606</v>
      </c>
      <c r="B1054" s="650" t="s">
        <v>4636</v>
      </c>
      <c r="C1054" s="650" t="s">
        <v>4672</v>
      </c>
      <c r="D1054" s="650" t="s">
        <v>4741</v>
      </c>
      <c r="E1054" s="650" t="s">
        <v>4742</v>
      </c>
      <c r="F1054" s="653"/>
      <c r="G1054" s="653"/>
      <c r="H1054" s="653"/>
      <c r="I1054" s="653"/>
      <c r="J1054" s="653">
        <v>0</v>
      </c>
      <c r="K1054" s="653">
        <v>0</v>
      </c>
      <c r="L1054" s="653"/>
      <c r="M1054" s="653"/>
      <c r="N1054" s="653"/>
      <c r="O1054" s="653"/>
      <c r="P1054" s="666"/>
      <c r="Q1054" s="654"/>
    </row>
    <row r="1055" spans="1:17" ht="14.4" customHeight="1" x14ac:dyDescent="0.3">
      <c r="A1055" s="649" t="s">
        <v>5606</v>
      </c>
      <c r="B1055" s="650" t="s">
        <v>4636</v>
      </c>
      <c r="C1055" s="650" t="s">
        <v>4672</v>
      </c>
      <c r="D1055" s="650" t="s">
        <v>4816</v>
      </c>
      <c r="E1055" s="650" t="s">
        <v>4817</v>
      </c>
      <c r="F1055" s="653"/>
      <c r="G1055" s="653"/>
      <c r="H1055" s="653"/>
      <c r="I1055" s="653"/>
      <c r="J1055" s="653">
        <v>1</v>
      </c>
      <c r="K1055" s="653">
        <v>100</v>
      </c>
      <c r="L1055" s="653"/>
      <c r="M1055" s="653">
        <v>100</v>
      </c>
      <c r="N1055" s="653"/>
      <c r="O1055" s="653"/>
      <c r="P1055" s="666"/>
      <c r="Q1055" s="654"/>
    </row>
    <row r="1056" spans="1:17" ht="14.4" customHeight="1" x14ac:dyDescent="0.3">
      <c r="A1056" s="649" t="s">
        <v>5606</v>
      </c>
      <c r="B1056" s="650" t="s">
        <v>4636</v>
      </c>
      <c r="C1056" s="650" t="s">
        <v>4672</v>
      </c>
      <c r="D1056" s="650" t="s">
        <v>4807</v>
      </c>
      <c r="E1056" s="650" t="s">
        <v>4791</v>
      </c>
      <c r="F1056" s="653"/>
      <c r="G1056" s="653"/>
      <c r="H1056" s="653"/>
      <c r="I1056" s="653"/>
      <c r="J1056" s="653"/>
      <c r="K1056" s="653"/>
      <c r="L1056" s="653"/>
      <c r="M1056" s="653"/>
      <c r="N1056" s="653">
        <v>6</v>
      </c>
      <c r="O1056" s="653">
        <v>5160</v>
      </c>
      <c r="P1056" s="666"/>
      <c r="Q1056" s="654">
        <v>860</v>
      </c>
    </row>
    <row r="1057" spans="1:17" ht="14.4" customHeight="1" x14ac:dyDescent="0.3">
      <c r="A1057" s="649" t="s">
        <v>5606</v>
      </c>
      <c r="B1057" s="650" t="s">
        <v>4636</v>
      </c>
      <c r="C1057" s="650" t="s">
        <v>4672</v>
      </c>
      <c r="D1057" s="650" t="s">
        <v>4820</v>
      </c>
      <c r="E1057" s="650" t="s">
        <v>4791</v>
      </c>
      <c r="F1057" s="653">
        <v>2</v>
      </c>
      <c r="G1057" s="653">
        <v>1884</v>
      </c>
      <c r="H1057" s="653">
        <v>1</v>
      </c>
      <c r="I1057" s="653">
        <v>942</v>
      </c>
      <c r="J1057" s="653"/>
      <c r="K1057" s="653"/>
      <c r="L1057" s="653"/>
      <c r="M1057" s="653"/>
      <c r="N1057" s="653"/>
      <c r="O1057" s="653"/>
      <c r="P1057" s="666"/>
      <c r="Q1057" s="654"/>
    </row>
    <row r="1058" spans="1:17" ht="14.4" customHeight="1" x14ac:dyDescent="0.3">
      <c r="A1058" s="649" t="s">
        <v>5606</v>
      </c>
      <c r="B1058" s="650" t="s">
        <v>4636</v>
      </c>
      <c r="C1058" s="650" t="s">
        <v>4672</v>
      </c>
      <c r="D1058" s="650" t="s">
        <v>4751</v>
      </c>
      <c r="E1058" s="650" t="s">
        <v>4690</v>
      </c>
      <c r="F1058" s="653">
        <v>2</v>
      </c>
      <c r="G1058" s="653">
        <v>772</v>
      </c>
      <c r="H1058" s="653">
        <v>1</v>
      </c>
      <c r="I1058" s="653">
        <v>386</v>
      </c>
      <c r="J1058" s="653">
        <v>1</v>
      </c>
      <c r="K1058" s="653">
        <v>389</v>
      </c>
      <c r="L1058" s="653">
        <v>0.50388601036269431</v>
      </c>
      <c r="M1058" s="653">
        <v>389</v>
      </c>
      <c r="N1058" s="653"/>
      <c r="O1058" s="653"/>
      <c r="P1058" s="666"/>
      <c r="Q1058" s="654"/>
    </row>
    <row r="1059" spans="1:17" ht="14.4" customHeight="1" x14ac:dyDescent="0.3">
      <c r="A1059" s="649" t="s">
        <v>5606</v>
      </c>
      <c r="B1059" s="650" t="s">
        <v>4636</v>
      </c>
      <c r="C1059" s="650" t="s">
        <v>4672</v>
      </c>
      <c r="D1059" s="650" t="s">
        <v>4803</v>
      </c>
      <c r="E1059" s="650" t="s">
        <v>4799</v>
      </c>
      <c r="F1059" s="653">
        <v>1</v>
      </c>
      <c r="G1059" s="653">
        <v>604</v>
      </c>
      <c r="H1059" s="653">
        <v>1</v>
      </c>
      <c r="I1059" s="653">
        <v>604</v>
      </c>
      <c r="J1059" s="653"/>
      <c r="K1059" s="653"/>
      <c r="L1059" s="653"/>
      <c r="M1059" s="653"/>
      <c r="N1059" s="653">
        <v>2</v>
      </c>
      <c r="O1059" s="653">
        <v>1216</v>
      </c>
      <c r="P1059" s="666">
        <v>2.0132450331125828</v>
      </c>
      <c r="Q1059" s="654">
        <v>608</v>
      </c>
    </row>
    <row r="1060" spans="1:17" ht="14.4" customHeight="1" x14ac:dyDescent="0.3">
      <c r="A1060" s="649" t="s">
        <v>5606</v>
      </c>
      <c r="B1060" s="650" t="s">
        <v>4636</v>
      </c>
      <c r="C1060" s="650" t="s">
        <v>4672</v>
      </c>
      <c r="D1060" s="650" t="s">
        <v>4798</v>
      </c>
      <c r="E1060" s="650" t="s">
        <v>4799</v>
      </c>
      <c r="F1060" s="653">
        <v>1</v>
      </c>
      <c r="G1060" s="653">
        <v>518</v>
      </c>
      <c r="H1060" s="653">
        <v>1</v>
      </c>
      <c r="I1060" s="653">
        <v>518</v>
      </c>
      <c r="J1060" s="653"/>
      <c r="K1060" s="653"/>
      <c r="L1060" s="653"/>
      <c r="M1060" s="653"/>
      <c r="N1060" s="653"/>
      <c r="O1060" s="653"/>
      <c r="P1060" s="666"/>
      <c r="Q1060" s="654"/>
    </row>
    <row r="1061" spans="1:17" ht="14.4" customHeight="1" x14ac:dyDescent="0.3">
      <c r="A1061" s="649" t="s">
        <v>5607</v>
      </c>
      <c r="B1061" s="650" t="s">
        <v>4636</v>
      </c>
      <c r="C1061" s="650" t="s">
        <v>4661</v>
      </c>
      <c r="D1061" s="650" t="s">
        <v>4786</v>
      </c>
      <c r="E1061" s="650" t="s">
        <v>4787</v>
      </c>
      <c r="F1061" s="653"/>
      <c r="G1061" s="653"/>
      <c r="H1061" s="653"/>
      <c r="I1061" s="653"/>
      <c r="J1061" s="653">
        <v>3</v>
      </c>
      <c r="K1061" s="653">
        <v>2714.25</v>
      </c>
      <c r="L1061" s="653"/>
      <c r="M1061" s="653">
        <v>904.75</v>
      </c>
      <c r="N1061" s="653">
        <v>11</v>
      </c>
      <c r="O1061" s="653">
        <v>9952.25</v>
      </c>
      <c r="P1061" s="666"/>
      <c r="Q1061" s="654">
        <v>904.75</v>
      </c>
    </row>
    <row r="1062" spans="1:17" ht="14.4" customHeight="1" x14ac:dyDescent="0.3">
      <c r="A1062" s="649" t="s">
        <v>5607</v>
      </c>
      <c r="B1062" s="650" t="s">
        <v>4636</v>
      </c>
      <c r="C1062" s="650" t="s">
        <v>4661</v>
      </c>
      <c r="D1062" s="650" t="s">
        <v>4664</v>
      </c>
      <c r="E1062" s="650" t="s">
        <v>4665</v>
      </c>
      <c r="F1062" s="653"/>
      <c r="G1062" s="653"/>
      <c r="H1062" s="653"/>
      <c r="I1062" s="653"/>
      <c r="J1062" s="653"/>
      <c r="K1062" s="653"/>
      <c r="L1062" s="653"/>
      <c r="M1062" s="653"/>
      <c r="N1062" s="653">
        <v>1</v>
      </c>
      <c r="O1062" s="653">
        <v>242.64</v>
      </c>
      <c r="P1062" s="666"/>
      <c r="Q1062" s="654">
        <v>242.64</v>
      </c>
    </row>
    <row r="1063" spans="1:17" ht="14.4" customHeight="1" x14ac:dyDescent="0.3">
      <c r="A1063" s="649" t="s">
        <v>5607</v>
      </c>
      <c r="B1063" s="650" t="s">
        <v>4636</v>
      </c>
      <c r="C1063" s="650" t="s">
        <v>4672</v>
      </c>
      <c r="D1063" s="650" t="s">
        <v>4677</v>
      </c>
      <c r="E1063" s="650" t="s">
        <v>4678</v>
      </c>
      <c r="F1063" s="653">
        <v>2</v>
      </c>
      <c r="G1063" s="653">
        <v>68</v>
      </c>
      <c r="H1063" s="653">
        <v>1</v>
      </c>
      <c r="I1063" s="653">
        <v>34</v>
      </c>
      <c r="J1063" s="653"/>
      <c r="K1063" s="653"/>
      <c r="L1063" s="653"/>
      <c r="M1063" s="653"/>
      <c r="N1063" s="653"/>
      <c r="O1063" s="653"/>
      <c r="P1063" s="666"/>
      <c r="Q1063" s="654"/>
    </row>
    <row r="1064" spans="1:17" ht="14.4" customHeight="1" x14ac:dyDescent="0.3">
      <c r="A1064" s="649" t="s">
        <v>5607</v>
      </c>
      <c r="B1064" s="650" t="s">
        <v>4636</v>
      </c>
      <c r="C1064" s="650" t="s">
        <v>4672</v>
      </c>
      <c r="D1064" s="650" t="s">
        <v>4681</v>
      </c>
      <c r="E1064" s="650" t="s">
        <v>4682</v>
      </c>
      <c r="F1064" s="653">
        <v>2</v>
      </c>
      <c r="G1064" s="653">
        <v>240</v>
      </c>
      <c r="H1064" s="653">
        <v>1</v>
      </c>
      <c r="I1064" s="653">
        <v>120</v>
      </c>
      <c r="J1064" s="653"/>
      <c r="K1064" s="653"/>
      <c r="L1064" s="653"/>
      <c r="M1064" s="653"/>
      <c r="N1064" s="653"/>
      <c r="O1064" s="653"/>
      <c r="P1064" s="666"/>
      <c r="Q1064" s="654"/>
    </row>
    <row r="1065" spans="1:17" ht="14.4" customHeight="1" x14ac:dyDescent="0.3">
      <c r="A1065" s="649" t="s">
        <v>5607</v>
      </c>
      <c r="B1065" s="650" t="s">
        <v>4636</v>
      </c>
      <c r="C1065" s="650" t="s">
        <v>4672</v>
      </c>
      <c r="D1065" s="650" t="s">
        <v>4683</v>
      </c>
      <c r="E1065" s="650" t="s">
        <v>4632</v>
      </c>
      <c r="F1065" s="653">
        <v>1</v>
      </c>
      <c r="G1065" s="653">
        <v>156</v>
      </c>
      <c r="H1065" s="653">
        <v>1</v>
      </c>
      <c r="I1065" s="653">
        <v>156</v>
      </c>
      <c r="J1065" s="653"/>
      <c r="K1065" s="653"/>
      <c r="L1065" s="653"/>
      <c r="M1065" s="653"/>
      <c r="N1065" s="653"/>
      <c r="O1065" s="653"/>
      <c r="P1065" s="666"/>
      <c r="Q1065" s="654"/>
    </row>
    <row r="1066" spans="1:17" ht="14.4" customHeight="1" x14ac:dyDescent="0.3">
      <c r="A1066" s="649" t="s">
        <v>5607</v>
      </c>
      <c r="B1066" s="650" t="s">
        <v>4636</v>
      </c>
      <c r="C1066" s="650" t="s">
        <v>4672</v>
      </c>
      <c r="D1066" s="650" t="s">
        <v>4684</v>
      </c>
      <c r="E1066" s="650" t="s">
        <v>4632</v>
      </c>
      <c r="F1066" s="653">
        <v>4</v>
      </c>
      <c r="G1066" s="653">
        <v>312</v>
      </c>
      <c r="H1066" s="653">
        <v>1</v>
      </c>
      <c r="I1066" s="653">
        <v>78</v>
      </c>
      <c r="J1066" s="653"/>
      <c r="K1066" s="653"/>
      <c r="L1066" s="653"/>
      <c r="M1066" s="653"/>
      <c r="N1066" s="653"/>
      <c r="O1066" s="653"/>
      <c r="P1066" s="666"/>
      <c r="Q1066" s="654"/>
    </row>
    <row r="1067" spans="1:17" ht="14.4" customHeight="1" x14ac:dyDescent="0.3">
      <c r="A1067" s="649" t="s">
        <v>5607</v>
      </c>
      <c r="B1067" s="650" t="s">
        <v>4636</v>
      </c>
      <c r="C1067" s="650" t="s">
        <v>4672</v>
      </c>
      <c r="D1067" s="650" t="s">
        <v>4685</v>
      </c>
      <c r="E1067" s="650" t="s">
        <v>4686</v>
      </c>
      <c r="F1067" s="653">
        <v>51</v>
      </c>
      <c r="G1067" s="653">
        <v>11781</v>
      </c>
      <c r="H1067" s="653">
        <v>1</v>
      </c>
      <c r="I1067" s="653">
        <v>231</v>
      </c>
      <c r="J1067" s="653">
        <v>115</v>
      </c>
      <c r="K1067" s="653">
        <v>26680</v>
      </c>
      <c r="L1067" s="653">
        <v>2.2646634411340294</v>
      </c>
      <c r="M1067" s="653">
        <v>232</v>
      </c>
      <c r="N1067" s="653">
        <v>158</v>
      </c>
      <c r="O1067" s="653">
        <v>36834</v>
      </c>
      <c r="P1067" s="666">
        <v>3.1265597147950088</v>
      </c>
      <c r="Q1067" s="654">
        <v>233.12658227848101</v>
      </c>
    </row>
    <row r="1068" spans="1:17" ht="14.4" customHeight="1" x14ac:dyDescent="0.3">
      <c r="A1068" s="649" t="s">
        <v>5607</v>
      </c>
      <c r="B1068" s="650" t="s">
        <v>4636</v>
      </c>
      <c r="C1068" s="650" t="s">
        <v>4672</v>
      </c>
      <c r="D1068" s="650" t="s">
        <v>4687</v>
      </c>
      <c r="E1068" s="650" t="s">
        <v>4688</v>
      </c>
      <c r="F1068" s="653">
        <v>12</v>
      </c>
      <c r="G1068" s="653">
        <v>1392</v>
      </c>
      <c r="H1068" s="653">
        <v>1</v>
      </c>
      <c r="I1068" s="653">
        <v>116</v>
      </c>
      <c r="J1068" s="653">
        <v>29</v>
      </c>
      <c r="K1068" s="653">
        <v>3364</v>
      </c>
      <c r="L1068" s="653">
        <v>2.4166666666666665</v>
      </c>
      <c r="M1068" s="653">
        <v>116</v>
      </c>
      <c r="N1068" s="653">
        <v>23</v>
      </c>
      <c r="O1068" s="653">
        <v>2698</v>
      </c>
      <c r="P1068" s="666">
        <v>1.9382183908045978</v>
      </c>
      <c r="Q1068" s="654">
        <v>117.30434782608695</v>
      </c>
    </row>
    <row r="1069" spans="1:17" ht="14.4" customHeight="1" x14ac:dyDescent="0.3">
      <c r="A1069" s="649" t="s">
        <v>5607</v>
      </c>
      <c r="B1069" s="650" t="s">
        <v>4636</v>
      </c>
      <c r="C1069" s="650" t="s">
        <v>4672</v>
      </c>
      <c r="D1069" s="650" t="s">
        <v>4689</v>
      </c>
      <c r="E1069" s="650" t="s">
        <v>4690</v>
      </c>
      <c r="F1069" s="653">
        <v>2</v>
      </c>
      <c r="G1069" s="653">
        <v>638</v>
      </c>
      <c r="H1069" s="653">
        <v>1</v>
      </c>
      <c r="I1069" s="653">
        <v>319</v>
      </c>
      <c r="J1069" s="653">
        <v>2</v>
      </c>
      <c r="K1069" s="653">
        <v>640</v>
      </c>
      <c r="L1069" s="653">
        <v>1.0031347962382444</v>
      </c>
      <c r="M1069" s="653">
        <v>320</v>
      </c>
      <c r="N1069" s="653"/>
      <c r="O1069" s="653"/>
      <c r="P1069" s="666"/>
      <c r="Q1069" s="654"/>
    </row>
    <row r="1070" spans="1:17" ht="14.4" customHeight="1" x14ac:dyDescent="0.3">
      <c r="A1070" s="649" t="s">
        <v>5607</v>
      </c>
      <c r="B1070" s="650" t="s">
        <v>4636</v>
      </c>
      <c r="C1070" s="650" t="s">
        <v>4672</v>
      </c>
      <c r="D1070" s="650" t="s">
        <v>4691</v>
      </c>
      <c r="E1070" s="650" t="s">
        <v>4692</v>
      </c>
      <c r="F1070" s="653">
        <v>12</v>
      </c>
      <c r="G1070" s="653">
        <v>5796</v>
      </c>
      <c r="H1070" s="653">
        <v>1</v>
      </c>
      <c r="I1070" s="653">
        <v>483</v>
      </c>
      <c r="J1070" s="653">
        <v>12</v>
      </c>
      <c r="K1070" s="653">
        <v>5808</v>
      </c>
      <c r="L1070" s="653">
        <v>1.0020703933747412</v>
      </c>
      <c r="M1070" s="653">
        <v>484</v>
      </c>
      <c r="N1070" s="653"/>
      <c r="O1070" s="653"/>
      <c r="P1070" s="666"/>
      <c r="Q1070" s="654"/>
    </row>
    <row r="1071" spans="1:17" ht="14.4" customHeight="1" x14ac:dyDescent="0.3">
      <c r="A1071" s="649" t="s">
        <v>5607</v>
      </c>
      <c r="B1071" s="650" t="s">
        <v>4636</v>
      </c>
      <c r="C1071" s="650" t="s">
        <v>4672</v>
      </c>
      <c r="D1071" s="650" t="s">
        <v>4693</v>
      </c>
      <c r="E1071" s="650" t="s">
        <v>4694</v>
      </c>
      <c r="F1071" s="653">
        <v>3</v>
      </c>
      <c r="G1071" s="653">
        <v>2028</v>
      </c>
      <c r="H1071" s="653">
        <v>1</v>
      </c>
      <c r="I1071" s="653">
        <v>676</v>
      </c>
      <c r="J1071" s="653">
        <v>7</v>
      </c>
      <c r="K1071" s="653">
        <v>4739</v>
      </c>
      <c r="L1071" s="653">
        <v>2.3367850098619329</v>
      </c>
      <c r="M1071" s="653">
        <v>677</v>
      </c>
      <c r="N1071" s="653">
        <v>2</v>
      </c>
      <c r="O1071" s="653">
        <v>1358</v>
      </c>
      <c r="P1071" s="666">
        <v>0.66962524654832345</v>
      </c>
      <c r="Q1071" s="654">
        <v>679</v>
      </c>
    </row>
    <row r="1072" spans="1:17" ht="14.4" customHeight="1" x14ac:dyDescent="0.3">
      <c r="A1072" s="649" t="s">
        <v>5607</v>
      </c>
      <c r="B1072" s="650" t="s">
        <v>4636</v>
      </c>
      <c r="C1072" s="650" t="s">
        <v>4672</v>
      </c>
      <c r="D1072" s="650" t="s">
        <v>4697</v>
      </c>
      <c r="E1072" s="650" t="s">
        <v>4692</v>
      </c>
      <c r="F1072" s="653">
        <v>9</v>
      </c>
      <c r="G1072" s="653">
        <v>4950</v>
      </c>
      <c r="H1072" s="653">
        <v>1</v>
      </c>
      <c r="I1072" s="653">
        <v>550</v>
      </c>
      <c r="J1072" s="653">
        <v>21</v>
      </c>
      <c r="K1072" s="653">
        <v>11613</v>
      </c>
      <c r="L1072" s="653">
        <v>2.3460606060606062</v>
      </c>
      <c r="M1072" s="653">
        <v>553</v>
      </c>
      <c r="N1072" s="653">
        <v>24</v>
      </c>
      <c r="O1072" s="653">
        <v>13332</v>
      </c>
      <c r="P1072" s="666">
        <v>2.6933333333333334</v>
      </c>
      <c r="Q1072" s="654">
        <v>555.5</v>
      </c>
    </row>
    <row r="1073" spans="1:17" ht="14.4" customHeight="1" x14ac:dyDescent="0.3">
      <c r="A1073" s="649" t="s">
        <v>5607</v>
      </c>
      <c r="B1073" s="650" t="s">
        <v>4636</v>
      </c>
      <c r="C1073" s="650" t="s">
        <v>4672</v>
      </c>
      <c r="D1073" s="650" t="s">
        <v>4698</v>
      </c>
      <c r="E1073" s="650" t="s">
        <v>4694</v>
      </c>
      <c r="F1073" s="653"/>
      <c r="G1073" s="653"/>
      <c r="H1073" s="653"/>
      <c r="I1073" s="653"/>
      <c r="J1073" s="653">
        <v>2</v>
      </c>
      <c r="K1073" s="653">
        <v>1492</v>
      </c>
      <c r="L1073" s="653"/>
      <c r="M1073" s="653">
        <v>746</v>
      </c>
      <c r="N1073" s="653"/>
      <c r="O1073" s="653"/>
      <c r="P1073" s="666"/>
      <c r="Q1073" s="654"/>
    </row>
    <row r="1074" spans="1:17" ht="14.4" customHeight="1" x14ac:dyDescent="0.3">
      <c r="A1074" s="649" t="s">
        <v>5607</v>
      </c>
      <c r="B1074" s="650" t="s">
        <v>4636</v>
      </c>
      <c r="C1074" s="650" t="s">
        <v>4672</v>
      </c>
      <c r="D1074" s="650" t="s">
        <v>4790</v>
      </c>
      <c r="E1074" s="650" t="s">
        <v>4791</v>
      </c>
      <c r="F1074" s="653">
        <v>48</v>
      </c>
      <c r="G1074" s="653">
        <v>38400</v>
      </c>
      <c r="H1074" s="653">
        <v>1</v>
      </c>
      <c r="I1074" s="653">
        <v>800</v>
      </c>
      <c r="J1074" s="653">
        <v>107</v>
      </c>
      <c r="K1074" s="653">
        <v>85921</v>
      </c>
      <c r="L1074" s="653">
        <v>2.2375260416666665</v>
      </c>
      <c r="M1074" s="653">
        <v>803</v>
      </c>
      <c r="N1074" s="653">
        <v>94</v>
      </c>
      <c r="O1074" s="653">
        <v>75678</v>
      </c>
      <c r="P1074" s="666">
        <v>1.9707812499999999</v>
      </c>
      <c r="Q1074" s="654">
        <v>805.08510638297878</v>
      </c>
    </row>
    <row r="1075" spans="1:17" ht="14.4" customHeight="1" x14ac:dyDescent="0.3">
      <c r="A1075" s="649" t="s">
        <v>5607</v>
      </c>
      <c r="B1075" s="650" t="s">
        <v>4636</v>
      </c>
      <c r="C1075" s="650" t="s">
        <v>4672</v>
      </c>
      <c r="D1075" s="650" t="s">
        <v>4699</v>
      </c>
      <c r="E1075" s="650" t="s">
        <v>4700</v>
      </c>
      <c r="F1075" s="653"/>
      <c r="G1075" s="653"/>
      <c r="H1075" s="653"/>
      <c r="I1075" s="653"/>
      <c r="J1075" s="653">
        <v>2</v>
      </c>
      <c r="K1075" s="653">
        <v>878</v>
      </c>
      <c r="L1075" s="653"/>
      <c r="M1075" s="653">
        <v>439</v>
      </c>
      <c r="N1075" s="653">
        <v>3</v>
      </c>
      <c r="O1075" s="653">
        <v>1331</v>
      </c>
      <c r="P1075" s="666"/>
      <c r="Q1075" s="654">
        <v>443.66666666666669</v>
      </c>
    </row>
    <row r="1076" spans="1:17" ht="14.4" customHeight="1" x14ac:dyDescent="0.3">
      <c r="A1076" s="649" t="s">
        <v>5607</v>
      </c>
      <c r="B1076" s="650" t="s">
        <v>4636</v>
      </c>
      <c r="C1076" s="650" t="s">
        <v>4672</v>
      </c>
      <c r="D1076" s="650" t="s">
        <v>4701</v>
      </c>
      <c r="E1076" s="650" t="s">
        <v>4702</v>
      </c>
      <c r="F1076" s="653"/>
      <c r="G1076" s="653"/>
      <c r="H1076" s="653"/>
      <c r="I1076" s="653"/>
      <c r="J1076" s="653"/>
      <c r="K1076" s="653"/>
      <c r="L1076" s="653"/>
      <c r="M1076" s="653"/>
      <c r="N1076" s="653">
        <v>2</v>
      </c>
      <c r="O1076" s="653">
        <v>862</v>
      </c>
      <c r="P1076" s="666"/>
      <c r="Q1076" s="654">
        <v>431</v>
      </c>
    </row>
    <row r="1077" spans="1:17" ht="14.4" customHeight="1" x14ac:dyDescent="0.3">
      <c r="A1077" s="649" t="s">
        <v>5607</v>
      </c>
      <c r="B1077" s="650" t="s">
        <v>4636</v>
      </c>
      <c r="C1077" s="650" t="s">
        <v>4672</v>
      </c>
      <c r="D1077" s="650" t="s">
        <v>4815</v>
      </c>
      <c r="E1077" s="650" t="s">
        <v>4740</v>
      </c>
      <c r="F1077" s="653"/>
      <c r="G1077" s="653"/>
      <c r="H1077" s="653"/>
      <c r="I1077" s="653"/>
      <c r="J1077" s="653"/>
      <c r="K1077" s="653"/>
      <c r="L1077" s="653"/>
      <c r="M1077" s="653"/>
      <c r="N1077" s="653">
        <v>1</v>
      </c>
      <c r="O1077" s="653">
        <v>712</v>
      </c>
      <c r="P1077" s="666"/>
      <c r="Q1077" s="654">
        <v>712</v>
      </c>
    </row>
    <row r="1078" spans="1:17" ht="14.4" customHeight="1" x14ac:dyDescent="0.3">
      <c r="A1078" s="649" t="s">
        <v>5607</v>
      </c>
      <c r="B1078" s="650" t="s">
        <v>4636</v>
      </c>
      <c r="C1078" s="650" t="s">
        <v>4672</v>
      </c>
      <c r="D1078" s="650" t="s">
        <v>4704</v>
      </c>
      <c r="E1078" s="650" t="s">
        <v>4705</v>
      </c>
      <c r="F1078" s="653">
        <v>18</v>
      </c>
      <c r="G1078" s="653">
        <v>3708</v>
      </c>
      <c r="H1078" s="653">
        <v>1</v>
      </c>
      <c r="I1078" s="653">
        <v>206</v>
      </c>
      <c r="J1078" s="653">
        <v>24</v>
      </c>
      <c r="K1078" s="653">
        <v>4968</v>
      </c>
      <c r="L1078" s="653">
        <v>1.3398058252427185</v>
      </c>
      <c r="M1078" s="653">
        <v>207</v>
      </c>
      <c r="N1078" s="653">
        <v>22</v>
      </c>
      <c r="O1078" s="653">
        <v>4580</v>
      </c>
      <c r="P1078" s="666">
        <v>1.2351672060409924</v>
      </c>
      <c r="Q1078" s="654">
        <v>208.18181818181819</v>
      </c>
    </row>
    <row r="1079" spans="1:17" ht="14.4" customHeight="1" x14ac:dyDescent="0.3">
      <c r="A1079" s="649" t="s">
        <v>5607</v>
      </c>
      <c r="B1079" s="650" t="s">
        <v>4636</v>
      </c>
      <c r="C1079" s="650" t="s">
        <v>4672</v>
      </c>
      <c r="D1079" s="650" t="s">
        <v>4708</v>
      </c>
      <c r="E1079" s="650" t="s">
        <v>4709</v>
      </c>
      <c r="F1079" s="653">
        <v>2</v>
      </c>
      <c r="G1079" s="653">
        <v>652</v>
      </c>
      <c r="H1079" s="653">
        <v>1</v>
      </c>
      <c r="I1079" s="653">
        <v>326</v>
      </c>
      <c r="J1079" s="653">
        <v>11</v>
      </c>
      <c r="K1079" s="653">
        <v>3597</v>
      </c>
      <c r="L1079" s="653">
        <v>5.5168711656441713</v>
      </c>
      <c r="M1079" s="653">
        <v>327</v>
      </c>
      <c r="N1079" s="653">
        <v>6</v>
      </c>
      <c r="O1079" s="653">
        <v>1971</v>
      </c>
      <c r="P1079" s="666">
        <v>3.0230061349693251</v>
      </c>
      <c r="Q1079" s="654">
        <v>328.5</v>
      </c>
    </row>
    <row r="1080" spans="1:17" ht="14.4" customHeight="1" x14ac:dyDescent="0.3">
      <c r="A1080" s="649" t="s">
        <v>5607</v>
      </c>
      <c r="B1080" s="650" t="s">
        <v>4636</v>
      </c>
      <c r="C1080" s="650" t="s">
        <v>4672</v>
      </c>
      <c r="D1080" s="650" t="s">
        <v>4712</v>
      </c>
      <c r="E1080" s="650" t="s">
        <v>4713</v>
      </c>
      <c r="F1080" s="653">
        <v>103</v>
      </c>
      <c r="G1080" s="653">
        <v>8343</v>
      </c>
      <c r="H1080" s="653">
        <v>1</v>
      </c>
      <c r="I1080" s="653">
        <v>81</v>
      </c>
      <c r="J1080" s="653">
        <v>196</v>
      </c>
      <c r="K1080" s="653">
        <v>16072</v>
      </c>
      <c r="L1080" s="653">
        <v>1.9264053697710655</v>
      </c>
      <c r="M1080" s="653">
        <v>82</v>
      </c>
      <c r="N1080" s="653">
        <v>188</v>
      </c>
      <c r="O1080" s="653">
        <v>15630</v>
      </c>
      <c r="P1080" s="666">
        <v>1.8734268248831356</v>
      </c>
      <c r="Q1080" s="654">
        <v>83.138297872340431</v>
      </c>
    </row>
    <row r="1081" spans="1:17" ht="14.4" customHeight="1" x14ac:dyDescent="0.3">
      <c r="A1081" s="649" t="s">
        <v>5607</v>
      </c>
      <c r="B1081" s="650" t="s">
        <v>4636</v>
      </c>
      <c r="C1081" s="650" t="s">
        <v>4672</v>
      </c>
      <c r="D1081" s="650" t="s">
        <v>4716</v>
      </c>
      <c r="E1081" s="650" t="s">
        <v>4717</v>
      </c>
      <c r="F1081" s="653"/>
      <c r="G1081" s="653"/>
      <c r="H1081" s="653"/>
      <c r="I1081" s="653"/>
      <c r="J1081" s="653">
        <v>2</v>
      </c>
      <c r="K1081" s="653">
        <v>1406</v>
      </c>
      <c r="L1081" s="653"/>
      <c r="M1081" s="653">
        <v>703</v>
      </c>
      <c r="N1081" s="653"/>
      <c r="O1081" s="653"/>
      <c r="P1081" s="666"/>
      <c r="Q1081" s="654"/>
    </row>
    <row r="1082" spans="1:17" ht="14.4" customHeight="1" x14ac:dyDescent="0.3">
      <c r="A1082" s="649" t="s">
        <v>5607</v>
      </c>
      <c r="B1082" s="650" t="s">
        <v>4636</v>
      </c>
      <c r="C1082" s="650" t="s">
        <v>4672</v>
      </c>
      <c r="D1082" s="650" t="s">
        <v>4792</v>
      </c>
      <c r="E1082" s="650" t="s">
        <v>4791</v>
      </c>
      <c r="F1082" s="653">
        <v>44</v>
      </c>
      <c r="G1082" s="653">
        <v>40744</v>
      </c>
      <c r="H1082" s="653">
        <v>1</v>
      </c>
      <c r="I1082" s="653">
        <v>926</v>
      </c>
      <c r="J1082" s="653">
        <v>38</v>
      </c>
      <c r="K1082" s="653">
        <v>35302</v>
      </c>
      <c r="L1082" s="653">
        <v>0.8664343216179069</v>
      </c>
      <c r="M1082" s="653">
        <v>929</v>
      </c>
      <c r="N1082" s="653">
        <v>44</v>
      </c>
      <c r="O1082" s="653">
        <v>40964</v>
      </c>
      <c r="P1082" s="666">
        <v>1.0053995680345573</v>
      </c>
      <c r="Q1082" s="654">
        <v>931</v>
      </c>
    </row>
    <row r="1083" spans="1:17" ht="14.4" customHeight="1" x14ac:dyDescent="0.3">
      <c r="A1083" s="649" t="s">
        <v>5607</v>
      </c>
      <c r="B1083" s="650" t="s">
        <v>4636</v>
      </c>
      <c r="C1083" s="650" t="s">
        <v>4672</v>
      </c>
      <c r="D1083" s="650" t="s">
        <v>4720</v>
      </c>
      <c r="E1083" s="650" t="s">
        <v>4721</v>
      </c>
      <c r="F1083" s="653"/>
      <c r="G1083" s="653"/>
      <c r="H1083" s="653"/>
      <c r="I1083" s="653"/>
      <c r="J1083" s="653">
        <v>1</v>
      </c>
      <c r="K1083" s="653">
        <v>0</v>
      </c>
      <c r="L1083" s="653"/>
      <c r="M1083" s="653">
        <v>0</v>
      </c>
      <c r="N1083" s="653"/>
      <c r="O1083" s="653"/>
      <c r="P1083" s="666"/>
      <c r="Q1083" s="654"/>
    </row>
    <row r="1084" spans="1:17" ht="14.4" customHeight="1" x14ac:dyDescent="0.3">
      <c r="A1084" s="649" t="s">
        <v>5607</v>
      </c>
      <c r="B1084" s="650" t="s">
        <v>4636</v>
      </c>
      <c r="C1084" s="650" t="s">
        <v>4672</v>
      </c>
      <c r="D1084" s="650" t="s">
        <v>4722</v>
      </c>
      <c r="E1084" s="650" t="s">
        <v>4723</v>
      </c>
      <c r="F1084" s="653">
        <v>18</v>
      </c>
      <c r="G1084" s="653">
        <v>1998</v>
      </c>
      <c r="H1084" s="653">
        <v>1</v>
      </c>
      <c r="I1084" s="653">
        <v>111</v>
      </c>
      <c r="J1084" s="653">
        <v>22</v>
      </c>
      <c r="K1084" s="653">
        <v>2464</v>
      </c>
      <c r="L1084" s="653">
        <v>1.2332332332332332</v>
      </c>
      <c r="M1084" s="653">
        <v>112</v>
      </c>
      <c r="N1084" s="653">
        <v>52</v>
      </c>
      <c r="O1084" s="653">
        <v>5844</v>
      </c>
      <c r="P1084" s="666">
        <v>2.924924924924925</v>
      </c>
      <c r="Q1084" s="654">
        <v>112.38461538461539</v>
      </c>
    </row>
    <row r="1085" spans="1:17" ht="14.4" customHeight="1" x14ac:dyDescent="0.3">
      <c r="A1085" s="649" t="s">
        <v>5607</v>
      </c>
      <c r="B1085" s="650" t="s">
        <v>4636</v>
      </c>
      <c r="C1085" s="650" t="s">
        <v>4672</v>
      </c>
      <c r="D1085" s="650" t="s">
        <v>4793</v>
      </c>
      <c r="E1085" s="650" t="s">
        <v>4791</v>
      </c>
      <c r="F1085" s="653">
        <v>4</v>
      </c>
      <c r="G1085" s="653">
        <v>2932</v>
      </c>
      <c r="H1085" s="653">
        <v>1</v>
      </c>
      <c r="I1085" s="653">
        <v>733</v>
      </c>
      <c r="J1085" s="653">
        <v>24</v>
      </c>
      <c r="K1085" s="653">
        <v>17616</v>
      </c>
      <c r="L1085" s="653">
        <v>6.0081855388813095</v>
      </c>
      <c r="M1085" s="653">
        <v>734</v>
      </c>
      <c r="N1085" s="653">
        <v>23</v>
      </c>
      <c r="O1085" s="653">
        <v>16912</v>
      </c>
      <c r="P1085" s="666">
        <v>5.7680763983628927</v>
      </c>
      <c r="Q1085" s="654">
        <v>735.304347826087</v>
      </c>
    </row>
    <row r="1086" spans="1:17" ht="14.4" customHeight="1" x14ac:dyDescent="0.3">
      <c r="A1086" s="649" t="s">
        <v>5607</v>
      </c>
      <c r="B1086" s="650" t="s">
        <v>4636</v>
      </c>
      <c r="C1086" s="650" t="s">
        <v>4672</v>
      </c>
      <c r="D1086" s="650" t="s">
        <v>4794</v>
      </c>
      <c r="E1086" s="650" t="s">
        <v>4795</v>
      </c>
      <c r="F1086" s="653">
        <v>38</v>
      </c>
      <c r="G1086" s="653">
        <v>19874</v>
      </c>
      <c r="H1086" s="653">
        <v>1</v>
      </c>
      <c r="I1086" s="653">
        <v>523</v>
      </c>
      <c r="J1086" s="653">
        <v>86</v>
      </c>
      <c r="K1086" s="653">
        <v>45064</v>
      </c>
      <c r="L1086" s="653">
        <v>2.2674851564858609</v>
      </c>
      <c r="M1086" s="653">
        <v>524</v>
      </c>
      <c r="N1086" s="653">
        <v>57</v>
      </c>
      <c r="O1086" s="653">
        <v>29932</v>
      </c>
      <c r="P1086" s="666">
        <v>1.5060883566468752</v>
      </c>
      <c r="Q1086" s="654">
        <v>525.12280701754389</v>
      </c>
    </row>
    <row r="1087" spans="1:17" ht="14.4" customHeight="1" x14ac:dyDescent="0.3">
      <c r="A1087" s="649" t="s">
        <v>5607</v>
      </c>
      <c r="B1087" s="650" t="s">
        <v>4636</v>
      </c>
      <c r="C1087" s="650" t="s">
        <v>4672</v>
      </c>
      <c r="D1087" s="650" t="s">
        <v>4730</v>
      </c>
      <c r="E1087" s="650" t="s">
        <v>4731</v>
      </c>
      <c r="F1087" s="653">
        <v>6</v>
      </c>
      <c r="G1087" s="653">
        <v>1770</v>
      </c>
      <c r="H1087" s="653">
        <v>1</v>
      </c>
      <c r="I1087" s="653">
        <v>295</v>
      </c>
      <c r="J1087" s="653">
        <v>15</v>
      </c>
      <c r="K1087" s="653">
        <v>4440</v>
      </c>
      <c r="L1087" s="653">
        <v>2.5084745762711864</v>
      </c>
      <c r="M1087" s="653">
        <v>296</v>
      </c>
      <c r="N1087" s="653">
        <v>6</v>
      </c>
      <c r="O1087" s="653">
        <v>1784</v>
      </c>
      <c r="P1087" s="666">
        <v>1.007909604519774</v>
      </c>
      <c r="Q1087" s="654">
        <v>297.33333333333331</v>
      </c>
    </row>
    <row r="1088" spans="1:17" ht="14.4" customHeight="1" x14ac:dyDescent="0.3">
      <c r="A1088" s="649" t="s">
        <v>5607</v>
      </c>
      <c r="B1088" s="650" t="s">
        <v>4636</v>
      </c>
      <c r="C1088" s="650" t="s">
        <v>4672</v>
      </c>
      <c r="D1088" s="650" t="s">
        <v>4796</v>
      </c>
      <c r="E1088" s="650" t="s">
        <v>4705</v>
      </c>
      <c r="F1088" s="653">
        <v>2</v>
      </c>
      <c r="G1088" s="653">
        <v>344</v>
      </c>
      <c r="H1088" s="653">
        <v>1</v>
      </c>
      <c r="I1088" s="653">
        <v>172</v>
      </c>
      <c r="J1088" s="653">
        <v>4</v>
      </c>
      <c r="K1088" s="653">
        <v>688</v>
      </c>
      <c r="L1088" s="653">
        <v>2</v>
      </c>
      <c r="M1088" s="653">
        <v>172</v>
      </c>
      <c r="N1088" s="653">
        <v>6</v>
      </c>
      <c r="O1088" s="653">
        <v>1038</v>
      </c>
      <c r="P1088" s="666">
        <v>3.0174418604651163</v>
      </c>
      <c r="Q1088" s="654">
        <v>173</v>
      </c>
    </row>
    <row r="1089" spans="1:17" ht="14.4" customHeight="1" x14ac:dyDescent="0.3">
      <c r="A1089" s="649" t="s">
        <v>5607</v>
      </c>
      <c r="B1089" s="650" t="s">
        <v>4636</v>
      </c>
      <c r="C1089" s="650" t="s">
        <v>4672</v>
      </c>
      <c r="D1089" s="650" t="s">
        <v>4734</v>
      </c>
      <c r="E1089" s="650" t="s">
        <v>4731</v>
      </c>
      <c r="F1089" s="653">
        <v>21</v>
      </c>
      <c r="G1089" s="653">
        <v>7602</v>
      </c>
      <c r="H1089" s="653">
        <v>1</v>
      </c>
      <c r="I1089" s="653">
        <v>362</v>
      </c>
      <c r="J1089" s="653">
        <v>31</v>
      </c>
      <c r="K1089" s="653">
        <v>11315</v>
      </c>
      <c r="L1089" s="653">
        <v>1.4884240989213364</v>
      </c>
      <c r="M1089" s="653">
        <v>365</v>
      </c>
      <c r="N1089" s="653">
        <v>31</v>
      </c>
      <c r="O1089" s="653">
        <v>11399</v>
      </c>
      <c r="P1089" s="666">
        <v>1.4994738226782425</v>
      </c>
      <c r="Q1089" s="654">
        <v>367.70967741935482</v>
      </c>
    </row>
    <row r="1090" spans="1:17" ht="14.4" customHeight="1" x14ac:dyDescent="0.3">
      <c r="A1090" s="649" t="s">
        <v>5607</v>
      </c>
      <c r="B1090" s="650" t="s">
        <v>4636</v>
      </c>
      <c r="C1090" s="650" t="s">
        <v>4672</v>
      </c>
      <c r="D1090" s="650" t="s">
        <v>4739</v>
      </c>
      <c r="E1090" s="650" t="s">
        <v>4740</v>
      </c>
      <c r="F1090" s="653"/>
      <c r="G1090" s="653"/>
      <c r="H1090" s="653"/>
      <c r="I1090" s="653"/>
      <c r="J1090" s="653">
        <v>2</v>
      </c>
      <c r="K1090" s="653">
        <v>1202</v>
      </c>
      <c r="L1090" s="653"/>
      <c r="M1090" s="653">
        <v>601</v>
      </c>
      <c r="N1090" s="653"/>
      <c r="O1090" s="653"/>
      <c r="P1090" s="666"/>
      <c r="Q1090" s="654"/>
    </row>
    <row r="1091" spans="1:17" ht="14.4" customHeight="1" x14ac:dyDescent="0.3">
      <c r="A1091" s="649" t="s">
        <v>5607</v>
      </c>
      <c r="B1091" s="650" t="s">
        <v>4636</v>
      </c>
      <c r="C1091" s="650" t="s">
        <v>4672</v>
      </c>
      <c r="D1091" s="650" t="s">
        <v>4797</v>
      </c>
      <c r="E1091" s="650" t="s">
        <v>4791</v>
      </c>
      <c r="F1091" s="653">
        <v>4</v>
      </c>
      <c r="G1091" s="653">
        <v>4036</v>
      </c>
      <c r="H1091" s="653">
        <v>1</v>
      </c>
      <c r="I1091" s="653">
        <v>1009</v>
      </c>
      <c r="J1091" s="653"/>
      <c r="K1091" s="653"/>
      <c r="L1091" s="653"/>
      <c r="M1091" s="653"/>
      <c r="N1091" s="653">
        <v>5</v>
      </c>
      <c r="O1091" s="653">
        <v>5080</v>
      </c>
      <c r="P1091" s="666">
        <v>1.2586719524281467</v>
      </c>
      <c r="Q1091" s="654">
        <v>1016</v>
      </c>
    </row>
    <row r="1092" spans="1:17" ht="14.4" customHeight="1" x14ac:dyDescent="0.3">
      <c r="A1092" s="649" t="s">
        <v>5607</v>
      </c>
      <c r="B1092" s="650" t="s">
        <v>4636</v>
      </c>
      <c r="C1092" s="650" t="s">
        <v>4672</v>
      </c>
      <c r="D1092" s="650" t="s">
        <v>4745</v>
      </c>
      <c r="E1092" s="650" t="s">
        <v>4700</v>
      </c>
      <c r="F1092" s="653">
        <v>3</v>
      </c>
      <c r="G1092" s="653">
        <v>999</v>
      </c>
      <c r="H1092" s="653">
        <v>1</v>
      </c>
      <c r="I1092" s="653">
        <v>333</v>
      </c>
      <c r="J1092" s="653"/>
      <c r="K1092" s="653"/>
      <c r="L1092" s="653"/>
      <c r="M1092" s="653"/>
      <c r="N1092" s="653">
        <v>1</v>
      </c>
      <c r="O1092" s="653">
        <v>335</v>
      </c>
      <c r="P1092" s="666">
        <v>0.33533533533533533</v>
      </c>
      <c r="Q1092" s="654">
        <v>335</v>
      </c>
    </row>
    <row r="1093" spans="1:17" ht="14.4" customHeight="1" x14ac:dyDescent="0.3">
      <c r="A1093" s="649" t="s">
        <v>5607</v>
      </c>
      <c r="B1093" s="650" t="s">
        <v>4636</v>
      </c>
      <c r="C1093" s="650" t="s">
        <v>4672</v>
      </c>
      <c r="D1093" s="650" t="s">
        <v>4807</v>
      </c>
      <c r="E1093" s="650" t="s">
        <v>4791</v>
      </c>
      <c r="F1093" s="653">
        <v>3</v>
      </c>
      <c r="G1093" s="653">
        <v>2577</v>
      </c>
      <c r="H1093" s="653">
        <v>1</v>
      </c>
      <c r="I1093" s="653">
        <v>859</v>
      </c>
      <c r="J1093" s="653"/>
      <c r="K1093" s="653"/>
      <c r="L1093" s="653"/>
      <c r="M1093" s="653"/>
      <c r="N1093" s="653"/>
      <c r="O1093" s="653"/>
      <c r="P1093" s="666"/>
      <c r="Q1093" s="654"/>
    </row>
    <row r="1094" spans="1:17" ht="14.4" customHeight="1" x14ac:dyDescent="0.3">
      <c r="A1094" s="649" t="s">
        <v>5607</v>
      </c>
      <c r="B1094" s="650" t="s">
        <v>4636</v>
      </c>
      <c r="C1094" s="650" t="s">
        <v>4672</v>
      </c>
      <c r="D1094" s="650" t="s">
        <v>4819</v>
      </c>
      <c r="E1094" s="650" t="s">
        <v>4748</v>
      </c>
      <c r="F1094" s="653"/>
      <c r="G1094" s="653"/>
      <c r="H1094" s="653"/>
      <c r="I1094" s="653"/>
      <c r="J1094" s="653"/>
      <c r="K1094" s="653"/>
      <c r="L1094" s="653"/>
      <c r="M1094" s="653"/>
      <c r="N1094" s="653">
        <v>3</v>
      </c>
      <c r="O1094" s="653">
        <v>1779</v>
      </c>
      <c r="P1094" s="666"/>
      <c r="Q1094" s="654">
        <v>593</v>
      </c>
    </row>
    <row r="1095" spans="1:17" ht="14.4" customHeight="1" x14ac:dyDescent="0.3">
      <c r="A1095" s="649" t="s">
        <v>5607</v>
      </c>
      <c r="B1095" s="650" t="s">
        <v>4636</v>
      </c>
      <c r="C1095" s="650" t="s">
        <v>4672</v>
      </c>
      <c r="D1095" s="650" t="s">
        <v>4751</v>
      </c>
      <c r="E1095" s="650" t="s">
        <v>4690</v>
      </c>
      <c r="F1095" s="653">
        <v>3</v>
      </c>
      <c r="G1095" s="653">
        <v>1158</v>
      </c>
      <c r="H1095" s="653">
        <v>1</v>
      </c>
      <c r="I1095" s="653">
        <v>386</v>
      </c>
      <c r="J1095" s="653">
        <v>3</v>
      </c>
      <c r="K1095" s="653">
        <v>1167</v>
      </c>
      <c r="L1095" s="653">
        <v>1.0077720207253886</v>
      </c>
      <c r="M1095" s="653">
        <v>389</v>
      </c>
      <c r="N1095" s="653"/>
      <c r="O1095" s="653"/>
      <c r="P1095" s="666"/>
      <c r="Q1095" s="654"/>
    </row>
    <row r="1096" spans="1:17" ht="14.4" customHeight="1" x14ac:dyDescent="0.3">
      <c r="A1096" s="649" t="s">
        <v>5608</v>
      </c>
      <c r="B1096" s="650" t="s">
        <v>4636</v>
      </c>
      <c r="C1096" s="650" t="s">
        <v>4672</v>
      </c>
      <c r="D1096" s="650" t="s">
        <v>4677</v>
      </c>
      <c r="E1096" s="650" t="s">
        <v>4678</v>
      </c>
      <c r="F1096" s="653">
        <v>1</v>
      </c>
      <c r="G1096" s="653">
        <v>34</v>
      </c>
      <c r="H1096" s="653">
        <v>1</v>
      </c>
      <c r="I1096" s="653">
        <v>34</v>
      </c>
      <c r="J1096" s="653"/>
      <c r="K1096" s="653"/>
      <c r="L1096" s="653"/>
      <c r="M1096" s="653"/>
      <c r="N1096" s="653"/>
      <c r="O1096" s="653"/>
      <c r="P1096" s="666"/>
      <c r="Q1096" s="654"/>
    </row>
    <row r="1097" spans="1:17" ht="14.4" customHeight="1" x14ac:dyDescent="0.3">
      <c r="A1097" s="649" t="s">
        <v>5608</v>
      </c>
      <c r="B1097" s="650" t="s">
        <v>4636</v>
      </c>
      <c r="C1097" s="650" t="s">
        <v>4672</v>
      </c>
      <c r="D1097" s="650" t="s">
        <v>4683</v>
      </c>
      <c r="E1097" s="650" t="s">
        <v>4632</v>
      </c>
      <c r="F1097" s="653">
        <v>1</v>
      </c>
      <c r="G1097" s="653">
        <v>156</v>
      </c>
      <c r="H1097" s="653">
        <v>1</v>
      </c>
      <c r="I1097" s="653">
        <v>156</v>
      </c>
      <c r="J1097" s="653"/>
      <c r="K1097" s="653"/>
      <c r="L1097" s="653"/>
      <c r="M1097" s="653"/>
      <c r="N1097" s="653"/>
      <c r="O1097" s="653"/>
      <c r="P1097" s="666"/>
      <c r="Q1097" s="654"/>
    </row>
    <row r="1098" spans="1:17" ht="14.4" customHeight="1" x14ac:dyDescent="0.3">
      <c r="A1098" s="649" t="s">
        <v>5608</v>
      </c>
      <c r="B1098" s="650" t="s">
        <v>4636</v>
      </c>
      <c r="C1098" s="650" t="s">
        <v>4672</v>
      </c>
      <c r="D1098" s="650" t="s">
        <v>4685</v>
      </c>
      <c r="E1098" s="650" t="s">
        <v>4686</v>
      </c>
      <c r="F1098" s="653">
        <v>126</v>
      </c>
      <c r="G1098" s="653">
        <v>29106</v>
      </c>
      <c r="H1098" s="653">
        <v>1</v>
      </c>
      <c r="I1098" s="653">
        <v>231</v>
      </c>
      <c r="J1098" s="653">
        <v>179</v>
      </c>
      <c r="K1098" s="653">
        <v>41528</v>
      </c>
      <c r="L1098" s="653">
        <v>1.4267848553562839</v>
      </c>
      <c r="M1098" s="653">
        <v>232</v>
      </c>
      <c r="N1098" s="653">
        <v>151</v>
      </c>
      <c r="O1098" s="653">
        <v>35246</v>
      </c>
      <c r="P1098" s="666">
        <v>1.2109530680959253</v>
      </c>
      <c r="Q1098" s="654">
        <v>233.41721854304635</v>
      </c>
    </row>
    <row r="1099" spans="1:17" ht="14.4" customHeight="1" x14ac:dyDescent="0.3">
      <c r="A1099" s="649" t="s">
        <v>5608</v>
      </c>
      <c r="B1099" s="650" t="s">
        <v>4636</v>
      </c>
      <c r="C1099" s="650" t="s">
        <v>4672</v>
      </c>
      <c r="D1099" s="650" t="s">
        <v>4687</v>
      </c>
      <c r="E1099" s="650" t="s">
        <v>4688</v>
      </c>
      <c r="F1099" s="653">
        <v>125</v>
      </c>
      <c r="G1099" s="653">
        <v>14500</v>
      </c>
      <c r="H1099" s="653">
        <v>1</v>
      </c>
      <c r="I1099" s="653">
        <v>116</v>
      </c>
      <c r="J1099" s="653">
        <v>144</v>
      </c>
      <c r="K1099" s="653">
        <v>16704</v>
      </c>
      <c r="L1099" s="653">
        <v>1.1519999999999999</v>
      </c>
      <c r="M1099" s="653">
        <v>116</v>
      </c>
      <c r="N1099" s="653">
        <v>120</v>
      </c>
      <c r="O1099" s="653">
        <v>14092</v>
      </c>
      <c r="P1099" s="666">
        <v>0.97186206896551719</v>
      </c>
      <c r="Q1099" s="654">
        <v>117.43333333333334</v>
      </c>
    </row>
    <row r="1100" spans="1:17" ht="14.4" customHeight="1" x14ac:dyDescent="0.3">
      <c r="A1100" s="649" t="s">
        <v>5608</v>
      </c>
      <c r="B1100" s="650" t="s">
        <v>4636</v>
      </c>
      <c r="C1100" s="650" t="s">
        <v>4672</v>
      </c>
      <c r="D1100" s="650" t="s">
        <v>4689</v>
      </c>
      <c r="E1100" s="650" t="s">
        <v>4690</v>
      </c>
      <c r="F1100" s="653"/>
      <c r="G1100" s="653"/>
      <c r="H1100" s="653"/>
      <c r="I1100" s="653"/>
      <c r="J1100" s="653">
        <v>1</v>
      </c>
      <c r="K1100" s="653">
        <v>320</v>
      </c>
      <c r="L1100" s="653"/>
      <c r="M1100" s="653">
        <v>320</v>
      </c>
      <c r="N1100" s="653">
        <v>1</v>
      </c>
      <c r="O1100" s="653">
        <v>322</v>
      </c>
      <c r="P1100" s="666"/>
      <c r="Q1100" s="654">
        <v>322</v>
      </c>
    </row>
    <row r="1101" spans="1:17" ht="14.4" customHeight="1" x14ac:dyDescent="0.3">
      <c r="A1101" s="649" t="s">
        <v>5608</v>
      </c>
      <c r="B1101" s="650" t="s">
        <v>4636</v>
      </c>
      <c r="C1101" s="650" t="s">
        <v>4672</v>
      </c>
      <c r="D1101" s="650" t="s">
        <v>4691</v>
      </c>
      <c r="E1101" s="650" t="s">
        <v>4692</v>
      </c>
      <c r="F1101" s="653">
        <v>5</v>
      </c>
      <c r="G1101" s="653">
        <v>2415</v>
      </c>
      <c r="H1101" s="653">
        <v>1</v>
      </c>
      <c r="I1101" s="653">
        <v>483</v>
      </c>
      <c r="J1101" s="653">
        <v>4</v>
      </c>
      <c r="K1101" s="653">
        <v>1936</v>
      </c>
      <c r="L1101" s="653">
        <v>0.80165631469979293</v>
      </c>
      <c r="M1101" s="653">
        <v>484</v>
      </c>
      <c r="N1101" s="653">
        <v>3</v>
      </c>
      <c r="O1101" s="653">
        <v>1458</v>
      </c>
      <c r="P1101" s="666">
        <v>0.60372670807453421</v>
      </c>
      <c r="Q1101" s="654">
        <v>486</v>
      </c>
    </row>
    <row r="1102" spans="1:17" ht="14.4" customHeight="1" x14ac:dyDescent="0.3">
      <c r="A1102" s="649" t="s">
        <v>5608</v>
      </c>
      <c r="B1102" s="650" t="s">
        <v>4636</v>
      </c>
      <c r="C1102" s="650" t="s">
        <v>4672</v>
      </c>
      <c r="D1102" s="650" t="s">
        <v>4693</v>
      </c>
      <c r="E1102" s="650" t="s">
        <v>4694</v>
      </c>
      <c r="F1102" s="653">
        <v>6</v>
      </c>
      <c r="G1102" s="653">
        <v>4056</v>
      </c>
      <c r="H1102" s="653">
        <v>1</v>
      </c>
      <c r="I1102" s="653">
        <v>676</v>
      </c>
      <c r="J1102" s="653"/>
      <c r="K1102" s="653"/>
      <c r="L1102" s="653"/>
      <c r="M1102" s="653"/>
      <c r="N1102" s="653"/>
      <c r="O1102" s="653"/>
      <c r="P1102" s="666"/>
      <c r="Q1102" s="654"/>
    </row>
    <row r="1103" spans="1:17" ht="14.4" customHeight="1" x14ac:dyDescent="0.3">
      <c r="A1103" s="649" t="s">
        <v>5608</v>
      </c>
      <c r="B1103" s="650" t="s">
        <v>4636</v>
      </c>
      <c r="C1103" s="650" t="s">
        <v>4672</v>
      </c>
      <c r="D1103" s="650" t="s">
        <v>4697</v>
      </c>
      <c r="E1103" s="650" t="s">
        <v>4692</v>
      </c>
      <c r="F1103" s="653">
        <v>3</v>
      </c>
      <c r="G1103" s="653">
        <v>1650</v>
      </c>
      <c r="H1103" s="653">
        <v>1</v>
      </c>
      <c r="I1103" s="653">
        <v>550</v>
      </c>
      <c r="J1103" s="653">
        <v>5</v>
      </c>
      <c r="K1103" s="653">
        <v>2765</v>
      </c>
      <c r="L1103" s="653">
        <v>1.6757575757575758</v>
      </c>
      <c r="M1103" s="653">
        <v>553</v>
      </c>
      <c r="N1103" s="653">
        <v>1</v>
      </c>
      <c r="O1103" s="653">
        <v>557</v>
      </c>
      <c r="P1103" s="666">
        <v>0.33757575757575758</v>
      </c>
      <c r="Q1103" s="654">
        <v>557</v>
      </c>
    </row>
    <row r="1104" spans="1:17" ht="14.4" customHeight="1" x14ac:dyDescent="0.3">
      <c r="A1104" s="649" t="s">
        <v>5608</v>
      </c>
      <c r="B1104" s="650" t="s">
        <v>4636</v>
      </c>
      <c r="C1104" s="650" t="s">
        <v>4672</v>
      </c>
      <c r="D1104" s="650" t="s">
        <v>4698</v>
      </c>
      <c r="E1104" s="650" t="s">
        <v>4694</v>
      </c>
      <c r="F1104" s="653"/>
      <c r="G1104" s="653"/>
      <c r="H1104" s="653"/>
      <c r="I1104" s="653"/>
      <c r="J1104" s="653">
        <v>3</v>
      </c>
      <c r="K1104" s="653">
        <v>2238</v>
      </c>
      <c r="L1104" s="653"/>
      <c r="M1104" s="653">
        <v>746</v>
      </c>
      <c r="N1104" s="653"/>
      <c r="O1104" s="653"/>
      <c r="P1104" s="666"/>
      <c r="Q1104" s="654"/>
    </row>
    <row r="1105" spans="1:17" ht="14.4" customHeight="1" x14ac:dyDescent="0.3">
      <c r="A1105" s="649" t="s">
        <v>5608</v>
      </c>
      <c r="B1105" s="650" t="s">
        <v>4636</v>
      </c>
      <c r="C1105" s="650" t="s">
        <v>4672</v>
      </c>
      <c r="D1105" s="650" t="s">
        <v>4790</v>
      </c>
      <c r="E1105" s="650" t="s">
        <v>4791</v>
      </c>
      <c r="F1105" s="653"/>
      <c r="G1105" s="653"/>
      <c r="H1105" s="653"/>
      <c r="I1105" s="653"/>
      <c r="J1105" s="653">
        <v>5</v>
      </c>
      <c r="K1105" s="653">
        <v>4015</v>
      </c>
      <c r="L1105" s="653"/>
      <c r="M1105" s="653">
        <v>803</v>
      </c>
      <c r="N1105" s="653"/>
      <c r="O1105" s="653"/>
      <c r="P1105" s="666"/>
      <c r="Q1105" s="654"/>
    </row>
    <row r="1106" spans="1:17" ht="14.4" customHeight="1" x14ac:dyDescent="0.3">
      <c r="A1106" s="649" t="s">
        <v>5608</v>
      </c>
      <c r="B1106" s="650" t="s">
        <v>4636</v>
      </c>
      <c r="C1106" s="650" t="s">
        <v>4672</v>
      </c>
      <c r="D1106" s="650" t="s">
        <v>4704</v>
      </c>
      <c r="E1106" s="650" t="s">
        <v>4705</v>
      </c>
      <c r="F1106" s="653"/>
      <c r="G1106" s="653"/>
      <c r="H1106" s="653"/>
      <c r="I1106" s="653"/>
      <c r="J1106" s="653">
        <v>1</v>
      </c>
      <c r="K1106" s="653">
        <v>207</v>
      </c>
      <c r="L1106" s="653"/>
      <c r="M1106" s="653">
        <v>207</v>
      </c>
      <c r="N1106" s="653"/>
      <c r="O1106" s="653"/>
      <c r="P1106" s="666"/>
      <c r="Q1106" s="654"/>
    </row>
    <row r="1107" spans="1:17" ht="14.4" customHeight="1" x14ac:dyDescent="0.3">
      <c r="A1107" s="649" t="s">
        <v>5608</v>
      </c>
      <c r="B1107" s="650" t="s">
        <v>4636</v>
      </c>
      <c r="C1107" s="650" t="s">
        <v>4672</v>
      </c>
      <c r="D1107" s="650" t="s">
        <v>4708</v>
      </c>
      <c r="E1107" s="650" t="s">
        <v>4709</v>
      </c>
      <c r="F1107" s="653">
        <v>2</v>
      </c>
      <c r="G1107" s="653">
        <v>652</v>
      </c>
      <c r="H1107" s="653">
        <v>1</v>
      </c>
      <c r="I1107" s="653">
        <v>326</v>
      </c>
      <c r="J1107" s="653">
        <v>2</v>
      </c>
      <c r="K1107" s="653">
        <v>654</v>
      </c>
      <c r="L1107" s="653">
        <v>1.0030674846625767</v>
      </c>
      <c r="M1107" s="653">
        <v>327</v>
      </c>
      <c r="N1107" s="653"/>
      <c r="O1107" s="653"/>
      <c r="P1107" s="666"/>
      <c r="Q1107" s="654"/>
    </row>
    <row r="1108" spans="1:17" ht="14.4" customHeight="1" x14ac:dyDescent="0.3">
      <c r="A1108" s="649" t="s">
        <v>5608</v>
      </c>
      <c r="B1108" s="650" t="s">
        <v>4636</v>
      </c>
      <c r="C1108" s="650" t="s">
        <v>4672</v>
      </c>
      <c r="D1108" s="650" t="s">
        <v>4710</v>
      </c>
      <c r="E1108" s="650" t="s">
        <v>4711</v>
      </c>
      <c r="F1108" s="653"/>
      <c r="G1108" s="653"/>
      <c r="H1108" s="653"/>
      <c r="I1108" s="653"/>
      <c r="J1108" s="653">
        <v>1</v>
      </c>
      <c r="K1108" s="653">
        <v>0</v>
      </c>
      <c r="L1108" s="653"/>
      <c r="M1108" s="653">
        <v>0</v>
      </c>
      <c r="N1108" s="653"/>
      <c r="O1108" s="653"/>
      <c r="P1108" s="666"/>
      <c r="Q1108" s="654"/>
    </row>
    <row r="1109" spans="1:17" ht="14.4" customHeight="1" x14ac:dyDescent="0.3">
      <c r="A1109" s="649" t="s">
        <v>5608</v>
      </c>
      <c r="B1109" s="650" t="s">
        <v>4636</v>
      </c>
      <c r="C1109" s="650" t="s">
        <v>4672</v>
      </c>
      <c r="D1109" s="650" t="s">
        <v>4712</v>
      </c>
      <c r="E1109" s="650" t="s">
        <v>4713</v>
      </c>
      <c r="F1109" s="653">
        <v>12</v>
      </c>
      <c r="G1109" s="653">
        <v>972</v>
      </c>
      <c r="H1109" s="653">
        <v>1</v>
      </c>
      <c r="I1109" s="653">
        <v>81</v>
      </c>
      <c r="J1109" s="653">
        <v>7</v>
      </c>
      <c r="K1109" s="653">
        <v>574</v>
      </c>
      <c r="L1109" s="653">
        <v>0.59053497942386834</v>
      </c>
      <c r="M1109" s="653">
        <v>82</v>
      </c>
      <c r="N1109" s="653"/>
      <c r="O1109" s="653"/>
      <c r="P1109" s="666"/>
      <c r="Q1109" s="654"/>
    </row>
    <row r="1110" spans="1:17" ht="14.4" customHeight="1" x14ac:dyDescent="0.3">
      <c r="A1110" s="649" t="s">
        <v>5608</v>
      </c>
      <c r="B1110" s="650" t="s">
        <v>4636</v>
      </c>
      <c r="C1110" s="650" t="s">
        <v>4672</v>
      </c>
      <c r="D1110" s="650" t="s">
        <v>4793</v>
      </c>
      <c r="E1110" s="650" t="s">
        <v>4791</v>
      </c>
      <c r="F1110" s="653">
        <v>5</v>
      </c>
      <c r="G1110" s="653">
        <v>3665</v>
      </c>
      <c r="H1110" s="653">
        <v>1</v>
      </c>
      <c r="I1110" s="653">
        <v>733</v>
      </c>
      <c r="J1110" s="653"/>
      <c r="K1110" s="653"/>
      <c r="L1110" s="653"/>
      <c r="M1110" s="653"/>
      <c r="N1110" s="653"/>
      <c r="O1110" s="653"/>
      <c r="P1110" s="666"/>
      <c r="Q1110" s="654"/>
    </row>
    <row r="1111" spans="1:17" ht="14.4" customHeight="1" x14ac:dyDescent="0.3">
      <c r="A1111" s="649" t="s">
        <v>5608</v>
      </c>
      <c r="B1111" s="650" t="s">
        <v>4636</v>
      </c>
      <c r="C1111" s="650" t="s">
        <v>4672</v>
      </c>
      <c r="D1111" s="650" t="s">
        <v>4794</v>
      </c>
      <c r="E1111" s="650" t="s">
        <v>4795</v>
      </c>
      <c r="F1111" s="653"/>
      <c r="G1111" s="653"/>
      <c r="H1111" s="653"/>
      <c r="I1111" s="653"/>
      <c r="J1111" s="653"/>
      <c r="K1111" s="653"/>
      <c r="L1111" s="653"/>
      <c r="M1111" s="653"/>
      <c r="N1111" s="653">
        <v>1</v>
      </c>
      <c r="O1111" s="653">
        <v>524</v>
      </c>
      <c r="P1111" s="666"/>
      <c r="Q1111" s="654">
        <v>524</v>
      </c>
    </row>
    <row r="1112" spans="1:17" ht="14.4" customHeight="1" x14ac:dyDescent="0.3">
      <c r="A1112" s="649" t="s">
        <v>5608</v>
      </c>
      <c r="B1112" s="650" t="s">
        <v>4636</v>
      </c>
      <c r="C1112" s="650" t="s">
        <v>4672</v>
      </c>
      <c r="D1112" s="650" t="s">
        <v>4730</v>
      </c>
      <c r="E1112" s="650" t="s">
        <v>4731</v>
      </c>
      <c r="F1112" s="653">
        <v>113</v>
      </c>
      <c r="G1112" s="653">
        <v>33335</v>
      </c>
      <c r="H1112" s="653">
        <v>1</v>
      </c>
      <c r="I1112" s="653">
        <v>295</v>
      </c>
      <c r="J1112" s="653">
        <v>142</v>
      </c>
      <c r="K1112" s="653">
        <v>42032</v>
      </c>
      <c r="L1112" s="653">
        <v>1.2608969551522424</v>
      </c>
      <c r="M1112" s="653">
        <v>296</v>
      </c>
      <c r="N1112" s="653">
        <v>115</v>
      </c>
      <c r="O1112" s="653">
        <v>34208</v>
      </c>
      <c r="P1112" s="666">
        <v>1.0261886905654718</v>
      </c>
      <c r="Q1112" s="654">
        <v>297.46086956521737</v>
      </c>
    </row>
    <row r="1113" spans="1:17" ht="14.4" customHeight="1" x14ac:dyDescent="0.3">
      <c r="A1113" s="649" t="s">
        <v>5608</v>
      </c>
      <c r="B1113" s="650" t="s">
        <v>4636</v>
      </c>
      <c r="C1113" s="650" t="s">
        <v>4672</v>
      </c>
      <c r="D1113" s="650" t="s">
        <v>4796</v>
      </c>
      <c r="E1113" s="650" t="s">
        <v>4705</v>
      </c>
      <c r="F1113" s="653">
        <v>2</v>
      </c>
      <c r="G1113" s="653">
        <v>344</v>
      </c>
      <c r="H1113" s="653">
        <v>1</v>
      </c>
      <c r="I1113" s="653">
        <v>172</v>
      </c>
      <c r="J1113" s="653"/>
      <c r="K1113" s="653"/>
      <c r="L1113" s="653"/>
      <c r="M1113" s="653"/>
      <c r="N1113" s="653"/>
      <c r="O1113" s="653"/>
      <c r="P1113" s="666"/>
      <c r="Q1113" s="654"/>
    </row>
    <row r="1114" spans="1:17" ht="14.4" customHeight="1" x14ac:dyDescent="0.3">
      <c r="A1114" s="649" t="s">
        <v>5608</v>
      </c>
      <c r="B1114" s="650" t="s">
        <v>4636</v>
      </c>
      <c r="C1114" s="650" t="s">
        <v>4672</v>
      </c>
      <c r="D1114" s="650" t="s">
        <v>4734</v>
      </c>
      <c r="E1114" s="650" t="s">
        <v>4731</v>
      </c>
      <c r="F1114" s="653">
        <v>5</v>
      </c>
      <c r="G1114" s="653">
        <v>1810</v>
      </c>
      <c r="H1114" s="653">
        <v>1</v>
      </c>
      <c r="I1114" s="653">
        <v>362</v>
      </c>
      <c r="J1114" s="653">
        <v>14</v>
      </c>
      <c r="K1114" s="653">
        <v>5110</v>
      </c>
      <c r="L1114" s="653">
        <v>2.8232044198895028</v>
      </c>
      <c r="M1114" s="653">
        <v>365</v>
      </c>
      <c r="N1114" s="653">
        <v>4</v>
      </c>
      <c r="O1114" s="653">
        <v>1468</v>
      </c>
      <c r="P1114" s="666">
        <v>0.81104972375690609</v>
      </c>
      <c r="Q1114" s="654">
        <v>367</v>
      </c>
    </row>
    <row r="1115" spans="1:17" ht="14.4" customHeight="1" x14ac:dyDescent="0.3">
      <c r="A1115" s="649" t="s">
        <v>5608</v>
      </c>
      <c r="B1115" s="650" t="s">
        <v>4636</v>
      </c>
      <c r="C1115" s="650" t="s">
        <v>4672</v>
      </c>
      <c r="D1115" s="650" t="s">
        <v>4737</v>
      </c>
      <c r="E1115" s="650" t="s">
        <v>4738</v>
      </c>
      <c r="F1115" s="653"/>
      <c r="G1115" s="653"/>
      <c r="H1115" s="653"/>
      <c r="I1115" s="653"/>
      <c r="J1115" s="653">
        <v>1</v>
      </c>
      <c r="K1115" s="653">
        <v>635</v>
      </c>
      <c r="L1115" s="653"/>
      <c r="M1115" s="653">
        <v>635</v>
      </c>
      <c r="N1115" s="653"/>
      <c r="O1115" s="653"/>
      <c r="P1115" s="666"/>
      <c r="Q1115" s="654"/>
    </row>
    <row r="1116" spans="1:17" ht="14.4" customHeight="1" x14ac:dyDescent="0.3">
      <c r="A1116" s="649" t="s">
        <v>5609</v>
      </c>
      <c r="B1116" s="650" t="s">
        <v>4636</v>
      </c>
      <c r="C1116" s="650" t="s">
        <v>4672</v>
      </c>
      <c r="D1116" s="650" t="s">
        <v>4685</v>
      </c>
      <c r="E1116" s="650" t="s">
        <v>4686</v>
      </c>
      <c r="F1116" s="653">
        <v>1</v>
      </c>
      <c r="G1116" s="653">
        <v>231</v>
      </c>
      <c r="H1116" s="653">
        <v>1</v>
      </c>
      <c r="I1116" s="653">
        <v>231</v>
      </c>
      <c r="J1116" s="653"/>
      <c r="K1116" s="653"/>
      <c r="L1116" s="653"/>
      <c r="M1116" s="653"/>
      <c r="N1116" s="653"/>
      <c r="O1116" s="653"/>
      <c r="P1116" s="666"/>
      <c r="Q1116" s="654"/>
    </row>
    <row r="1117" spans="1:17" ht="14.4" customHeight="1" x14ac:dyDescent="0.3">
      <c r="A1117" s="649" t="s">
        <v>5609</v>
      </c>
      <c r="B1117" s="650" t="s">
        <v>4636</v>
      </c>
      <c r="C1117" s="650" t="s">
        <v>4672</v>
      </c>
      <c r="D1117" s="650" t="s">
        <v>4708</v>
      </c>
      <c r="E1117" s="650" t="s">
        <v>4709</v>
      </c>
      <c r="F1117" s="653">
        <v>1</v>
      </c>
      <c r="G1117" s="653">
        <v>326</v>
      </c>
      <c r="H1117" s="653">
        <v>1</v>
      </c>
      <c r="I1117" s="653">
        <v>326</v>
      </c>
      <c r="J1117" s="653">
        <v>1</v>
      </c>
      <c r="K1117" s="653">
        <v>327</v>
      </c>
      <c r="L1117" s="653">
        <v>1.0030674846625767</v>
      </c>
      <c r="M1117" s="653">
        <v>327</v>
      </c>
      <c r="N1117" s="653">
        <v>1</v>
      </c>
      <c r="O1117" s="653">
        <v>327</v>
      </c>
      <c r="P1117" s="666">
        <v>1.0030674846625767</v>
      </c>
      <c r="Q1117" s="654">
        <v>327</v>
      </c>
    </row>
    <row r="1118" spans="1:17" ht="14.4" customHeight="1" x14ac:dyDescent="0.3">
      <c r="A1118" s="649" t="s">
        <v>5610</v>
      </c>
      <c r="B1118" s="650" t="s">
        <v>4636</v>
      </c>
      <c r="C1118" s="650" t="s">
        <v>4661</v>
      </c>
      <c r="D1118" s="650" t="s">
        <v>4786</v>
      </c>
      <c r="E1118" s="650" t="s">
        <v>4787</v>
      </c>
      <c r="F1118" s="653"/>
      <c r="G1118" s="653"/>
      <c r="H1118" s="653"/>
      <c r="I1118" s="653"/>
      <c r="J1118" s="653">
        <v>1</v>
      </c>
      <c r="K1118" s="653">
        <v>904.75</v>
      </c>
      <c r="L1118" s="653"/>
      <c r="M1118" s="653">
        <v>904.75</v>
      </c>
      <c r="N1118" s="653"/>
      <c r="O1118" s="653"/>
      <c r="P1118" s="666"/>
      <c r="Q1118" s="654"/>
    </row>
    <row r="1119" spans="1:17" ht="14.4" customHeight="1" x14ac:dyDescent="0.3">
      <c r="A1119" s="649" t="s">
        <v>5610</v>
      </c>
      <c r="B1119" s="650" t="s">
        <v>4636</v>
      </c>
      <c r="C1119" s="650" t="s">
        <v>4672</v>
      </c>
      <c r="D1119" s="650" t="s">
        <v>4677</v>
      </c>
      <c r="E1119" s="650" t="s">
        <v>4678</v>
      </c>
      <c r="F1119" s="653"/>
      <c r="G1119" s="653"/>
      <c r="H1119" s="653"/>
      <c r="I1119" s="653"/>
      <c r="J1119" s="653">
        <v>1</v>
      </c>
      <c r="K1119" s="653">
        <v>34</v>
      </c>
      <c r="L1119" s="653"/>
      <c r="M1119" s="653">
        <v>34</v>
      </c>
      <c r="N1119" s="653"/>
      <c r="O1119" s="653"/>
      <c r="P1119" s="666"/>
      <c r="Q1119" s="654"/>
    </row>
    <row r="1120" spans="1:17" ht="14.4" customHeight="1" x14ac:dyDescent="0.3">
      <c r="A1120" s="649" t="s">
        <v>5610</v>
      </c>
      <c r="B1120" s="650" t="s">
        <v>4636</v>
      </c>
      <c r="C1120" s="650" t="s">
        <v>4672</v>
      </c>
      <c r="D1120" s="650" t="s">
        <v>4684</v>
      </c>
      <c r="E1120" s="650" t="s">
        <v>4632</v>
      </c>
      <c r="F1120" s="653">
        <v>1</v>
      </c>
      <c r="G1120" s="653">
        <v>78</v>
      </c>
      <c r="H1120" s="653">
        <v>1</v>
      </c>
      <c r="I1120" s="653">
        <v>78</v>
      </c>
      <c r="J1120" s="653"/>
      <c r="K1120" s="653"/>
      <c r="L1120" s="653"/>
      <c r="M1120" s="653"/>
      <c r="N1120" s="653"/>
      <c r="O1120" s="653"/>
      <c r="P1120" s="666"/>
      <c r="Q1120" s="654"/>
    </row>
    <row r="1121" spans="1:17" ht="14.4" customHeight="1" x14ac:dyDescent="0.3">
      <c r="A1121" s="649" t="s">
        <v>5610</v>
      </c>
      <c r="B1121" s="650" t="s">
        <v>4636</v>
      </c>
      <c r="C1121" s="650" t="s">
        <v>4672</v>
      </c>
      <c r="D1121" s="650" t="s">
        <v>4685</v>
      </c>
      <c r="E1121" s="650" t="s">
        <v>4686</v>
      </c>
      <c r="F1121" s="653">
        <v>68</v>
      </c>
      <c r="G1121" s="653">
        <v>15708</v>
      </c>
      <c r="H1121" s="653">
        <v>1</v>
      </c>
      <c r="I1121" s="653">
        <v>231</v>
      </c>
      <c r="J1121" s="653">
        <v>75</v>
      </c>
      <c r="K1121" s="653">
        <v>17400</v>
      </c>
      <c r="L1121" s="653">
        <v>1.1077158135981666</v>
      </c>
      <c r="M1121" s="653">
        <v>232</v>
      </c>
      <c r="N1121" s="653">
        <v>61</v>
      </c>
      <c r="O1121" s="653">
        <v>14202</v>
      </c>
      <c r="P1121" s="666">
        <v>0.90412528647822765</v>
      </c>
      <c r="Q1121" s="654">
        <v>232.81967213114754</v>
      </c>
    </row>
    <row r="1122" spans="1:17" ht="14.4" customHeight="1" x14ac:dyDescent="0.3">
      <c r="A1122" s="649" t="s">
        <v>5610</v>
      </c>
      <c r="B1122" s="650" t="s">
        <v>4636</v>
      </c>
      <c r="C1122" s="650" t="s">
        <v>4672</v>
      </c>
      <c r="D1122" s="650" t="s">
        <v>4687</v>
      </c>
      <c r="E1122" s="650" t="s">
        <v>4688</v>
      </c>
      <c r="F1122" s="653">
        <v>94</v>
      </c>
      <c r="G1122" s="653">
        <v>10904</v>
      </c>
      <c r="H1122" s="653">
        <v>1</v>
      </c>
      <c r="I1122" s="653">
        <v>116</v>
      </c>
      <c r="J1122" s="653">
        <v>92</v>
      </c>
      <c r="K1122" s="653">
        <v>10672</v>
      </c>
      <c r="L1122" s="653">
        <v>0.97872340425531912</v>
      </c>
      <c r="M1122" s="653">
        <v>116</v>
      </c>
      <c r="N1122" s="653">
        <v>76</v>
      </c>
      <c r="O1122" s="653">
        <v>8890</v>
      </c>
      <c r="P1122" s="666">
        <v>0.81529713866471021</v>
      </c>
      <c r="Q1122" s="654">
        <v>116.97368421052632</v>
      </c>
    </row>
    <row r="1123" spans="1:17" ht="14.4" customHeight="1" x14ac:dyDescent="0.3">
      <c r="A1123" s="649" t="s">
        <v>5610</v>
      </c>
      <c r="B1123" s="650" t="s">
        <v>4636</v>
      </c>
      <c r="C1123" s="650" t="s">
        <v>4672</v>
      </c>
      <c r="D1123" s="650" t="s">
        <v>4689</v>
      </c>
      <c r="E1123" s="650" t="s">
        <v>4690</v>
      </c>
      <c r="F1123" s="653">
        <v>3</v>
      </c>
      <c r="G1123" s="653">
        <v>957</v>
      </c>
      <c r="H1123" s="653">
        <v>1</v>
      </c>
      <c r="I1123" s="653">
        <v>319</v>
      </c>
      <c r="J1123" s="653">
        <v>1</v>
      </c>
      <c r="K1123" s="653">
        <v>320</v>
      </c>
      <c r="L1123" s="653">
        <v>0.33437826541274818</v>
      </c>
      <c r="M1123" s="653">
        <v>320</v>
      </c>
      <c r="N1123" s="653"/>
      <c r="O1123" s="653"/>
      <c r="P1123" s="666"/>
      <c r="Q1123" s="654"/>
    </row>
    <row r="1124" spans="1:17" ht="14.4" customHeight="1" x14ac:dyDescent="0.3">
      <c r="A1124" s="649" t="s">
        <v>5610</v>
      </c>
      <c r="B1124" s="650" t="s">
        <v>4636</v>
      </c>
      <c r="C1124" s="650" t="s">
        <v>4672</v>
      </c>
      <c r="D1124" s="650" t="s">
        <v>4691</v>
      </c>
      <c r="E1124" s="650" t="s">
        <v>4692</v>
      </c>
      <c r="F1124" s="653">
        <v>19</v>
      </c>
      <c r="G1124" s="653">
        <v>9177</v>
      </c>
      <c r="H1124" s="653">
        <v>1</v>
      </c>
      <c r="I1124" s="653">
        <v>483</v>
      </c>
      <c r="J1124" s="653">
        <v>33</v>
      </c>
      <c r="K1124" s="653">
        <v>15972</v>
      </c>
      <c r="L1124" s="653">
        <v>1.7404380516508664</v>
      </c>
      <c r="M1124" s="653">
        <v>484</v>
      </c>
      <c r="N1124" s="653">
        <v>9</v>
      </c>
      <c r="O1124" s="653">
        <v>4356</v>
      </c>
      <c r="P1124" s="666">
        <v>0.47466492317750897</v>
      </c>
      <c r="Q1124" s="654">
        <v>484</v>
      </c>
    </row>
    <row r="1125" spans="1:17" ht="14.4" customHeight="1" x14ac:dyDescent="0.3">
      <c r="A1125" s="649" t="s">
        <v>5610</v>
      </c>
      <c r="B1125" s="650" t="s">
        <v>4636</v>
      </c>
      <c r="C1125" s="650" t="s">
        <v>4672</v>
      </c>
      <c r="D1125" s="650" t="s">
        <v>4693</v>
      </c>
      <c r="E1125" s="650" t="s">
        <v>4694</v>
      </c>
      <c r="F1125" s="653"/>
      <c r="G1125" s="653"/>
      <c r="H1125" s="653"/>
      <c r="I1125" s="653"/>
      <c r="J1125" s="653">
        <v>6</v>
      </c>
      <c r="K1125" s="653">
        <v>4062</v>
      </c>
      <c r="L1125" s="653"/>
      <c r="M1125" s="653">
        <v>677</v>
      </c>
      <c r="N1125" s="653"/>
      <c r="O1125" s="653"/>
      <c r="P1125" s="666"/>
      <c r="Q1125" s="654"/>
    </row>
    <row r="1126" spans="1:17" ht="14.4" customHeight="1" x14ac:dyDescent="0.3">
      <c r="A1126" s="649" t="s">
        <v>5610</v>
      </c>
      <c r="B1126" s="650" t="s">
        <v>4636</v>
      </c>
      <c r="C1126" s="650" t="s">
        <v>4672</v>
      </c>
      <c r="D1126" s="650" t="s">
        <v>4697</v>
      </c>
      <c r="E1126" s="650" t="s">
        <v>4692</v>
      </c>
      <c r="F1126" s="653">
        <v>6</v>
      </c>
      <c r="G1126" s="653">
        <v>3300</v>
      </c>
      <c r="H1126" s="653">
        <v>1</v>
      </c>
      <c r="I1126" s="653">
        <v>550</v>
      </c>
      <c r="J1126" s="653">
        <v>18</v>
      </c>
      <c r="K1126" s="653">
        <v>9954</v>
      </c>
      <c r="L1126" s="653">
        <v>3.0163636363636366</v>
      </c>
      <c r="M1126" s="653">
        <v>553</v>
      </c>
      <c r="N1126" s="653">
        <v>8</v>
      </c>
      <c r="O1126" s="653">
        <v>4448</v>
      </c>
      <c r="P1126" s="666">
        <v>1.3478787878787879</v>
      </c>
      <c r="Q1126" s="654">
        <v>556</v>
      </c>
    </row>
    <row r="1127" spans="1:17" ht="14.4" customHeight="1" x14ac:dyDescent="0.3">
      <c r="A1127" s="649" t="s">
        <v>5610</v>
      </c>
      <c r="B1127" s="650" t="s">
        <v>4636</v>
      </c>
      <c r="C1127" s="650" t="s">
        <v>4672</v>
      </c>
      <c r="D1127" s="650" t="s">
        <v>4698</v>
      </c>
      <c r="E1127" s="650" t="s">
        <v>4694</v>
      </c>
      <c r="F1127" s="653">
        <v>2</v>
      </c>
      <c r="G1127" s="653">
        <v>1486</v>
      </c>
      <c r="H1127" s="653">
        <v>1</v>
      </c>
      <c r="I1127" s="653">
        <v>743</v>
      </c>
      <c r="J1127" s="653"/>
      <c r="K1127" s="653"/>
      <c r="L1127" s="653"/>
      <c r="M1127" s="653"/>
      <c r="N1127" s="653">
        <v>2</v>
      </c>
      <c r="O1127" s="653">
        <v>1492</v>
      </c>
      <c r="P1127" s="666">
        <v>1.0040376850605652</v>
      </c>
      <c r="Q1127" s="654">
        <v>746</v>
      </c>
    </row>
    <row r="1128" spans="1:17" ht="14.4" customHeight="1" x14ac:dyDescent="0.3">
      <c r="A1128" s="649" t="s">
        <v>5610</v>
      </c>
      <c r="B1128" s="650" t="s">
        <v>4636</v>
      </c>
      <c r="C1128" s="650" t="s">
        <v>4672</v>
      </c>
      <c r="D1128" s="650" t="s">
        <v>4790</v>
      </c>
      <c r="E1128" s="650" t="s">
        <v>4791</v>
      </c>
      <c r="F1128" s="653">
        <v>11</v>
      </c>
      <c r="G1128" s="653">
        <v>8800</v>
      </c>
      <c r="H1128" s="653">
        <v>1</v>
      </c>
      <c r="I1128" s="653">
        <v>800</v>
      </c>
      <c r="J1128" s="653">
        <v>14</v>
      </c>
      <c r="K1128" s="653">
        <v>11242</v>
      </c>
      <c r="L1128" s="653">
        <v>1.2775000000000001</v>
      </c>
      <c r="M1128" s="653">
        <v>803</v>
      </c>
      <c r="N1128" s="653">
        <v>4</v>
      </c>
      <c r="O1128" s="653">
        <v>3224</v>
      </c>
      <c r="P1128" s="666">
        <v>0.36636363636363639</v>
      </c>
      <c r="Q1128" s="654">
        <v>806</v>
      </c>
    </row>
    <row r="1129" spans="1:17" ht="14.4" customHeight="1" x14ac:dyDescent="0.3">
      <c r="A1129" s="649" t="s">
        <v>5610</v>
      </c>
      <c r="B1129" s="650" t="s">
        <v>4636</v>
      </c>
      <c r="C1129" s="650" t="s">
        <v>4672</v>
      </c>
      <c r="D1129" s="650" t="s">
        <v>4699</v>
      </c>
      <c r="E1129" s="650" t="s">
        <v>4700</v>
      </c>
      <c r="F1129" s="653">
        <v>2</v>
      </c>
      <c r="G1129" s="653">
        <v>870</v>
      </c>
      <c r="H1129" s="653">
        <v>1</v>
      </c>
      <c r="I1129" s="653">
        <v>435</v>
      </c>
      <c r="J1129" s="653">
        <v>1</v>
      </c>
      <c r="K1129" s="653">
        <v>439</v>
      </c>
      <c r="L1129" s="653">
        <v>0.50459770114942526</v>
      </c>
      <c r="M1129" s="653">
        <v>439</v>
      </c>
      <c r="N1129" s="653">
        <v>3</v>
      </c>
      <c r="O1129" s="653">
        <v>1324</v>
      </c>
      <c r="P1129" s="666">
        <v>1.5218390804597701</v>
      </c>
      <c r="Q1129" s="654">
        <v>441.33333333333331</v>
      </c>
    </row>
    <row r="1130" spans="1:17" ht="14.4" customHeight="1" x14ac:dyDescent="0.3">
      <c r="A1130" s="649" t="s">
        <v>5610</v>
      </c>
      <c r="B1130" s="650" t="s">
        <v>4636</v>
      </c>
      <c r="C1130" s="650" t="s">
        <v>4672</v>
      </c>
      <c r="D1130" s="650" t="s">
        <v>4704</v>
      </c>
      <c r="E1130" s="650" t="s">
        <v>4705</v>
      </c>
      <c r="F1130" s="653">
        <v>4</v>
      </c>
      <c r="G1130" s="653">
        <v>824</v>
      </c>
      <c r="H1130" s="653">
        <v>1</v>
      </c>
      <c r="I1130" s="653">
        <v>206</v>
      </c>
      <c r="J1130" s="653">
        <v>2</v>
      </c>
      <c r="K1130" s="653">
        <v>414</v>
      </c>
      <c r="L1130" s="653">
        <v>0.50242718446601942</v>
      </c>
      <c r="M1130" s="653">
        <v>207</v>
      </c>
      <c r="N1130" s="653">
        <v>3</v>
      </c>
      <c r="O1130" s="653">
        <v>623</v>
      </c>
      <c r="P1130" s="666">
        <v>0.7560679611650486</v>
      </c>
      <c r="Q1130" s="654">
        <v>207.66666666666666</v>
      </c>
    </row>
    <row r="1131" spans="1:17" ht="14.4" customHeight="1" x14ac:dyDescent="0.3">
      <c r="A1131" s="649" t="s">
        <v>5610</v>
      </c>
      <c r="B1131" s="650" t="s">
        <v>4636</v>
      </c>
      <c r="C1131" s="650" t="s">
        <v>4672</v>
      </c>
      <c r="D1131" s="650" t="s">
        <v>4706</v>
      </c>
      <c r="E1131" s="650" t="s">
        <v>4707</v>
      </c>
      <c r="F1131" s="653"/>
      <c r="G1131" s="653"/>
      <c r="H1131" s="653"/>
      <c r="I1131" s="653"/>
      <c r="J1131" s="653">
        <v>1</v>
      </c>
      <c r="K1131" s="653">
        <v>645</v>
      </c>
      <c r="L1131" s="653"/>
      <c r="M1131" s="653">
        <v>645</v>
      </c>
      <c r="N1131" s="653"/>
      <c r="O1131" s="653"/>
      <c r="P1131" s="666"/>
      <c r="Q1131" s="654"/>
    </row>
    <row r="1132" spans="1:17" ht="14.4" customHeight="1" x14ac:dyDescent="0.3">
      <c r="A1132" s="649" t="s">
        <v>5610</v>
      </c>
      <c r="B1132" s="650" t="s">
        <v>4636</v>
      </c>
      <c r="C1132" s="650" t="s">
        <v>4672</v>
      </c>
      <c r="D1132" s="650" t="s">
        <v>4708</v>
      </c>
      <c r="E1132" s="650" t="s">
        <v>4709</v>
      </c>
      <c r="F1132" s="653">
        <v>5</v>
      </c>
      <c r="G1132" s="653">
        <v>1630</v>
      </c>
      <c r="H1132" s="653">
        <v>1</v>
      </c>
      <c r="I1132" s="653">
        <v>326</v>
      </c>
      <c r="J1132" s="653">
        <v>8</v>
      </c>
      <c r="K1132" s="653">
        <v>2616</v>
      </c>
      <c r="L1132" s="653">
        <v>1.6049079754601228</v>
      </c>
      <c r="M1132" s="653">
        <v>327</v>
      </c>
      <c r="N1132" s="653">
        <v>2</v>
      </c>
      <c r="O1132" s="653">
        <v>657</v>
      </c>
      <c r="P1132" s="666">
        <v>0.40306748466257669</v>
      </c>
      <c r="Q1132" s="654">
        <v>328.5</v>
      </c>
    </row>
    <row r="1133" spans="1:17" ht="14.4" customHeight="1" x14ac:dyDescent="0.3">
      <c r="A1133" s="649" t="s">
        <v>5610</v>
      </c>
      <c r="B1133" s="650" t="s">
        <v>4636</v>
      </c>
      <c r="C1133" s="650" t="s">
        <v>4672</v>
      </c>
      <c r="D1133" s="650" t="s">
        <v>4712</v>
      </c>
      <c r="E1133" s="650" t="s">
        <v>4713</v>
      </c>
      <c r="F1133" s="653">
        <v>19</v>
      </c>
      <c r="G1133" s="653">
        <v>1539</v>
      </c>
      <c r="H1133" s="653">
        <v>1</v>
      </c>
      <c r="I1133" s="653">
        <v>81</v>
      </c>
      <c r="J1133" s="653">
        <v>24</v>
      </c>
      <c r="K1133" s="653">
        <v>1968</v>
      </c>
      <c r="L1133" s="653">
        <v>1.2787524366471734</v>
      </c>
      <c r="M1133" s="653">
        <v>82</v>
      </c>
      <c r="N1133" s="653">
        <v>13</v>
      </c>
      <c r="O1133" s="653">
        <v>1076</v>
      </c>
      <c r="P1133" s="666">
        <v>0.69915529564652368</v>
      </c>
      <c r="Q1133" s="654">
        <v>82.769230769230774</v>
      </c>
    </row>
    <row r="1134" spans="1:17" ht="14.4" customHeight="1" x14ac:dyDescent="0.3">
      <c r="A1134" s="649" t="s">
        <v>5610</v>
      </c>
      <c r="B1134" s="650" t="s">
        <v>4636</v>
      </c>
      <c r="C1134" s="650" t="s">
        <v>4672</v>
      </c>
      <c r="D1134" s="650" t="s">
        <v>4716</v>
      </c>
      <c r="E1134" s="650" t="s">
        <v>4717</v>
      </c>
      <c r="F1134" s="653"/>
      <c r="G1134" s="653"/>
      <c r="H1134" s="653"/>
      <c r="I1134" s="653"/>
      <c r="J1134" s="653">
        <v>1</v>
      </c>
      <c r="K1134" s="653">
        <v>703</v>
      </c>
      <c r="L1134" s="653"/>
      <c r="M1134" s="653">
        <v>703</v>
      </c>
      <c r="N1134" s="653">
        <v>2</v>
      </c>
      <c r="O1134" s="653">
        <v>1409</v>
      </c>
      <c r="P1134" s="666"/>
      <c r="Q1134" s="654">
        <v>704.5</v>
      </c>
    </row>
    <row r="1135" spans="1:17" ht="14.4" customHeight="1" x14ac:dyDescent="0.3">
      <c r="A1135" s="649" t="s">
        <v>5610</v>
      </c>
      <c r="B1135" s="650" t="s">
        <v>4636</v>
      </c>
      <c r="C1135" s="650" t="s">
        <v>4672</v>
      </c>
      <c r="D1135" s="650" t="s">
        <v>4793</v>
      </c>
      <c r="E1135" s="650" t="s">
        <v>4791</v>
      </c>
      <c r="F1135" s="653">
        <v>3</v>
      </c>
      <c r="G1135" s="653">
        <v>2199</v>
      </c>
      <c r="H1135" s="653">
        <v>1</v>
      </c>
      <c r="I1135" s="653">
        <v>733</v>
      </c>
      <c r="J1135" s="653">
        <v>7</v>
      </c>
      <c r="K1135" s="653">
        <v>5138</v>
      </c>
      <c r="L1135" s="653">
        <v>2.3365165984538425</v>
      </c>
      <c r="M1135" s="653">
        <v>734</v>
      </c>
      <c r="N1135" s="653">
        <v>2</v>
      </c>
      <c r="O1135" s="653">
        <v>1468</v>
      </c>
      <c r="P1135" s="666">
        <v>0.66757617098681221</v>
      </c>
      <c r="Q1135" s="654">
        <v>734</v>
      </c>
    </row>
    <row r="1136" spans="1:17" ht="14.4" customHeight="1" x14ac:dyDescent="0.3">
      <c r="A1136" s="649" t="s">
        <v>5610</v>
      </c>
      <c r="B1136" s="650" t="s">
        <v>4636</v>
      </c>
      <c r="C1136" s="650" t="s">
        <v>4672</v>
      </c>
      <c r="D1136" s="650" t="s">
        <v>4794</v>
      </c>
      <c r="E1136" s="650" t="s">
        <v>4795</v>
      </c>
      <c r="F1136" s="653"/>
      <c r="G1136" s="653"/>
      <c r="H1136" s="653"/>
      <c r="I1136" s="653"/>
      <c r="J1136" s="653">
        <v>3</v>
      </c>
      <c r="K1136" s="653">
        <v>1572</v>
      </c>
      <c r="L1136" s="653"/>
      <c r="M1136" s="653">
        <v>524</v>
      </c>
      <c r="N1136" s="653">
        <v>2</v>
      </c>
      <c r="O1136" s="653">
        <v>1052</v>
      </c>
      <c r="P1136" s="666"/>
      <c r="Q1136" s="654">
        <v>526</v>
      </c>
    </row>
    <row r="1137" spans="1:17" ht="14.4" customHeight="1" x14ac:dyDescent="0.3">
      <c r="A1137" s="649" t="s">
        <v>5610</v>
      </c>
      <c r="B1137" s="650" t="s">
        <v>4636</v>
      </c>
      <c r="C1137" s="650" t="s">
        <v>4672</v>
      </c>
      <c r="D1137" s="650" t="s">
        <v>4730</v>
      </c>
      <c r="E1137" s="650" t="s">
        <v>4731</v>
      </c>
      <c r="F1137" s="653">
        <v>49</v>
      </c>
      <c r="G1137" s="653">
        <v>14455</v>
      </c>
      <c r="H1137" s="653">
        <v>1</v>
      </c>
      <c r="I1137" s="653">
        <v>295</v>
      </c>
      <c r="J1137" s="653">
        <v>45</v>
      </c>
      <c r="K1137" s="653">
        <v>13320</v>
      </c>
      <c r="L1137" s="653">
        <v>0.92148045658941546</v>
      </c>
      <c r="M1137" s="653">
        <v>296</v>
      </c>
      <c r="N1137" s="653">
        <v>24</v>
      </c>
      <c r="O1137" s="653">
        <v>7122</v>
      </c>
      <c r="P1137" s="666">
        <v>0.49270148737461084</v>
      </c>
      <c r="Q1137" s="654">
        <v>296.75</v>
      </c>
    </row>
    <row r="1138" spans="1:17" ht="14.4" customHeight="1" x14ac:dyDescent="0.3">
      <c r="A1138" s="649" t="s">
        <v>5610</v>
      </c>
      <c r="B1138" s="650" t="s">
        <v>4636</v>
      </c>
      <c r="C1138" s="650" t="s">
        <v>4672</v>
      </c>
      <c r="D1138" s="650" t="s">
        <v>4796</v>
      </c>
      <c r="E1138" s="650" t="s">
        <v>4705</v>
      </c>
      <c r="F1138" s="653">
        <v>1</v>
      </c>
      <c r="G1138" s="653">
        <v>172</v>
      </c>
      <c r="H1138" s="653">
        <v>1</v>
      </c>
      <c r="I1138" s="653">
        <v>172</v>
      </c>
      <c r="J1138" s="653">
        <v>3</v>
      </c>
      <c r="K1138" s="653">
        <v>516</v>
      </c>
      <c r="L1138" s="653">
        <v>3</v>
      </c>
      <c r="M1138" s="653">
        <v>172</v>
      </c>
      <c r="N1138" s="653">
        <v>1</v>
      </c>
      <c r="O1138" s="653">
        <v>172</v>
      </c>
      <c r="P1138" s="666">
        <v>1</v>
      </c>
      <c r="Q1138" s="654">
        <v>172</v>
      </c>
    </row>
    <row r="1139" spans="1:17" ht="14.4" customHeight="1" x14ac:dyDescent="0.3">
      <c r="A1139" s="649" t="s">
        <v>5610</v>
      </c>
      <c r="B1139" s="650" t="s">
        <v>4636</v>
      </c>
      <c r="C1139" s="650" t="s">
        <v>4672</v>
      </c>
      <c r="D1139" s="650" t="s">
        <v>4734</v>
      </c>
      <c r="E1139" s="650" t="s">
        <v>4731</v>
      </c>
      <c r="F1139" s="653">
        <v>5</v>
      </c>
      <c r="G1139" s="653">
        <v>1810</v>
      </c>
      <c r="H1139" s="653">
        <v>1</v>
      </c>
      <c r="I1139" s="653">
        <v>362</v>
      </c>
      <c r="J1139" s="653">
        <v>12</v>
      </c>
      <c r="K1139" s="653">
        <v>4380</v>
      </c>
      <c r="L1139" s="653">
        <v>2.4198895027624308</v>
      </c>
      <c r="M1139" s="653">
        <v>365</v>
      </c>
      <c r="N1139" s="653">
        <v>10</v>
      </c>
      <c r="O1139" s="653">
        <v>3662</v>
      </c>
      <c r="P1139" s="666">
        <v>2.0232044198895029</v>
      </c>
      <c r="Q1139" s="654">
        <v>366.2</v>
      </c>
    </row>
    <row r="1140" spans="1:17" ht="14.4" customHeight="1" x14ac:dyDescent="0.3">
      <c r="A1140" s="649" t="s">
        <v>5610</v>
      </c>
      <c r="B1140" s="650" t="s">
        <v>4636</v>
      </c>
      <c r="C1140" s="650" t="s">
        <v>4672</v>
      </c>
      <c r="D1140" s="650" t="s">
        <v>4745</v>
      </c>
      <c r="E1140" s="650" t="s">
        <v>4700</v>
      </c>
      <c r="F1140" s="653"/>
      <c r="G1140" s="653"/>
      <c r="H1140" s="653"/>
      <c r="I1140" s="653"/>
      <c r="J1140" s="653">
        <v>2</v>
      </c>
      <c r="K1140" s="653">
        <v>670</v>
      </c>
      <c r="L1140" s="653"/>
      <c r="M1140" s="653">
        <v>335</v>
      </c>
      <c r="N1140" s="653">
        <v>1</v>
      </c>
      <c r="O1140" s="653">
        <v>335</v>
      </c>
      <c r="P1140" s="666"/>
      <c r="Q1140" s="654">
        <v>335</v>
      </c>
    </row>
    <row r="1141" spans="1:17" ht="14.4" customHeight="1" x14ac:dyDescent="0.3">
      <c r="A1141" s="649" t="s">
        <v>5610</v>
      </c>
      <c r="B1141" s="650" t="s">
        <v>4636</v>
      </c>
      <c r="C1141" s="650" t="s">
        <v>4672</v>
      </c>
      <c r="D1141" s="650" t="s">
        <v>4807</v>
      </c>
      <c r="E1141" s="650" t="s">
        <v>4791</v>
      </c>
      <c r="F1141" s="653"/>
      <c r="G1141" s="653"/>
      <c r="H1141" s="653"/>
      <c r="I1141" s="653"/>
      <c r="J1141" s="653">
        <v>5</v>
      </c>
      <c r="K1141" s="653">
        <v>4300</v>
      </c>
      <c r="L1141" s="653"/>
      <c r="M1141" s="653">
        <v>860</v>
      </c>
      <c r="N1141" s="653"/>
      <c r="O1141" s="653"/>
      <c r="P1141" s="666"/>
      <c r="Q1141" s="654"/>
    </row>
    <row r="1142" spans="1:17" ht="14.4" customHeight="1" x14ac:dyDescent="0.3">
      <c r="A1142" s="649" t="s">
        <v>5610</v>
      </c>
      <c r="B1142" s="650" t="s">
        <v>4636</v>
      </c>
      <c r="C1142" s="650" t="s">
        <v>4672</v>
      </c>
      <c r="D1142" s="650" t="s">
        <v>4749</v>
      </c>
      <c r="E1142" s="650" t="s">
        <v>4750</v>
      </c>
      <c r="F1142" s="653"/>
      <c r="G1142" s="653"/>
      <c r="H1142" s="653"/>
      <c r="I1142" s="653"/>
      <c r="J1142" s="653"/>
      <c r="K1142" s="653"/>
      <c r="L1142" s="653"/>
      <c r="M1142" s="653"/>
      <c r="N1142" s="653">
        <v>1</v>
      </c>
      <c r="O1142" s="653">
        <v>163</v>
      </c>
      <c r="P1142" s="666"/>
      <c r="Q1142" s="654">
        <v>163</v>
      </c>
    </row>
    <row r="1143" spans="1:17" ht="14.4" customHeight="1" x14ac:dyDescent="0.3">
      <c r="A1143" s="649" t="s">
        <v>5611</v>
      </c>
      <c r="B1143" s="650" t="s">
        <v>4636</v>
      </c>
      <c r="C1143" s="650" t="s">
        <v>4661</v>
      </c>
      <c r="D1143" s="650" t="s">
        <v>4786</v>
      </c>
      <c r="E1143" s="650" t="s">
        <v>4787</v>
      </c>
      <c r="F1143" s="653"/>
      <c r="G1143" s="653"/>
      <c r="H1143" s="653"/>
      <c r="I1143" s="653"/>
      <c r="J1143" s="653">
        <v>7</v>
      </c>
      <c r="K1143" s="653">
        <v>6333.25</v>
      </c>
      <c r="L1143" s="653"/>
      <c r="M1143" s="653">
        <v>904.75</v>
      </c>
      <c r="N1143" s="653">
        <v>8</v>
      </c>
      <c r="O1143" s="653">
        <v>7238</v>
      </c>
      <c r="P1143" s="666"/>
      <c r="Q1143" s="654">
        <v>904.75</v>
      </c>
    </row>
    <row r="1144" spans="1:17" ht="14.4" customHeight="1" x14ac:dyDescent="0.3">
      <c r="A1144" s="649" t="s">
        <v>5611</v>
      </c>
      <c r="B1144" s="650" t="s">
        <v>4636</v>
      </c>
      <c r="C1144" s="650" t="s">
        <v>4672</v>
      </c>
      <c r="D1144" s="650" t="s">
        <v>4677</v>
      </c>
      <c r="E1144" s="650" t="s">
        <v>4678</v>
      </c>
      <c r="F1144" s="653">
        <v>3</v>
      </c>
      <c r="G1144" s="653">
        <v>102</v>
      </c>
      <c r="H1144" s="653">
        <v>1</v>
      </c>
      <c r="I1144" s="653">
        <v>34</v>
      </c>
      <c r="J1144" s="653">
        <v>1</v>
      </c>
      <c r="K1144" s="653">
        <v>34</v>
      </c>
      <c r="L1144" s="653">
        <v>0.33333333333333331</v>
      </c>
      <c r="M1144" s="653">
        <v>34</v>
      </c>
      <c r="N1144" s="653">
        <v>1</v>
      </c>
      <c r="O1144" s="653">
        <v>35</v>
      </c>
      <c r="P1144" s="666">
        <v>0.34313725490196079</v>
      </c>
      <c r="Q1144" s="654">
        <v>35</v>
      </c>
    </row>
    <row r="1145" spans="1:17" ht="14.4" customHeight="1" x14ac:dyDescent="0.3">
      <c r="A1145" s="649" t="s">
        <v>5611</v>
      </c>
      <c r="B1145" s="650" t="s">
        <v>4636</v>
      </c>
      <c r="C1145" s="650" t="s">
        <v>4672</v>
      </c>
      <c r="D1145" s="650" t="s">
        <v>4683</v>
      </c>
      <c r="E1145" s="650" t="s">
        <v>4632</v>
      </c>
      <c r="F1145" s="653">
        <v>3</v>
      </c>
      <c r="G1145" s="653">
        <v>468</v>
      </c>
      <c r="H1145" s="653">
        <v>1</v>
      </c>
      <c r="I1145" s="653">
        <v>156</v>
      </c>
      <c r="J1145" s="653"/>
      <c r="K1145" s="653"/>
      <c r="L1145" s="653"/>
      <c r="M1145" s="653"/>
      <c r="N1145" s="653"/>
      <c r="O1145" s="653"/>
      <c r="P1145" s="666"/>
      <c r="Q1145" s="654"/>
    </row>
    <row r="1146" spans="1:17" ht="14.4" customHeight="1" x14ac:dyDescent="0.3">
      <c r="A1146" s="649" t="s">
        <v>5611</v>
      </c>
      <c r="B1146" s="650" t="s">
        <v>4636</v>
      </c>
      <c r="C1146" s="650" t="s">
        <v>4672</v>
      </c>
      <c r="D1146" s="650" t="s">
        <v>4684</v>
      </c>
      <c r="E1146" s="650" t="s">
        <v>4632</v>
      </c>
      <c r="F1146" s="653">
        <v>11</v>
      </c>
      <c r="G1146" s="653">
        <v>858</v>
      </c>
      <c r="H1146" s="653">
        <v>1</v>
      </c>
      <c r="I1146" s="653">
        <v>78</v>
      </c>
      <c r="J1146" s="653"/>
      <c r="K1146" s="653"/>
      <c r="L1146" s="653"/>
      <c r="M1146" s="653"/>
      <c r="N1146" s="653"/>
      <c r="O1146" s="653"/>
      <c r="P1146" s="666"/>
      <c r="Q1146" s="654"/>
    </row>
    <row r="1147" spans="1:17" ht="14.4" customHeight="1" x14ac:dyDescent="0.3">
      <c r="A1147" s="649" t="s">
        <v>5611</v>
      </c>
      <c r="B1147" s="650" t="s">
        <v>4636</v>
      </c>
      <c r="C1147" s="650" t="s">
        <v>4672</v>
      </c>
      <c r="D1147" s="650" t="s">
        <v>4685</v>
      </c>
      <c r="E1147" s="650" t="s">
        <v>4686</v>
      </c>
      <c r="F1147" s="653">
        <v>265</v>
      </c>
      <c r="G1147" s="653">
        <v>61215</v>
      </c>
      <c r="H1147" s="653">
        <v>1</v>
      </c>
      <c r="I1147" s="653">
        <v>231</v>
      </c>
      <c r="J1147" s="653">
        <v>228</v>
      </c>
      <c r="K1147" s="653">
        <v>52896</v>
      </c>
      <c r="L1147" s="653">
        <v>0.86410193580004901</v>
      </c>
      <c r="M1147" s="653">
        <v>232</v>
      </c>
      <c r="N1147" s="653">
        <v>341</v>
      </c>
      <c r="O1147" s="653">
        <v>79558</v>
      </c>
      <c r="P1147" s="666">
        <v>1.2996487788940618</v>
      </c>
      <c r="Q1147" s="654">
        <v>233.30791788856305</v>
      </c>
    </row>
    <row r="1148" spans="1:17" ht="14.4" customHeight="1" x14ac:dyDescent="0.3">
      <c r="A1148" s="649" t="s">
        <v>5611</v>
      </c>
      <c r="B1148" s="650" t="s">
        <v>4636</v>
      </c>
      <c r="C1148" s="650" t="s">
        <v>4672</v>
      </c>
      <c r="D1148" s="650" t="s">
        <v>4687</v>
      </c>
      <c r="E1148" s="650" t="s">
        <v>4688</v>
      </c>
      <c r="F1148" s="653">
        <v>221</v>
      </c>
      <c r="G1148" s="653">
        <v>25636</v>
      </c>
      <c r="H1148" s="653">
        <v>1</v>
      </c>
      <c r="I1148" s="653">
        <v>116</v>
      </c>
      <c r="J1148" s="653">
        <v>172</v>
      </c>
      <c r="K1148" s="653">
        <v>19952</v>
      </c>
      <c r="L1148" s="653">
        <v>0.77828054298642535</v>
      </c>
      <c r="M1148" s="653">
        <v>116</v>
      </c>
      <c r="N1148" s="653">
        <v>203</v>
      </c>
      <c r="O1148" s="653">
        <v>23824</v>
      </c>
      <c r="P1148" s="666">
        <v>0.92931814635668586</v>
      </c>
      <c r="Q1148" s="654">
        <v>117.35960591133005</v>
      </c>
    </row>
    <row r="1149" spans="1:17" ht="14.4" customHeight="1" x14ac:dyDescent="0.3">
      <c r="A1149" s="649" t="s">
        <v>5611</v>
      </c>
      <c r="B1149" s="650" t="s">
        <v>4636</v>
      </c>
      <c r="C1149" s="650" t="s">
        <v>4672</v>
      </c>
      <c r="D1149" s="650" t="s">
        <v>4689</v>
      </c>
      <c r="E1149" s="650" t="s">
        <v>4690</v>
      </c>
      <c r="F1149" s="653">
        <v>1</v>
      </c>
      <c r="G1149" s="653">
        <v>319</v>
      </c>
      <c r="H1149" s="653">
        <v>1</v>
      </c>
      <c r="I1149" s="653">
        <v>319</v>
      </c>
      <c r="J1149" s="653">
        <v>1</v>
      </c>
      <c r="K1149" s="653">
        <v>320</v>
      </c>
      <c r="L1149" s="653">
        <v>1.0031347962382444</v>
      </c>
      <c r="M1149" s="653">
        <v>320</v>
      </c>
      <c r="N1149" s="653"/>
      <c r="O1149" s="653"/>
      <c r="P1149" s="666"/>
      <c r="Q1149" s="654"/>
    </row>
    <row r="1150" spans="1:17" ht="14.4" customHeight="1" x14ac:dyDescent="0.3">
      <c r="A1150" s="649" t="s">
        <v>5611</v>
      </c>
      <c r="B1150" s="650" t="s">
        <v>4636</v>
      </c>
      <c r="C1150" s="650" t="s">
        <v>4672</v>
      </c>
      <c r="D1150" s="650" t="s">
        <v>4691</v>
      </c>
      <c r="E1150" s="650" t="s">
        <v>4692</v>
      </c>
      <c r="F1150" s="653">
        <v>8</v>
      </c>
      <c r="G1150" s="653">
        <v>3864</v>
      </c>
      <c r="H1150" s="653">
        <v>1</v>
      </c>
      <c r="I1150" s="653">
        <v>483</v>
      </c>
      <c r="J1150" s="653">
        <v>6</v>
      </c>
      <c r="K1150" s="653">
        <v>2904</v>
      </c>
      <c r="L1150" s="653">
        <v>0.75155279503105588</v>
      </c>
      <c r="M1150" s="653">
        <v>484</v>
      </c>
      <c r="N1150" s="653">
        <v>12</v>
      </c>
      <c r="O1150" s="653">
        <v>5818</v>
      </c>
      <c r="P1150" s="666">
        <v>1.5056935817805384</v>
      </c>
      <c r="Q1150" s="654">
        <v>484.83333333333331</v>
      </c>
    </row>
    <row r="1151" spans="1:17" ht="14.4" customHeight="1" x14ac:dyDescent="0.3">
      <c r="A1151" s="649" t="s">
        <v>5611</v>
      </c>
      <c r="B1151" s="650" t="s">
        <v>4636</v>
      </c>
      <c r="C1151" s="650" t="s">
        <v>4672</v>
      </c>
      <c r="D1151" s="650" t="s">
        <v>4693</v>
      </c>
      <c r="E1151" s="650" t="s">
        <v>4694</v>
      </c>
      <c r="F1151" s="653">
        <v>16</v>
      </c>
      <c r="G1151" s="653">
        <v>10816</v>
      </c>
      <c r="H1151" s="653">
        <v>1</v>
      </c>
      <c r="I1151" s="653">
        <v>676</v>
      </c>
      <c r="J1151" s="653">
        <v>7</v>
      </c>
      <c r="K1151" s="653">
        <v>4739</v>
      </c>
      <c r="L1151" s="653">
        <v>0.43814718934911245</v>
      </c>
      <c r="M1151" s="653">
        <v>677</v>
      </c>
      <c r="N1151" s="653">
        <v>7</v>
      </c>
      <c r="O1151" s="653">
        <v>4739</v>
      </c>
      <c r="P1151" s="666">
        <v>0.43814718934911245</v>
      </c>
      <c r="Q1151" s="654">
        <v>677</v>
      </c>
    </row>
    <row r="1152" spans="1:17" ht="14.4" customHeight="1" x14ac:dyDescent="0.3">
      <c r="A1152" s="649" t="s">
        <v>5611</v>
      </c>
      <c r="B1152" s="650" t="s">
        <v>4636</v>
      </c>
      <c r="C1152" s="650" t="s">
        <v>4672</v>
      </c>
      <c r="D1152" s="650" t="s">
        <v>4697</v>
      </c>
      <c r="E1152" s="650" t="s">
        <v>4692</v>
      </c>
      <c r="F1152" s="653">
        <v>6</v>
      </c>
      <c r="G1152" s="653">
        <v>3300</v>
      </c>
      <c r="H1152" s="653">
        <v>1</v>
      </c>
      <c r="I1152" s="653">
        <v>550</v>
      </c>
      <c r="J1152" s="653">
        <v>5</v>
      </c>
      <c r="K1152" s="653">
        <v>2765</v>
      </c>
      <c r="L1152" s="653">
        <v>0.83787878787878789</v>
      </c>
      <c r="M1152" s="653">
        <v>553</v>
      </c>
      <c r="N1152" s="653">
        <v>5</v>
      </c>
      <c r="O1152" s="653">
        <v>2777</v>
      </c>
      <c r="P1152" s="666">
        <v>0.84151515151515155</v>
      </c>
      <c r="Q1152" s="654">
        <v>555.4</v>
      </c>
    </row>
    <row r="1153" spans="1:17" ht="14.4" customHeight="1" x14ac:dyDescent="0.3">
      <c r="A1153" s="649" t="s">
        <v>5611</v>
      </c>
      <c r="B1153" s="650" t="s">
        <v>4636</v>
      </c>
      <c r="C1153" s="650" t="s">
        <v>4672</v>
      </c>
      <c r="D1153" s="650" t="s">
        <v>4790</v>
      </c>
      <c r="E1153" s="650" t="s">
        <v>4791</v>
      </c>
      <c r="F1153" s="653">
        <v>352</v>
      </c>
      <c r="G1153" s="653">
        <v>281600</v>
      </c>
      <c r="H1153" s="653">
        <v>1</v>
      </c>
      <c r="I1153" s="653">
        <v>800</v>
      </c>
      <c r="J1153" s="653">
        <v>350</v>
      </c>
      <c r="K1153" s="653">
        <v>281050</v>
      </c>
      <c r="L1153" s="653">
        <v>0.998046875</v>
      </c>
      <c r="M1153" s="653">
        <v>803</v>
      </c>
      <c r="N1153" s="653">
        <v>468</v>
      </c>
      <c r="O1153" s="653">
        <v>376972</v>
      </c>
      <c r="P1153" s="666">
        <v>1.3386789772727272</v>
      </c>
      <c r="Q1153" s="654">
        <v>805.49572649572644</v>
      </c>
    </row>
    <row r="1154" spans="1:17" ht="14.4" customHeight="1" x14ac:dyDescent="0.3">
      <c r="A1154" s="649" t="s">
        <v>5611</v>
      </c>
      <c r="B1154" s="650" t="s">
        <v>4636</v>
      </c>
      <c r="C1154" s="650" t="s">
        <v>4672</v>
      </c>
      <c r="D1154" s="650" t="s">
        <v>4699</v>
      </c>
      <c r="E1154" s="650" t="s">
        <v>4700</v>
      </c>
      <c r="F1154" s="653"/>
      <c r="G1154" s="653"/>
      <c r="H1154" s="653"/>
      <c r="I1154" s="653"/>
      <c r="J1154" s="653"/>
      <c r="K1154" s="653"/>
      <c r="L1154" s="653"/>
      <c r="M1154" s="653"/>
      <c r="N1154" s="653">
        <v>1</v>
      </c>
      <c r="O1154" s="653">
        <v>446</v>
      </c>
      <c r="P1154" s="666"/>
      <c r="Q1154" s="654">
        <v>446</v>
      </c>
    </row>
    <row r="1155" spans="1:17" ht="14.4" customHeight="1" x14ac:dyDescent="0.3">
      <c r="A1155" s="649" t="s">
        <v>5611</v>
      </c>
      <c r="B1155" s="650" t="s">
        <v>4636</v>
      </c>
      <c r="C1155" s="650" t="s">
        <v>4672</v>
      </c>
      <c r="D1155" s="650" t="s">
        <v>4704</v>
      </c>
      <c r="E1155" s="650" t="s">
        <v>4705</v>
      </c>
      <c r="F1155" s="653">
        <v>70</v>
      </c>
      <c r="G1155" s="653">
        <v>14420</v>
      </c>
      <c r="H1155" s="653">
        <v>1</v>
      </c>
      <c r="I1155" s="653">
        <v>206</v>
      </c>
      <c r="J1155" s="653">
        <v>103</v>
      </c>
      <c r="K1155" s="653">
        <v>21321</v>
      </c>
      <c r="L1155" s="653">
        <v>1.4785714285714286</v>
      </c>
      <c r="M1155" s="653">
        <v>207</v>
      </c>
      <c r="N1155" s="653">
        <v>123</v>
      </c>
      <c r="O1155" s="653">
        <v>25629</v>
      </c>
      <c r="P1155" s="666">
        <v>1.7773231622746186</v>
      </c>
      <c r="Q1155" s="654">
        <v>208.36585365853659</v>
      </c>
    </row>
    <row r="1156" spans="1:17" ht="14.4" customHeight="1" x14ac:dyDescent="0.3">
      <c r="A1156" s="649" t="s">
        <v>5611</v>
      </c>
      <c r="B1156" s="650" t="s">
        <v>4636</v>
      </c>
      <c r="C1156" s="650" t="s">
        <v>4672</v>
      </c>
      <c r="D1156" s="650" t="s">
        <v>4708</v>
      </c>
      <c r="E1156" s="650" t="s">
        <v>4709</v>
      </c>
      <c r="F1156" s="653"/>
      <c r="G1156" s="653"/>
      <c r="H1156" s="653"/>
      <c r="I1156" s="653"/>
      <c r="J1156" s="653">
        <v>1</v>
      </c>
      <c r="K1156" s="653">
        <v>327</v>
      </c>
      <c r="L1156" s="653"/>
      <c r="M1156" s="653">
        <v>327</v>
      </c>
      <c r="N1156" s="653">
        <v>1</v>
      </c>
      <c r="O1156" s="653">
        <v>330</v>
      </c>
      <c r="P1156" s="666"/>
      <c r="Q1156" s="654">
        <v>330</v>
      </c>
    </row>
    <row r="1157" spans="1:17" ht="14.4" customHeight="1" x14ac:dyDescent="0.3">
      <c r="A1157" s="649" t="s">
        <v>5611</v>
      </c>
      <c r="B1157" s="650" t="s">
        <v>4636</v>
      </c>
      <c r="C1157" s="650" t="s">
        <v>4672</v>
      </c>
      <c r="D1157" s="650" t="s">
        <v>4712</v>
      </c>
      <c r="E1157" s="650" t="s">
        <v>4713</v>
      </c>
      <c r="F1157" s="653">
        <v>858</v>
      </c>
      <c r="G1157" s="653">
        <v>69498</v>
      </c>
      <c r="H1157" s="653">
        <v>1</v>
      </c>
      <c r="I1157" s="653">
        <v>81</v>
      </c>
      <c r="J1157" s="653">
        <v>531</v>
      </c>
      <c r="K1157" s="653">
        <v>43542</v>
      </c>
      <c r="L1157" s="653">
        <v>0.62652162652162657</v>
      </c>
      <c r="M1157" s="653">
        <v>82</v>
      </c>
      <c r="N1157" s="653">
        <v>757</v>
      </c>
      <c r="O1157" s="653">
        <v>63058</v>
      </c>
      <c r="P1157" s="666">
        <v>0.90733546289101841</v>
      </c>
      <c r="Q1157" s="654">
        <v>83.299867899603697</v>
      </c>
    </row>
    <row r="1158" spans="1:17" ht="14.4" customHeight="1" x14ac:dyDescent="0.3">
      <c r="A1158" s="649" t="s">
        <v>5611</v>
      </c>
      <c r="B1158" s="650" t="s">
        <v>4636</v>
      </c>
      <c r="C1158" s="650" t="s">
        <v>4672</v>
      </c>
      <c r="D1158" s="650" t="s">
        <v>4716</v>
      </c>
      <c r="E1158" s="650" t="s">
        <v>4717</v>
      </c>
      <c r="F1158" s="653">
        <v>1</v>
      </c>
      <c r="G1158" s="653">
        <v>852</v>
      </c>
      <c r="H1158" s="653">
        <v>1</v>
      </c>
      <c r="I1158" s="653">
        <v>852</v>
      </c>
      <c r="J1158" s="653"/>
      <c r="K1158" s="653"/>
      <c r="L1158" s="653"/>
      <c r="M1158" s="653"/>
      <c r="N1158" s="653"/>
      <c r="O1158" s="653"/>
      <c r="P1158" s="666"/>
      <c r="Q1158" s="654"/>
    </row>
    <row r="1159" spans="1:17" ht="14.4" customHeight="1" x14ac:dyDescent="0.3">
      <c r="A1159" s="649" t="s">
        <v>5611</v>
      </c>
      <c r="B1159" s="650" t="s">
        <v>4636</v>
      </c>
      <c r="C1159" s="650" t="s">
        <v>4672</v>
      </c>
      <c r="D1159" s="650" t="s">
        <v>4718</v>
      </c>
      <c r="E1159" s="650" t="s">
        <v>4719</v>
      </c>
      <c r="F1159" s="653">
        <v>1</v>
      </c>
      <c r="G1159" s="653">
        <v>0</v>
      </c>
      <c r="H1159" s="653"/>
      <c r="I1159" s="653">
        <v>0</v>
      </c>
      <c r="J1159" s="653"/>
      <c r="K1159" s="653"/>
      <c r="L1159" s="653"/>
      <c r="M1159" s="653"/>
      <c r="N1159" s="653"/>
      <c r="O1159" s="653"/>
      <c r="P1159" s="666"/>
      <c r="Q1159" s="654"/>
    </row>
    <row r="1160" spans="1:17" ht="14.4" customHeight="1" x14ac:dyDescent="0.3">
      <c r="A1160" s="649" t="s">
        <v>5611</v>
      </c>
      <c r="B1160" s="650" t="s">
        <v>4636</v>
      </c>
      <c r="C1160" s="650" t="s">
        <v>4672</v>
      </c>
      <c r="D1160" s="650" t="s">
        <v>4792</v>
      </c>
      <c r="E1160" s="650" t="s">
        <v>4791</v>
      </c>
      <c r="F1160" s="653">
        <v>26</v>
      </c>
      <c r="G1160" s="653">
        <v>24076</v>
      </c>
      <c r="H1160" s="653">
        <v>1</v>
      </c>
      <c r="I1160" s="653">
        <v>926</v>
      </c>
      <c r="J1160" s="653">
        <v>39</v>
      </c>
      <c r="K1160" s="653">
        <v>36231</v>
      </c>
      <c r="L1160" s="653">
        <v>1.5048596112311015</v>
      </c>
      <c r="M1160" s="653">
        <v>929</v>
      </c>
      <c r="N1160" s="653">
        <v>65</v>
      </c>
      <c r="O1160" s="653">
        <v>60645</v>
      </c>
      <c r="P1160" s="666">
        <v>2.5188984881209504</v>
      </c>
      <c r="Q1160" s="654">
        <v>933</v>
      </c>
    </row>
    <row r="1161" spans="1:17" ht="14.4" customHeight="1" x14ac:dyDescent="0.3">
      <c r="A1161" s="649" t="s">
        <v>5611</v>
      </c>
      <c r="B1161" s="650" t="s">
        <v>4636</v>
      </c>
      <c r="C1161" s="650" t="s">
        <v>4672</v>
      </c>
      <c r="D1161" s="650" t="s">
        <v>4793</v>
      </c>
      <c r="E1161" s="650" t="s">
        <v>4791</v>
      </c>
      <c r="F1161" s="653">
        <v>479</v>
      </c>
      <c r="G1161" s="653">
        <v>351107</v>
      </c>
      <c r="H1161" s="653">
        <v>1</v>
      </c>
      <c r="I1161" s="653">
        <v>733</v>
      </c>
      <c r="J1161" s="653">
        <v>146</v>
      </c>
      <c r="K1161" s="653">
        <v>107164</v>
      </c>
      <c r="L1161" s="653">
        <v>0.305217497799816</v>
      </c>
      <c r="M1161" s="653">
        <v>734</v>
      </c>
      <c r="N1161" s="653">
        <v>227</v>
      </c>
      <c r="O1161" s="653">
        <v>166908</v>
      </c>
      <c r="P1161" s="666">
        <v>0.47537645219263641</v>
      </c>
      <c r="Q1161" s="654">
        <v>735.27753303964755</v>
      </c>
    </row>
    <row r="1162" spans="1:17" ht="14.4" customHeight="1" x14ac:dyDescent="0.3">
      <c r="A1162" s="649" t="s">
        <v>5611</v>
      </c>
      <c r="B1162" s="650" t="s">
        <v>4636</v>
      </c>
      <c r="C1162" s="650" t="s">
        <v>4672</v>
      </c>
      <c r="D1162" s="650" t="s">
        <v>4794</v>
      </c>
      <c r="E1162" s="650" t="s">
        <v>4795</v>
      </c>
      <c r="F1162" s="653">
        <v>9</v>
      </c>
      <c r="G1162" s="653">
        <v>4707</v>
      </c>
      <c r="H1162" s="653">
        <v>1</v>
      </c>
      <c r="I1162" s="653">
        <v>523</v>
      </c>
      <c r="J1162" s="653">
        <v>8</v>
      </c>
      <c r="K1162" s="653">
        <v>4192</v>
      </c>
      <c r="L1162" s="653">
        <v>0.89058848523475675</v>
      </c>
      <c r="M1162" s="653">
        <v>524</v>
      </c>
      <c r="N1162" s="653"/>
      <c r="O1162" s="653"/>
      <c r="P1162" s="666"/>
      <c r="Q1162" s="654"/>
    </row>
    <row r="1163" spans="1:17" ht="14.4" customHeight="1" x14ac:dyDescent="0.3">
      <c r="A1163" s="649" t="s">
        <v>5611</v>
      </c>
      <c r="B1163" s="650" t="s">
        <v>4636</v>
      </c>
      <c r="C1163" s="650" t="s">
        <v>4672</v>
      </c>
      <c r="D1163" s="650" t="s">
        <v>4730</v>
      </c>
      <c r="E1163" s="650" t="s">
        <v>4731</v>
      </c>
      <c r="F1163" s="653">
        <v>30</v>
      </c>
      <c r="G1163" s="653">
        <v>8850</v>
      </c>
      <c r="H1163" s="653">
        <v>1</v>
      </c>
      <c r="I1163" s="653">
        <v>295</v>
      </c>
      <c r="J1163" s="653">
        <v>18</v>
      </c>
      <c r="K1163" s="653">
        <v>5328</v>
      </c>
      <c r="L1163" s="653">
        <v>0.60203389830508469</v>
      </c>
      <c r="M1163" s="653">
        <v>296</v>
      </c>
      <c r="N1163" s="653">
        <v>20</v>
      </c>
      <c r="O1163" s="653">
        <v>5946</v>
      </c>
      <c r="P1163" s="666">
        <v>0.67186440677966097</v>
      </c>
      <c r="Q1163" s="654">
        <v>297.3</v>
      </c>
    </row>
    <row r="1164" spans="1:17" ht="14.4" customHeight="1" x14ac:dyDescent="0.3">
      <c r="A1164" s="649" t="s">
        <v>5611</v>
      </c>
      <c r="B1164" s="650" t="s">
        <v>4636</v>
      </c>
      <c r="C1164" s="650" t="s">
        <v>4672</v>
      </c>
      <c r="D1164" s="650" t="s">
        <v>4796</v>
      </c>
      <c r="E1164" s="650" t="s">
        <v>4705</v>
      </c>
      <c r="F1164" s="653">
        <v>144</v>
      </c>
      <c r="G1164" s="653">
        <v>24768</v>
      </c>
      <c r="H1164" s="653">
        <v>1</v>
      </c>
      <c r="I1164" s="653">
        <v>172</v>
      </c>
      <c r="J1164" s="653">
        <v>48</v>
      </c>
      <c r="K1164" s="653">
        <v>8256</v>
      </c>
      <c r="L1164" s="653">
        <v>0.33333333333333331</v>
      </c>
      <c r="M1164" s="653">
        <v>172</v>
      </c>
      <c r="N1164" s="653">
        <v>61</v>
      </c>
      <c r="O1164" s="653">
        <v>10576</v>
      </c>
      <c r="P1164" s="666">
        <v>0.42700258397932817</v>
      </c>
      <c r="Q1164" s="654">
        <v>173.37704918032787</v>
      </c>
    </row>
    <row r="1165" spans="1:17" ht="14.4" customHeight="1" x14ac:dyDescent="0.3">
      <c r="A1165" s="649" t="s">
        <v>5611</v>
      </c>
      <c r="B1165" s="650" t="s">
        <v>4636</v>
      </c>
      <c r="C1165" s="650" t="s">
        <v>4672</v>
      </c>
      <c r="D1165" s="650" t="s">
        <v>4734</v>
      </c>
      <c r="E1165" s="650" t="s">
        <v>4731</v>
      </c>
      <c r="F1165" s="653">
        <v>5</v>
      </c>
      <c r="G1165" s="653">
        <v>1810</v>
      </c>
      <c r="H1165" s="653">
        <v>1</v>
      </c>
      <c r="I1165" s="653">
        <v>362</v>
      </c>
      <c r="J1165" s="653">
        <v>17</v>
      </c>
      <c r="K1165" s="653">
        <v>6205</v>
      </c>
      <c r="L1165" s="653">
        <v>3.4281767955801103</v>
      </c>
      <c r="M1165" s="653">
        <v>365</v>
      </c>
      <c r="N1165" s="653">
        <v>20</v>
      </c>
      <c r="O1165" s="653">
        <v>7368</v>
      </c>
      <c r="P1165" s="666">
        <v>4.0707182320441992</v>
      </c>
      <c r="Q1165" s="654">
        <v>368.4</v>
      </c>
    </row>
    <row r="1166" spans="1:17" ht="14.4" customHeight="1" x14ac:dyDescent="0.3">
      <c r="A1166" s="649" t="s">
        <v>5611</v>
      </c>
      <c r="B1166" s="650" t="s">
        <v>4636</v>
      </c>
      <c r="C1166" s="650" t="s">
        <v>4672</v>
      </c>
      <c r="D1166" s="650" t="s">
        <v>4737</v>
      </c>
      <c r="E1166" s="650" t="s">
        <v>4738</v>
      </c>
      <c r="F1166" s="653"/>
      <c r="G1166" s="653"/>
      <c r="H1166" s="653"/>
      <c r="I1166" s="653"/>
      <c r="J1166" s="653">
        <v>1</v>
      </c>
      <c r="K1166" s="653">
        <v>635</v>
      </c>
      <c r="L1166" s="653"/>
      <c r="M1166" s="653">
        <v>635</v>
      </c>
      <c r="N1166" s="653"/>
      <c r="O1166" s="653"/>
      <c r="P1166" s="666"/>
      <c r="Q1166" s="654"/>
    </row>
    <row r="1167" spans="1:17" ht="14.4" customHeight="1" x14ac:dyDescent="0.3">
      <c r="A1167" s="649" t="s">
        <v>5611</v>
      </c>
      <c r="B1167" s="650" t="s">
        <v>4636</v>
      </c>
      <c r="C1167" s="650" t="s">
        <v>4672</v>
      </c>
      <c r="D1167" s="650" t="s">
        <v>4816</v>
      </c>
      <c r="E1167" s="650" t="s">
        <v>4817</v>
      </c>
      <c r="F1167" s="653">
        <v>2</v>
      </c>
      <c r="G1167" s="653">
        <v>200</v>
      </c>
      <c r="H1167" s="653">
        <v>1</v>
      </c>
      <c r="I1167" s="653">
        <v>100</v>
      </c>
      <c r="J1167" s="653"/>
      <c r="K1167" s="653"/>
      <c r="L1167" s="653"/>
      <c r="M1167" s="653"/>
      <c r="N1167" s="653"/>
      <c r="O1167" s="653"/>
      <c r="P1167" s="666"/>
      <c r="Q1167" s="654"/>
    </row>
    <row r="1168" spans="1:17" ht="14.4" customHeight="1" x14ac:dyDescent="0.3">
      <c r="A1168" s="649" t="s">
        <v>5611</v>
      </c>
      <c r="B1168" s="650" t="s">
        <v>4636</v>
      </c>
      <c r="C1168" s="650" t="s">
        <v>4672</v>
      </c>
      <c r="D1168" s="650" t="s">
        <v>4807</v>
      </c>
      <c r="E1168" s="650" t="s">
        <v>4791</v>
      </c>
      <c r="F1168" s="653">
        <v>4</v>
      </c>
      <c r="G1168" s="653">
        <v>3436</v>
      </c>
      <c r="H1168" s="653">
        <v>1</v>
      </c>
      <c r="I1168" s="653">
        <v>859</v>
      </c>
      <c r="J1168" s="653">
        <v>4</v>
      </c>
      <c r="K1168" s="653">
        <v>3440</v>
      </c>
      <c r="L1168" s="653">
        <v>1.0011641443538999</v>
      </c>
      <c r="M1168" s="653">
        <v>860</v>
      </c>
      <c r="N1168" s="653"/>
      <c r="O1168" s="653"/>
      <c r="P1168" s="666"/>
      <c r="Q1168" s="654"/>
    </row>
    <row r="1169" spans="1:17" ht="14.4" customHeight="1" x14ac:dyDescent="0.3">
      <c r="A1169" s="649" t="s">
        <v>5612</v>
      </c>
      <c r="B1169" s="650" t="s">
        <v>4636</v>
      </c>
      <c r="C1169" s="650" t="s">
        <v>4637</v>
      </c>
      <c r="D1169" s="650" t="s">
        <v>4642</v>
      </c>
      <c r="E1169" s="650" t="s">
        <v>4643</v>
      </c>
      <c r="F1169" s="653"/>
      <c r="G1169" s="653"/>
      <c r="H1169" s="653"/>
      <c r="I1169" s="653"/>
      <c r="J1169" s="653"/>
      <c r="K1169" s="653"/>
      <c r="L1169" s="653"/>
      <c r="M1169" s="653"/>
      <c r="N1169" s="653">
        <v>1</v>
      </c>
      <c r="O1169" s="653">
        <v>265.10000000000002</v>
      </c>
      <c r="P1169" s="666"/>
      <c r="Q1169" s="654">
        <v>265.10000000000002</v>
      </c>
    </row>
    <row r="1170" spans="1:17" ht="14.4" customHeight="1" x14ac:dyDescent="0.3">
      <c r="A1170" s="649" t="s">
        <v>5612</v>
      </c>
      <c r="B1170" s="650" t="s">
        <v>4636</v>
      </c>
      <c r="C1170" s="650" t="s">
        <v>4661</v>
      </c>
      <c r="D1170" s="650" t="s">
        <v>4664</v>
      </c>
      <c r="E1170" s="650" t="s">
        <v>4665</v>
      </c>
      <c r="F1170" s="653">
        <v>57</v>
      </c>
      <c r="G1170" s="653">
        <v>13830.48</v>
      </c>
      <c r="H1170" s="653">
        <v>1</v>
      </c>
      <c r="I1170" s="653">
        <v>242.64</v>
      </c>
      <c r="J1170" s="653">
        <v>53</v>
      </c>
      <c r="K1170" s="653">
        <v>12859.92</v>
      </c>
      <c r="L1170" s="653">
        <v>0.92982456140350878</v>
      </c>
      <c r="M1170" s="653">
        <v>242.64000000000001</v>
      </c>
      <c r="N1170" s="653">
        <v>95</v>
      </c>
      <c r="O1170" s="653">
        <v>23050.799999999996</v>
      </c>
      <c r="P1170" s="666">
        <v>1.6666666666666663</v>
      </c>
      <c r="Q1170" s="654">
        <v>242.63999999999996</v>
      </c>
    </row>
    <row r="1171" spans="1:17" ht="14.4" customHeight="1" x14ac:dyDescent="0.3">
      <c r="A1171" s="649" t="s">
        <v>5612</v>
      </c>
      <c r="B1171" s="650" t="s">
        <v>4636</v>
      </c>
      <c r="C1171" s="650" t="s">
        <v>4661</v>
      </c>
      <c r="D1171" s="650" t="s">
        <v>4666</v>
      </c>
      <c r="E1171" s="650" t="s">
        <v>4667</v>
      </c>
      <c r="F1171" s="653"/>
      <c r="G1171" s="653"/>
      <c r="H1171" s="653"/>
      <c r="I1171" s="653"/>
      <c r="J1171" s="653"/>
      <c r="K1171" s="653"/>
      <c r="L1171" s="653"/>
      <c r="M1171" s="653"/>
      <c r="N1171" s="653">
        <v>8</v>
      </c>
      <c r="O1171" s="653">
        <v>1941.12</v>
      </c>
      <c r="P1171" s="666"/>
      <c r="Q1171" s="654">
        <v>242.64</v>
      </c>
    </row>
    <row r="1172" spans="1:17" ht="14.4" customHeight="1" x14ac:dyDescent="0.3">
      <c r="A1172" s="649" t="s">
        <v>5612</v>
      </c>
      <c r="B1172" s="650" t="s">
        <v>4636</v>
      </c>
      <c r="C1172" s="650" t="s">
        <v>4672</v>
      </c>
      <c r="D1172" s="650" t="s">
        <v>4679</v>
      </c>
      <c r="E1172" s="650" t="s">
        <v>4680</v>
      </c>
      <c r="F1172" s="653"/>
      <c r="G1172" s="653"/>
      <c r="H1172" s="653"/>
      <c r="I1172" s="653"/>
      <c r="J1172" s="653">
        <v>1</v>
      </c>
      <c r="K1172" s="653">
        <v>108</v>
      </c>
      <c r="L1172" s="653"/>
      <c r="M1172" s="653">
        <v>108</v>
      </c>
      <c r="N1172" s="653"/>
      <c r="O1172" s="653"/>
      <c r="P1172" s="666"/>
      <c r="Q1172" s="654"/>
    </row>
    <row r="1173" spans="1:17" ht="14.4" customHeight="1" x14ac:dyDescent="0.3">
      <c r="A1173" s="649" t="s">
        <v>5612</v>
      </c>
      <c r="B1173" s="650" t="s">
        <v>4636</v>
      </c>
      <c r="C1173" s="650" t="s">
        <v>4672</v>
      </c>
      <c r="D1173" s="650" t="s">
        <v>4681</v>
      </c>
      <c r="E1173" s="650" t="s">
        <v>4682</v>
      </c>
      <c r="F1173" s="653">
        <v>6</v>
      </c>
      <c r="G1173" s="653">
        <v>720</v>
      </c>
      <c r="H1173" s="653">
        <v>1</v>
      </c>
      <c r="I1173" s="653">
        <v>120</v>
      </c>
      <c r="J1173" s="653"/>
      <c r="K1173" s="653"/>
      <c r="L1173" s="653"/>
      <c r="M1173" s="653"/>
      <c r="N1173" s="653"/>
      <c r="O1173" s="653"/>
      <c r="P1173" s="666"/>
      <c r="Q1173" s="654"/>
    </row>
    <row r="1174" spans="1:17" ht="14.4" customHeight="1" x14ac:dyDescent="0.3">
      <c r="A1174" s="649" t="s">
        <v>5612</v>
      </c>
      <c r="B1174" s="650" t="s">
        <v>4636</v>
      </c>
      <c r="C1174" s="650" t="s">
        <v>4672</v>
      </c>
      <c r="D1174" s="650" t="s">
        <v>4685</v>
      </c>
      <c r="E1174" s="650" t="s">
        <v>4686</v>
      </c>
      <c r="F1174" s="653">
        <v>3</v>
      </c>
      <c r="G1174" s="653">
        <v>693</v>
      </c>
      <c r="H1174" s="653">
        <v>1</v>
      </c>
      <c r="I1174" s="653">
        <v>231</v>
      </c>
      <c r="J1174" s="653">
        <v>6</v>
      </c>
      <c r="K1174" s="653">
        <v>1392</v>
      </c>
      <c r="L1174" s="653">
        <v>2.0086580086580086</v>
      </c>
      <c r="M1174" s="653">
        <v>232</v>
      </c>
      <c r="N1174" s="653">
        <v>8</v>
      </c>
      <c r="O1174" s="653">
        <v>1862</v>
      </c>
      <c r="P1174" s="666">
        <v>2.6868686868686869</v>
      </c>
      <c r="Q1174" s="654">
        <v>232.75</v>
      </c>
    </row>
    <row r="1175" spans="1:17" ht="14.4" customHeight="1" x14ac:dyDescent="0.3">
      <c r="A1175" s="649" t="s">
        <v>5612</v>
      </c>
      <c r="B1175" s="650" t="s">
        <v>4636</v>
      </c>
      <c r="C1175" s="650" t="s">
        <v>4672</v>
      </c>
      <c r="D1175" s="650" t="s">
        <v>4687</v>
      </c>
      <c r="E1175" s="650" t="s">
        <v>4688</v>
      </c>
      <c r="F1175" s="653">
        <v>4</v>
      </c>
      <c r="G1175" s="653">
        <v>464</v>
      </c>
      <c r="H1175" s="653">
        <v>1</v>
      </c>
      <c r="I1175" s="653">
        <v>116</v>
      </c>
      <c r="J1175" s="653">
        <v>6</v>
      </c>
      <c r="K1175" s="653">
        <v>696</v>
      </c>
      <c r="L1175" s="653">
        <v>1.5</v>
      </c>
      <c r="M1175" s="653">
        <v>116</v>
      </c>
      <c r="N1175" s="653">
        <v>6</v>
      </c>
      <c r="O1175" s="653">
        <v>700</v>
      </c>
      <c r="P1175" s="666">
        <v>1.5086206896551724</v>
      </c>
      <c r="Q1175" s="654">
        <v>116.66666666666667</v>
      </c>
    </row>
    <row r="1176" spans="1:17" ht="14.4" customHeight="1" x14ac:dyDescent="0.3">
      <c r="A1176" s="649" t="s">
        <v>5612</v>
      </c>
      <c r="B1176" s="650" t="s">
        <v>4636</v>
      </c>
      <c r="C1176" s="650" t="s">
        <v>4672</v>
      </c>
      <c r="D1176" s="650" t="s">
        <v>4689</v>
      </c>
      <c r="E1176" s="650" t="s">
        <v>4690</v>
      </c>
      <c r="F1176" s="653"/>
      <c r="G1176" s="653"/>
      <c r="H1176" s="653"/>
      <c r="I1176" s="653"/>
      <c r="J1176" s="653">
        <v>1</v>
      </c>
      <c r="K1176" s="653">
        <v>320</v>
      </c>
      <c r="L1176" s="653"/>
      <c r="M1176" s="653">
        <v>320</v>
      </c>
      <c r="N1176" s="653"/>
      <c r="O1176" s="653"/>
      <c r="P1176" s="666"/>
      <c r="Q1176" s="654"/>
    </row>
    <row r="1177" spans="1:17" ht="14.4" customHeight="1" x14ac:dyDescent="0.3">
      <c r="A1177" s="649" t="s">
        <v>5612</v>
      </c>
      <c r="B1177" s="650" t="s">
        <v>4636</v>
      </c>
      <c r="C1177" s="650" t="s">
        <v>4672</v>
      </c>
      <c r="D1177" s="650" t="s">
        <v>4691</v>
      </c>
      <c r="E1177" s="650" t="s">
        <v>4692</v>
      </c>
      <c r="F1177" s="653"/>
      <c r="G1177" s="653"/>
      <c r="H1177" s="653"/>
      <c r="I1177" s="653"/>
      <c r="J1177" s="653"/>
      <c r="K1177" s="653"/>
      <c r="L1177" s="653"/>
      <c r="M1177" s="653"/>
      <c r="N1177" s="653">
        <v>2</v>
      </c>
      <c r="O1177" s="653">
        <v>968</v>
      </c>
      <c r="P1177" s="666"/>
      <c r="Q1177" s="654">
        <v>484</v>
      </c>
    </row>
    <row r="1178" spans="1:17" ht="14.4" customHeight="1" x14ac:dyDescent="0.3">
      <c r="A1178" s="649" t="s">
        <v>5612</v>
      </c>
      <c r="B1178" s="650" t="s">
        <v>4636</v>
      </c>
      <c r="C1178" s="650" t="s">
        <v>4672</v>
      </c>
      <c r="D1178" s="650" t="s">
        <v>4693</v>
      </c>
      <c r="E1178" s="650" t="s">
        <v>4694</v>
      </c>
      <c r="F1178" s="653">
        <v>3</v>
      </c>
      <c r="G1178" s="653">
        <v>2028</v>
      </c>
      <c r="H1178" s="653">
        <v>1</v>
      </c>
      <c r="I1178" s="653">
        <v>676</v>
      </c>
      <c r="J1178" s="653"/>
      <c r="K1178" s="653"/>
      <c r="L1178" s="653"/>
      <c r="M1178" s="653"/>
      <c r="N1178" s="653"/>
      <c r="O1178" s="653"/>
      <c r="P1178" s="666"/>
      <c r="Q1178" s="654"/>
    </row>
    <row r="1179" spans="1:17" ht="14.4" customHeight="1" x14ac:dyDescent="0.3">
      <c r="A1179" s="649" t="s">
        <v>5612</v>
      </c>
      <c r="B1179" s="650" t="s">
        <v>4636</v>
      </c>
      <c r="C1179" s="650" t="s">
        <v>4672</v>
      </c>
      <c r="D1179" s="650" t="s">
        <v>4695</v>
      </c>
      <c r="E1179" s="650" t="s">
        <v>4696</v>
      </c>
      <c r="F1179" s="653">
        <v>8</v>
      </c>
      <c r="G1179" s="653">
        <v>5984</v>
      </c>
      <c r="H1179" s="653">
        <v>1</v>
      </c>
      <c r="I1179" s="653">
        <v>748</v>
      </c>
      <c r="J1179" s="653">
        <v>2</v>
      </c>
      <c r="K1179" s="653">
        <v>1498</v>
      </c>
      <c r="L1179" s="653">
        <v>0.25033422459893045</v>
      </c>
      <c r="M1179" s="653">
        <v>749</v>
      </c>
      <c r="N1179" s="653"/>
      <c r="O1179" s="653"/>
      <c r="P1179" s="666"/>
      <c r="Q1179" s="654"/>
    </row>
    <row r="1180" spans="1:17" ht="14.4" customHeight="1" x14ac:dyDescent="0.3">
      <c r="A1180" s="649" t="s">
        <v>5612</v>
      </c>
      <c r="B1180" s="650" t="s">
        <v>4636</v>
      </c>
      <c r="C1180" s="650" t="s">
        <v>4672</v>
      </c>
      <c r="D1180" s="650" t="s">
        <v>4790</v>
      </c>
      <c r="E1180" s="650" t="s">
        <v>4791</v>
      </c>
      <c r="F1180" s="653"/>
      <c r="G1180" s="653"/>
      <c r="H1180" s="653"/>
      <c r="I1180" s="653"/>
      <c r="J1180" s="653"/>
      <c r="K1180" s="653"/>
      <c r="L1180" s="653"/>
      <c r="M1180" s="653"/>
      <c r="N1180" s="653">
        <v>2</v>
      </c>
      <c r="O1180" s="653">
        <v>1606</v>
      </c>
      <c r="P1180" s="666"/>
      <c r="Q1180" s="654">
        <v>803</v>
      </c>
    </row>
    <row r="1181" spans="1:17" ht="14.4" customHeight="1" x14ac:dyDescent="0.3">
      <c r="A1181" s="649" t="s">
        <v>5612</v>
      </c>
      <c r="B1181" s="650" t="s">
        <v>4636</v>
      </c>
      <c r="C1181" s="650" t="s">
        <v>4672</v>
      </c>
      <c r="D1181" s="650" t="s">
        <v>4815</v>
      </c>
      <c r="E1181" s="650" t="s">
        <v>4740</v>
      </c>
      <c r="F1181" s="653">
        <v>1</v>
      </c>
      <c r="G1181" s="653">
        <v>701</v>
      </c>
      <c r="H1181" s="653">
        <v>1</v>
      </c>
      <c r="I1181" s="653">
        <v>701</v>
      </c>
      <c r="J1181" s="653"/>
      <c r="K1181" s="653"/>
      <c r="L1181" s="653"/>
      <c r="M1181" s="653"/>
      <c r="N1181" s="653">
        <v>1</v>
      </c>
      <c r="O1181" s="653">
        <v>712</v>
      </c>
      <c r="P1181" s="666">
        <v>1.0156918687589158</v>
      </c>
      <c r="Q1181" s="654">
        <v>712</v>
      </c>
    </row>
    <row r="1182" spans="1:17" ht="14.4" customHeight="1" x14ac:dyDescent="0.3">
      <c r="A1182" s="649" t="s">
        <v>5612</v>
      </c>
      <c r="B1182" s="650" t="s">
        <v>4636</v>
      </c>
      <c r="C1182" s="650" t="s">
        <v>4672</v>
      </c>
      <c r="D1182" s="650" t="s">
        <v>4703</v>
      </c>
      <c r="E1182" s="650" t="s">
        <v>4696</v>
      </c>
      <c r="F1182" s="653">
        <v>1</v>
      </c>
      <c r="G1182" s="653">
        <v>815</v>
      </c>
      <c r="H1182" s="653">
        <v>1</v>
      </c>
      <c r="I1182" s="653">
        <v>815</v>
      </c>
      <c r="J1182" s="653"/>
      <c r="K1182" s="653"/>
      <c r="L1182" s="653"/>
      <c r="M1182" s="653"/>
      <c r="N1182" s="653">
        <v>1</v>
      </c>
      <c r="O1182" s="653">
        <v>822</v>
      </c>
      <c r="P1182" s="666">
        <v>1.0085889570552147</v>
      </c>
      <c r="Q1182" s="654">
        <v>822</v>
      </c>
    </row>
    <row r="1183" spans="1:17" ht="14.4" customHeight="1" x14ac:dyDescent="0.3">
      <c r="A1183" s="649" t="s">
        <v>5612</v>
      </c>
      <c r="B1183" s="650" t="s">
        <v>4636</v>
      </c>
      <c r="C1183" s="650" t="s">
        <v>4672</v>
      </c>
      <c r="D1183" s="650" t="s">
        <v>4708</v>
      </c>
      <c r="E1183" s="650" t="s">
        <v>4709</v>
      </c>
      <c r="F1183" s="653">
        <v>72</v>
      </c>
      <c r="G1183" s="653">
        <v>23472</v>
      </c>
      <c r="H1183" s="653">
        <v>1</v>
      </c>
      <c r="I1183" s="653">
        <v>326</v>
      </c>
      <c r="J1183" s="653">
        <v>65</v>
      </c>
      <c r="K1183" s="653">
        <v>21255</v>
      </c>
      <c r="L1183" s="653">
        <v>0.90554703476482623</v>
      </c>
      <c r="M1183" s="653">
        <v>327</v>
      </c>
      <c r="N1183" s="653">
        <v>105</v>
      </c>
      <c r="O1183" s="653">
        <v>34527</v>
      </c>
      <c r="P1183" s="666">
        <v>1.4709867075664622</v>
      </c>
      <c r="Q1183" s="654">
        <v>328.82857142857142</v>
      </c>
    </row>
    <row r="1184" spans="1:17" ht="14.4" customHeight="1" x14ac:dyDescent="0.3">
      <c r="A1184" s="649" t="s">
        <v>5612</v>
      </c>
      <c r="B1184" s="650" t="s">
        <v>4636</v>
      </c>
      <c r="C1184" s="650" t="s">
        <v>4672</v>
      </c>
      <c r="D1184" s="650" t="s">
        <v>4712</v>
      </c>
      <c r="E1184" s="650" t="s">
        <v>4713</v>
      </c>
      <c r="F1184" s="653">
        <v>3</v>
      </c>
      <c r="G1184" s="653">
        <v>243</v>
      </c>
      <c r="H1184" s="653">
        <v>1</v>
      </c>
      <c r="I1184" s="653">
        <v>81</v>
      </c>
      <c r="J1184" s="653">
        <v>1</v>
      </c>
      <c r="K1184" s="653">
        <v>82</v>
      </c>
      <c r="L1184" s="653">
        <v>0.33744855967078191</v>
      </c>
      <c r="M1184" s="653">
        <v>82</v>
      </c>
      <c r="N1184" s="653">
        <v>4</v>
      </c>
      <c r="O1184" s="653">
        <v>328</v>
      </c>
      <c r="P1184" s="666">
        <v>1.3497942386831276</v>
      </c>
      <c r="Q1184" s="654">
        <v>82</v>
      </c>
    </row>
    <row r="1185" spans="1:17" ht="14.4" customHeight="1" x14ac:dyDescent="0.3">
      <c r="A1185" s="649" t="s">
        <v>5612</v>
      </c>
      <c r="B1185" s="650" t="s">
        <v>4636</v>
      </c>
      <c r="C1185" s="650" t="s">
        <v>4672</v>
      </c>
      <c r="D1185" s="650" t="s">
        <v>4720</v>
      </c>
      <c r="E1185" s="650" t="s">
        <v>4721</v>
      </c>
      <c r="F1185" s="653"/>
      <c r="G1185" s="653"/>
      <c r="H1185" s="653"/>
      <c r="I1185" s="653"/>
      <c r="J1185" s="653">
        <v>1</v>
      </c>
      <c r="K1185" s="653">
        <v>0</v>
      </c>
      <c r="L1185" s="653"/>
      <c r="M1185" s="653">
        <v>0</v>
      </c>
      <c r="N1185" s="653"/>
      <c r="O1185" s="653"/>
      <c r="P1185" s="666"/>
      <c r="Q1185" s="654"/>
    </row>
    <row r="1186" spans="1:17" ht="14.4" customHeight="1" x14ac:dyDescent="0.3">
      <c r="A1186" s="649" t="s">
        <v>5612</v>
      </c>
      <c r="B1186" s="650" t="s">
        <v>4636</v>
      </c>
      <c r="C1186" s="650" t="s">
        <v>4672</v>
      </c>
      <c r="D1186" s="650" t="s">
        <v>4722</v>
      </c>
      <c r="E1186" s="650" t="s">
        <v>4723</v>
      </c>
      <c r="F1186" s="653"/>
      <c r="G1186" s="653"/>
      <c r="H1186" s="653"/>
      <c r="I1186" s="653"/>
      <c r="J1186" s="653"/>
      <c r="K1186" s="653"/>
      <c r="L1186" s="653"/>
      <c r="M1186" s="653"/>
      <c r="N1186" s="653">
        <v>8</v>
      </c>
      <c r="O1186" s="653">
        <v>904</v>
      </c>
      <c r="P1186" s="666"/>
      <c r="Q1186" s="654">
        <v>113</v>
      </c>
    </row>
    <row r="1187" spans="1:17" ht="14.4" customHeight="1" x14ac:dyDescent="0.3">
      <c r="A1187" s="649" t="s">
        <v>5612</v>
      </c>
      <c r="B1187" s="650" t="s">
        <v>4636</v>
      </c>
      <c r="C1187" s="650" t="s">
        <v>4672</v>
      </c>
      <c r="D1187" s="650" t="s">
        <v>4724</v>
      </c>
      <c r="E1187" s="650" t="s">
        <v>4725</v>
      </c>
      <c r="F1187" s="653"/>
      <c r="G1187" s="653"/>
      <c r="H1187" s="653"/>
      <c r="I1187" s="653"/>
      <c r="J1187" s="653">
        <v>1</v>
      </c>
      <c r="K1187" s="653">
        <v>81</v>
      </c>
      <c r="L1187" s="653"/>
      <c r="M1187" s="653">
        <v>81</v>
      </c>
      <c r="N1187" s="653">
        <v>2</v>
      </c>
      <c r="O1187" s="653">
        <v>162</v>
      </c>
      <c r="P1187" s="666"/>
      <c r="Q1187" s="654">
        <v>81</v>
      </c>
    </row>
    <row r="1188" spans="1:17" ht="14.4" customHeight="1" x14ac:dyDescent="0.3">
      <c r="A1188" s="649" t="s">
        <v>5612</v>
      </c>
      <c r="B1188" s="650" t="s">
        <v>4636</v>
      </c>
      <c r="C1188" s="650" t="s">
        <v>4672</v>
      </c>
      <c r="D1188" s="650" t="s">
        <v>4739</v>
      </c>
      <c r="E1188" s="650" t="s">
        <v>4740</v>
      </c>
      <c r="F1188" s="653"/>
      <c r="G1188" s="653"/>
      <c r="H1188" s="653"/>
      <c r="I1188" s="653"/>
      <c r="J1188" s="653">
        <v>7</v>
      </c>
      <c r="K1188" s="653">
        <v>4207</v>
      </c>
      <c r="L1188" s="653"/>
      <c r="M1188" s="653">
        <v>601</v>
      </c>
      <c r="N1188" s="653">
        <v>15</v>
      </c>
      <c r="O1188" s="653">
        <v>9055</v>
      </c>
      <c r="P1188" s="666"/>
      <c r="Q1188" s="654">
        <v>603.66666666666663</v>
      </c>
    </row>
    <row r="1189" spans="1:17" ht="14.4" customHeight="1" x14ac:dyDescent="0.3">
      <c r="A1189" s="649" t="s">
        <v>5612</v>
      </c>
      <c r="B1189" s="650" t="s">
        <v>4636</v>
      </c>
      <c r="C1189" s="650" t="s">
        <v>4672</v>
      </c>
      <c r="D1189" s="650" t="s">
        <v>4746</v>
      </c>
      <c r="E1189" s="650" t="s">
        <v>4702</v>
      </c>
      <c r="F1189" s="653">
        <v>57</v>
      </c>
      <c r="G1189" s="653">
        <v>20577</v>
      </c>
      <c r="H1189" s="653">
        <v>1</v>
      </c>
      <c r="I1189" s="653">
        <v>361</v>
      </c>
      <c r="J1189" s="653">
        <v>52</v>
      </c>
      <c r="K1189" s="653">
        <v>18824</v>
      </c>
      <c r="L1189" s="653">
        <v>0.91480779511104626</v>
      </c>
      <c r="M1189" s="653">
        <v>362</v>
      </c>
      <c r="N1189" s="653">
        <v>90</v>
      </c>
      <c r="O1189" s="653">
        <v>32690</v>
      </c>
      <c r="P1189" s="666">
        <v>1.5886669582543618</v>
      </c>
      <c r="Q1189" s="654">
        <v>363.22222222222223</v>
      </c>
    </row>
    <row r="1190" spans="1:17" ht="14.4" customHeight="1" x14ac:dyDescent="0.3">
      <c r="A1190" s="649" t="s">
        <v>5612</v>
      </c>
      <c r="B1190" s="650" t="s">
        <v>4636</v>
      </c>
      <c r="C1190" s="650" t="s">
        <v>4672</v>
      </c>
      <c r="D1190" s="650" t="s">
        <v>4747</v>
      </c>
      <c r="E1190" s="650" t="s">
        <v>4748</v>
      </c>
      <c r="F1190" s="653"/>
      <c r="G1190" s="653"/>
      <c r="H1190" s="653"/>
      <c r="I1190" s="653"/>
      <c r="J1190" s="653"/>
      <c r="K1190" s="653"/>
      <c r="L1190" s="653"/>
      <c r="M1190" s="653"/>
      <c r="N1190" s="653">
        <v>7</v>
      </c>
      <c r="O1190" s="653">
        <v>3640</v>
      </c>
      <c r="P1190" s="666"/>
      <c r="Q1190" s="654">
        <v>520</v>
      </c>
    </row>
    <row r="1191" spans="1:17" ht="14.4" customHeight="1" x14ac:dyDescent="0.3">
      <c r="A1191" s="649" t="s">
        <v>5612</v>
      </c>
      <c r="B1191" s="650" t="s">
        <v>4636</v>
      </c>
      <c r="C1191" s="650" t="s">
        <v>4672</v>
      </c>
      <c r="D1191" s="650" t="s">
        <v>4819</v>
      </c>
      <c r="E1191" s="650" t="s">
        <v>4748</v>
      </c>
      <c r="F1191" s="653">
        <v>1</v>
      </c>
      <c r="G1191" s="653">
        <v>586</v>
      </c>
      <c r="H1191" s="653">
        <v>1</v>
      </c>
      <c r="I1191" s="653">
        <v>586</v>
      </c>
      <c r="J1191" s="653"/>
      <c r="K1191" s="653"/>
      <c r="L1191" s="653"/>
      <c r="M1191" s="653"/>
      <c r="N1191" s="653"/>
      <c r="O1191" s="653"/>
      <c r="P1191" s="666"/>
      <c r="Q1191" s="654"/>
    </row>
    <row r="1192" spans="1:17" ht="14.4" customHeight="1" x14ac:dyDescent="0.3">
      <c r="A1192" s="649" t="s">
        <v>5612</v>
      </c>
      <c r="B1192" s="650" t="s">
        <v>4636</v>
      </c>
      <c r="C1192" s="650" t="s">
        <v>4672</v>
      </c>
      <c r="D1192" s="650" t="s">
        <v>4749</v>
      </c>
      <c r="E1192" s="650" t="s">
        <v>4750</v>
      </c>
      <c r="F1192" s="653"/>
      <c r="G1192" s="653"/>
      <c r="H1192" s="653"/>
      <c r="I1192" s="653"/>
      <c r="J1192" s="653"/>
      <c r="K1192" s="653"/>
      <c r="L1192" s="653"/>
      <c r="M1192" s="653"/>
      <c r="N1192" s="653">
        <v>1</v>
      </c>
      <c r="O1192" s="653">
        <v>164</v>
      </c>
      <c r="P1192" s="666"/>
      <c r="Q1192" s="654">
        <v>164</v>
      </c>
    </row>
    <row r="1193" spans="1:17" ht="14.4" customHeight="1" x14ac:dyDescent="0.3">
      <c r="A1193" s="649" t="s">
        <v>5612</v>
      </c>
      <c r="B1193" s="650" t="s">
        <v>4636</v>
      </c>
      <c r="C1193" s="650" t="s">
        <v>4672</v>
      </c>
      <c r="D1193" s="650" t="s">
        <v>4824</v>
      </c>
      <c r="E1193" s="650" t="s">
        <v>4825</v>
      </c>
      <c r="F1193" s="653">
        <v>1</v>
      </c>
      <c r="G1193" s="653">
        <v>338</v>
      </c>
      <c r="H1193" s="653">
        <v>1</v>
      </c>
      <c r="I1193" s="653">
        <v>338</v>
      </c>
      <c r="J1193" s="653">
        <v>1</v>
      </c>
      <c r="K1193" s="653">
        <v>340</v>
      </c>
      <c r="L1193" s="653">
        <v>1.0059171597633136</v>
      </c>
      <c r="M1193" s="653">
        <v>340</v>
      </c>
      <c r="N1193" s="653">
        <v>2</v>
      </c>
      <c r="O1193" s="653">
        <v>684</v>
      </c>
      <c r="P1193" s="666">
        <v>2.0236686390532546</v>
      </c>
      <c r="Q1193" s="654">
        <v>342</v>
      </c>
    </row>
    <row r="1194" spans="1:17" ht="14.4" customHeight="1" x14ac:dyDescent="0.3">
      <c r="A1194" s="649" t="s">
        <v>5613</v>
      </c>
      <c r="B1194" s="650" t="s">
        <v>4636</v>
      </c>
      <c r="C1194" s="650" t="s">
        <v>4661</v>
      </c>
      <c r="D1194" s="650" t="s">
        <v>4664</v>
      </c>
      <c r="E1194" s="650" t="s">
        <v>4665</v>
      </c>
      <c r="F1194" s="653">
        <v>3</v>
      </c>
      <c r="G1194" s="653">
        <v>727.92</v>
      </c>
      <c r="H1194" s="653">
        <v>1</v>
      </c>
      <c r="I1194" s="653">
        <v>242.64</v>
      </c>
      <c r="J1194" s="653"/>
      <c r="K1194" s="653"/>
      <c r="L1194" s="653"/>
      <c r="M1194" s="653"/>
      <c r="N1194" s="653"/>
      <c r="O1194" s="653"/>
      <c r="P1194" s="666"/>
      <c r="Q1194" s="654"/>
    </row>
    <row r="1195" spans="1:17" ht="14.4" customHeight="1" x14ac:dyDescent="0.3">
      <c r="A1195" s="649" t="s">
        <v>5613</v>
      </c>
      <c r="B1195" s="650" t="s">
        <v>4636</v>
      </c>
      <c r="C1195" s="650" t="s">
        <v>4672</v>
      </c>
      <c r="D1195" s="650" t="s">
        <v>4788</v>
      </c>
      <c r="E1195" s="650" t="s">
        <v>4789</v>
      </c>
      <c r="F1195" s="653">
        <v>1</v>
      </c>
      <c r="G1195" s="653">
        <v>185</v>
      </c>
      <c r="H1195" s="653">
        <v>1</v>
      </c>
      <c r="I1195" s="653">
        <v>185</v>
      </c>
      <c r="J1195" s="653"/>
      <c r="K1195" s="653"/>
      <c r="L1195" s="653"/>
      <c r="M1195" s="653"/>
      <c r="N1195" s="653"/>
      <c r="O1195" s="653"/>
      <c r="P1195" s="666"/>
      <c r="Q1195" s="654"/>
    </row>
    <row r="1196" spans="1:17" ht="14.4" customHeight="1" x14ac:dyDescent="0.3">
      <c r="A1196" s="649" t="s">
        <v>5613</v>
      </c>
      <c r="B1196" s="650" t="s">
        <v>4636</v>
      </c>
      <c r="C1196" s="650" t="s">
        <v>4672</v>
      </c>
      <c r="D1196" s="650" t="s">
        <v>4813</v>
      </c>
      <c r="E1196" s="650" t="s">
        <v>4814</v>
      </c>
      <c r="F1196" s="653">
        <v>1</v>
      </c>
      <c r="G1196" s="653">
        <v>1093</v>
      </c>
      <c r="H1196" s="653">
        <v>1</v>
      </c>
      <c r="I1196" s="653">
        <v>1093</v>
      </c>
      <c r="J1196" s="653"/>
      <c r="K1196" s="653"/>
      <c r="L1196" s="653"/>
      <c r="M1196" s="653"/>
      <c r="N1196" s="653"/>
      <c r="O1196" s="653"/>
      <c r="P1196" s="666"/>
      <c r="Q1196" s="654"/>
    </row>
    <row r="1197" spans="1:17" ht="14.4" customHeight="1" x14ac:dyDescent="0.3">
      <c r="A1197" s="649" t="s">
        <v>5613</v>
      </c>
      <c r="B1197" s="650" t="s">
        <v>4636</v>
      </c>
      <c r="C1197" s="650" t="s">
        <v>4672</v>
      </c>
      <c r="D1197" s="650" t="s">
        <v>4683</v>
      </c>
      <c r="E1197" s="650" t="s">
        <v>4632</v>
      </c>
      <c r="F1197" s="653">
        <v>1</v>
      </c>
      <c r="G1197" s="653">
        <v>156</v>
      </c>
      <c r="H1197" s="653">
        <v>1</v>
      </c>
      <c r="I1197" s="653">
        <v>156</v>
      </c>
      <c r="J1197" s="653"/>
      <c r="K1197" s="653"/>
      <c r="L1197" s="653"/>
      <c r="M1197" s="653"/>
      <c r="N1197" s="653"/>
      <c r="O1197" s="653"/>
      <c r="P1197" s="666"/>
      <c r="Q1197" s="654"/>
    </row>
    <row r="1198" spans="1:17" ht="14.4" customHeight="1" x14ac:dyDescent="0.3">
      <c r="A1198" s="649" t="s">
        <v>5613</v>
      </c>
      <c r="B1198" s="650" t="s">
        <v>4636</v>
      </c>
      <c r="C1198" s="650" t="s">
        <v>4672</v>
      </c>
      <c r="D1198" s="650" t="s">
        <v>4684</v>
      </c>
      <c r="E1198" s="650" t="s">
        <v>4632</v>
      </c>
      <c r="F1198" s="653">
        <v>1</v>
      </c>
      <c r="G1198" s="653">
        <v>78</v>
      </c>
      <c r="H1198" s="653">
        <v>1</v>
      </c>
      <c r="I1198" s="653">
        <v>78</v>
      </c>
      <c r="J1198" s="653"/>
      <c r="K1198" s="653"/>
      <c r="L1198" s="653"/>
      <c r="M1198" s="653"/>
      <c r="N1198" s="653"/>
      <c r="O1198" s="653"/>
      <c r="P1198" s="666"/>
      <c r="Q1198" s="654"/>
    </row>
    <row r="1199" spans="1:17" ht="14.4" customHeight="1" x14ac:dyDescent="0.3">
      <c r="A1199" s="649" t="s">
        <v>5613</v>
      </c>
      <c r="B1199" s="650" t="s">
        <v>4636</v>
      </c>
      <c r="C1199" s="650" t="s">
        <v>4672</v>
      </c>
      <c r="D1199" s="650" t="s">
        <v>4685</v>
      </c>
      <c r="E1199" s="650" t="s">
        <v>4686</v>
      </c>
      <c r="F1199" s="653">
        <v>197</v>
      </c>
      <c r="G1199" s="653">
        <v>45507</v>
      </c>
      <c r="H1199" s="653">
        <v>1</v>
      </c>
      <c r="I1199" s="653">
        <v>231</v>
      </c>
      <c r="J1199" s="653"/>
      <c r="K1199" s="653"/>
      <c r="L1199" s="653"/>
      <c r="M1199" s="653"/>
      <c r="N1199" s="653"/>
      <c r="O1199" s="653"/>
      <c r="P1199" s="666"/>
      <c r="Q1199" s="654"/>
    </row>
    <row r="1200" spans="1:17" ht="14.4" customHeight="1" x14ac:dyDescent="0.3">
      <c r="A1200" s="649" t="s">
        <v>5613</v>
      </c>
      <c r="B1200" s="650" t="s">
        <v>4636</v>
      </c>
      <c r="C1200" s="650" t="s">
        <v>4672</v>
      </c>
      <c r="D1200" s="650" t="s">
        <v>4687</v>
      </c>
      <c r="E1200" s="650" t="s">
        <v>4688</v>
      </c>
      <c r="F1200" s="653">
        <v>798</v>
      </c>
      <c r="G1200" s="653">
        <v>92568</v>
      </c>
      <c r="H1200" s="653">
        <v>1</v>
      </c>
      <c r="I1200" s="653">
        <v>116</v>
      </c>
      <c r="J1200" s="653"/>
      <c r="K1200" s="653"/>
      <c r="L1200" s="653"/>
      <c r="M1200" s="653"/>
      <c r="N1200" s="653"/>
      <c r="O1200" s="653"/>
      <c r="P1200" s="666"/>
      <c r="Q1200" s="654"/>
    </row>
    <row r="1201" spans="1:17" ht="14.4" customHeight="1" x14ac:dyDescent="0.3">
      <c r="A1201" s="649" t="s">
        <v>5613</v>
      </c>
      <c r="B1201" s="650" t="s">
        <v>4636</v>
      </c>
      <c r="C1201" s="650" t="s">
        <v>4672</v>
      </c>
      <c r="D1201" s="650" t="s">
        <v>4691</v>
      </c>
      <c r="E1201" s="650" t="s">
        <v>4692</v>
      </c>
      <c r="F1201" s="653">
        <v>25</v>
      </c>
      <c r="G1201" s="653">
        <v>12075</v>
      </c>
      <c r="H1201" s="653">
        <v>1</v>
      </c>
      <c r="I1201" s="653">
        <v>483</v>
      </c>
      <c r="J1201" s="653"/>
      <c r="K1201" s="653"/>
      <c r="L1201" s="653"/>
      <c r="M1201" s="653"/>
      <c r="N1201" s="653"/>
      <c r="O1201" s="653"/>
      <c r="P1201" s="666"/>
      <c r="Q1201" s="654"/>
    </row>
    <row r="1202" spans="1:17" ht="14.4" customHeight="1" x14ac:dyDescent="0.3">
      <c r="A1202" s="649" t="s">
        <v>5613</v>
      </c>
      <c r="B1202" s="650" t="s">
        <v>4636</v>
      </c>
      <c r="C1202" s="650" t="s">
        <v>4672</v>
      </c>
      <c r="D1202" s="650" t="s">
        <v>4693</v>
      </c>
      <c r="E1202" s="650" t="s">
        <v>4694</v>
      </c>
      <c r="F1202" s="653">
        <v>23</v>
      </c>
      <c r="G1202" s="653">
        <v>15548</v>
      </c>
      <c r="H1202" s="653">
        <v>1</v>
      </c>
      <c r="I1202" s="653">
        <v>676</v>
      </c>
      <c r="J1202" s="653"/>
      <c r="K1202" s="653"/>
      <c r="L1202" s="653"/>
      <c r="M1202" s="653"/>
      <c r="N1202" s="653"/>
      <c r="O1202" s="653"/>
      <c r="P1202" s="666"/>
      <c r="Q1202" s="654"/>
    </row>
    <row r="1203" spans="1:17" ht="14.4" customHeight="1" x14ac:dyDescent="0.3">
      <c r="A1203" s="649" t="s">
        <v>5613</v>
      </c>
      <c r="B1203" s="650" t="s">
        <v>4636</v>
      </c>
      <c r="C1203" s="650" t="s">
        <v>4672</v>
      </c>
      <c r="D1203" s="650" t="s">
        <v>4695</v>
      </c>
      <c r="E1203" s="650" t="s">
        <v>4696</v>
      </c>
      <c r="F1203" s="653">
        <v>1</v>
      </c>
      <c r="G1203" s="653">
        <v>748</v>
      </c>
      <c r="H1203" s="653">
        <v>1</v>
      </c>
      <c r="I1203" s="653">
        <v>748</v>
      </c>
      <c r="J1203" s="653"/>
      <c r="K1203" s="653"/>
      <c r="L1203" s="653"/>
      <c r="M1203" s="653"/>
      <c r="N1203" s="653"/>
      <c r="O1203" s="653"/>
      <c r="P1203" s="666"/>
      <c r="Q1203" s="654"/>
    </row>
    <row r="1204" spans="1:17" ht="14.4" customHeight="1" x14ac:dyDescent="0.3">
      <c r="A1204" s="649" t="s">
        <v>5613</v>
      </c>
      <c r="B1204" s="650" t="s">
        <v>4636</v>
      </c>
      <c r="C1204" s="650" t="s">
        <v>4672</v>
      </c>
      <c r="D1204" s="650" t="s">
        <v>4697</v>
      </c>
      <c r="E1204" s="650" t="s">
        <v>4692</v>
      </c>
      <c r="F1204" s="653">
        <v>7</v>
      </c>
      <c r="G1204" s="653">
        <v>3850</v>
      </c>
      <c r="H1204" s="653">
        <v>1</v>
      </c>
      <c r="I1204" s="653">
        <v>550</v>
      </c>
      <c r="J1204" s="653"/>
      <c r="K1204" s="653"/>
      <c r="L1204" s="653"/>
      <c r="M1204" s="653"/>
      <c r="N1204" s="653"/>
      <c r="O1204" s="653"/>
      <c r="P1204" s="666"/>
      <c r="Q1204" s="654"/>
    </row>
    <row r="1205" spans="1:17" ht="14.4" customHeight="1" x14ac:dyDescent="0.3">
      <c r="A1205" s="649" t="s">
        <v>5613</v>
      </c>
      <c r="B1205" s="650" t="s">
        <v>4636</v>
      </c>
      <c r="C1205" s="650" t="s">
        <v>4672</v>
      </c>
      <c r="D1205" s="650" t="s">
        <v>4698</v>
      </c>
      <c r="E1205" s="650" t="s">
        <v>4694</v>
      </c>
      <c r="F1205" s="653">
        <v>44</v>
      </c>
      <c r="G1205" s="653">
        <v>32692</v>
      </c>
      <c r="H1205" s="653">
        <v>1</v>
      </c>
      <c r="I1205" s="653">
        <v>743</v>
      </c>
      <c r="J1205" s="653"/>
      <c r="K1205" s="653"/>
      <c r="L1205" s="653"/>
      <c r="M1205" s="653"/>
      <c r="N1205" s="653"/>
      <c r="O1205" s="653"/>
      <c r="P1205" s="666"/>
      <c r="Q1205" s="654"/>
    </row>
    <row r="1206" spans="1:17" ht="14.4" customHeight="1" x14ac:dyDescent="0.3">
      <c r="A1206" s="649" t="s">
        <v>5613</v>
      </c>
      <c r="B1206" s="650" t="s">
        <v>4636</v>
      </c>
      <c r="C1206" s="650" t="s">
        <v>4672</v>
      </c>
      <c r="D1206" s="650" t="s">
        <v>4790</v>
      </c>
      <c r="E1206" s="650" t="s">
        <v>4791</v>
      </c>
      <c r="F1206" s="653">
        <v>630</v>
      </c>
      <c r="G1206" s="653">
        <v>504000</v>
      </c>
      <c r="H1206" s="653">
        <v>1</v>
      </c>
      <c r="I1206" s="653">
        <v>800</v>
      </c>
      <c r="J1206" s="653"/>
      <c r="K1206" s="653"/>
      <c r="L1206" s="653"/>
      <c r="M1206" s="653"/>
      <c r="N1206" s="653"/>
      <c r="O1206" s="653"/>
      <c r="P1206" s="666"/>
      <c r="Q1206" s="654"/>
    </row>
    <row r="1207" spans="1:17" ht="14.4" customHeight="1" x14ac:dyDescent="0.3">
      <c r="A1207" s="649" t="s">
        <v>5613</v>
      </c>
      <c r="B1207" s="650" t="s">
        <v>4636</v>
      </c>
      <c r="C1207" s="650" t="s">
        <v>4672</v>
      </c>
      <c r="D1207" s="650" t="s">
        <v>4699</v>
      </c>
      <c r="E1207" s="650" t="s">
        <v>4700</v>
      </c>
      <c r="F1207" s="653">
        <v>1</v>
      </c>
      <c r="G1207" s="653">
        <v>435</v>
      </c>
      <c r="H1207" s="653">
        <v>1</v>
      </c>
      <c r="I1207" s="653">
        <v>435</v>
      </c>
      <c r="J1207" s="653"/>
      <c r="K1207" s="653"/>
      <c r="L1207" s="653"/>
      <c r="M1207" s="653"/>
      <c r="N1207" s="653"/>
      <c r="O1207" s="653"/>
      <c r="P1207" s="666"/>
      <c r="Q1207" s="654"/>
    </row>
    <row r="1208" spans="1:17" ht="14.4" customHeight="1" x14ac:dyDescent="0.3">
      <c r="A1208" s="649" t="s">
        <v>5613</v>
      </c>
      <c r="B1208" s="650" t="s">
        <v>4636</v>
      </c>
      <c r="C1208" s="650" t="s">
        <v>4672</v>
      </c>
      <c r="D1208" s="650" t="s">
        <v>4701</v>
      </c>
      <c r="E1208" s="650" t="s">
        <v>4702</v>
      </c>
      <c r="F1208" s="653">
        <v>2</v>
      </c>
      <c r="G1208" s="653">
        <v>856</v>
      </c>
      <c r="H1208" s="653">
        <v>1</v>
      </c>
      <c r="I1208" s="653">
        <v>428</v>
      </c>
      <c r="J1208" s="653"/>
      <c r="K1208" s="653"/>
      <c r="L1208" s="653"/>
      <c r="M1208" s="653"/>
      <c r="N1208" s="653"/>
      <c r="O1208" s="653"/>
      <c r="P1208" s="666"/>
      <c r="Q1208" s="654"/>
    </row>
    <row r="1209" spans="1:17" ht="14.4" customHeight="1" x14ac:dyDescent="0.3">
      <c r="A1209" s="649" t="s">
        <v>5613</v>
      </c>
      <c r="B1209" s="650" t="s">
        <v>4636</v>
      </c>
      <c r="C1209" s="650" t="s">
        <v>4672</v>
      </c>
      <c r="D1209" s="650" t="s">
        <v>4815</v>
      </c>
      <c r="E1209" s="650" t="s">
        <v>4740</v>
      </c>
      <c r="F1209" s="653">
        <v>3</v>
      </c>
      <c r="G1209" s="653">
        <v>2103</v>
      </c>
      <c r="H1209" s="653">
        <v>1</v>
      </c>
      <c r="I1209" s="653">
        <v>701</v>
      </c>
      <c r="J1209" s="653"/>
      <c r="K1209" s="653"/>
      <c r="L1209" s="653"/>
      <c r="M1209" s="653"/>
      <c r="N1209" s="653"/>
      <c r="O1209" s="653"/>
      <c r="P1209" s="666"/>
      <c r="Q1209" s="654"/>
    </row>
    <row r="1210" spans="1:17" ht="14.4" customHeight="1" x14ac:dyDescent="0.3">
      <c r="A1210" s="649" t="s">
        <v>5613</v>
      </c>
      <c r="B1210" s="650" t="s">
        <v>4636</v>
      </c>
      <c r="C1210" s="650" t="s">
        <v>4672</v>
      </c>
      <c r="D1210" s="650" t="s">
        <v>4703</v>
      </c>
      <c r="E1210" s="650" t="s">
        <v>4696</v>
      </c>
      <c r="F1210" s="653">
        <v>1</v>
      </c>
      <c r="G1210" s="653">
        <v>815</v>
      </c>
      <c r="H1210" s="653">
        <v>1</v>
      </c>
      <c r="I1210" s="653">
        <v>815</v>
      </c>
      <c r="J1210" s="653"/>
      <c r="K1210" s="653"/>
      <c r="L1210" s="653"/>
      <c r="M1210" s="653"/>
      <c r="N1210" s="653"/>
      <c r="O1210" s="653"/>
      <c r="P1210" s="666"/>
      <c r="Q1210" s="654"/>
    </row>
    <row r="1211" spans="1:17" ht="14.4" customHeight="1" x14ac:dyDescent="0.3">
      <c r="A1211" s="649" t="s">
        <v>5613</v>
      </c>
      <c r="B1211" s="650" t="s">
        <v>4636</v>
      </c>
      <c r="C1211" s="650" t="s">
        <v>4672</v>
      </c>
      <c r="D1211" s="650" t="s">
        <v>4704</v>
      </c>
      <c r="E1211" s="650" t="s">
        <v>4705</v>
      </c>
      <c r="F1211" s="653">
        <v>103</v>
      </c>
      <c r="G1211" s="653">
        <v>21218</v>
      </c>
      <c r="H1211" s="653">
        <v>1</v>
      </c>
      <c r="I1211" s="653">
        <v>206</v>
      </c>
      <c r="J1211" s="653"/>
      <c r="K1211" s="653"/>
      <c r="L1211" s="653"/>
      <c r="M1211" s="653"/>
      <c r="N1211" s="653"/>
      <c r="O1211" s="653"/>
      <c r="P1211" s="666"/>
      <c r="Q1211" s="654"/>
    </row>
    <row r="1212" spans="1:17" ht="14.4" customHeight="1" x14ac:dyDescent="0.3">
      <c r="A1212" s="649" t="s">
        <v>5613</v>
      </c>
      <c r="B1212" s="650" t="s">
        <v>4636</v>
      </c>
      <c r="C1212" s="650" t="s">
        <v>4672</v>
      </c>
      <c r="D1212" s="650" t="s">
        <v>4712</v>
      </c>
      <c r="E1212" s="650" t="s">
        <v>4713</v>
      </c>
      <c r="F1212" s="653">
        <v>1127</v>
      </c>
      <c r="G1212" s="653">
        <v>91287</v>
      </c>
      <c r="H1212" s="653">
        <v>1</v>
      </c>
      <c r="I1212" s="653">
        <v>81</v>
      </c>
      <c r="J1212" s="653"/>
      <c r="K1212" s="653"/>
      <c r="L1212" s="653"/>
      <c r="M1212" s="653"/>
      <c r="N1212" s="653"/>
      <c r="O1212" s="653"/>
      <c r="P1212" s="666"/>
      <c r="Q1212" s="654"/>
    </row>
    <row r="1213" spans="1:17" ht="14.4" customHeight="1" x14ac:dyDescent="0.3">
      <c r="A1213" s="649" t="s">
        <v>5613</v>
      </c>
      <c r="B1213" s="650" t="s">
        <v>4636</v>
      </c>
      <c r="C1213" s="650" t="s">
        <v>4672</v>
      </c>
      <c r="D1213" s="650" t="s">
        <v>4792</v>
      </c>
      <c r="E1213" s="650" t="s">
        <v>4791</v>
      </c>
      <c r="F1213" s="653">
        <v>92</v>
      </c>
      <c r="G1213" s="653">
        <v>85192</v>
      </c>
      <c r="H1213" s="653">
        <v>1</v>
      </c>
      <c r="I1213" s="653">
        <v>926</v>
      </c>
      <c r="J1213" s="653"/>
      <c r="K1213" s="653"/>
      <c r="L1213" s="653"/>
      <c r="M1213" s="653"/>
      <c r="N1213" s="653"/>
      <c r="O1213" s="653"/>
      <c r="P1213" s="666"/>
      <c r="Q1213" s="654"/>
    </row>
    <row r="1214" spans="1:17" ht="14.4" customHeight="1" x14ac:dyDescent="0.3">
      <c r="A1214" s="649" t="s">
        <v>5613</v>
      </c>
      <c r="B1214" s="650" t="s">
        <v>4636</v>
      </c>
      <c r="C1214" s="650" t="s">
        <v>4672</v>
      </c>
      <c r="D1214" s="650" t="s">
        <v>4793</v>
      </c>
      <c r="E1214" s="650" t="s">
        <v>4791</v>
      </c>
      <c r="F1214" s="653">
        <v>310</v>
      </c>
      <c r="G1214" s="653">
        <v>227230</v>
      </c>
      <c r="H1214" s="653">
        <v>1</v>
      </c>
      <c r="I1214" s="653">
        <v>733</v>
      </c>
      <c r="J1214" s="653"/>
      <c r="K1214" s="653"/>
      <c r="L1214" s="653"/>
      <c r="M1214" s="653"/>
      <c r="N1214" s="653"/>
      <c r="O1214" s="653"/>
      <c r="P1214" s="666"/>
      <c r="Q1214" s="654"/>
    </row>
    <row r="1215" spans="1:17" ht="14.4" customHeight="1" x14ac:dyDescent="0.3">
      <c r="A1215" s="649" t="s">
        <v>5613</v>
      </c>
      <c r="B1215" s="650" t="s">
        <v>4636</v>
      </c>
      <c r="C1215" s="650" t="s">
        <v>4672</v>
      </c>
      <c r="D1215" s="650" t="s">
        <v>4794</v>
      </c>
      <c r="E1215" s="650" t="s">
        <v>4795</v>
      </c>
      <c r="F1215" s="653">
        <v>8</v>
      </c>
      <c r="G1215" s="653">
        <v>4184</v>
      </c>
      <c r="H1215" s="653">
        <v>1</v>
      </c>
      <c r="I1215" s="653">
        <v>523</v>
      </c>
      <c r="J1215" s="653"/>
      <c r="K1215" s="653"/>
      <c r="L1215" s="653"/>
      <c r="M1215" s="653"/>
      <c r="N1215" s="653"/>
      <c r="O1215" s="653"/>
      <c r="P1215" s="666"/>
      <c r="Q1215" s="654"/>
    </row>
    <row r="1216" spans="1:17" ht="14.4" customHeight="1" x14ac:dyDescent="0.3">
      <c r="A1216" s="649" t="s">
        <v>5613</v>
      </c>
      <c r="B1216" s="650" t="s">
        <v>4636</v>
      </c>
      <c r="C1216" s="650" t="s">
        <v>4672</v>
      </c>
      <c r="D1216" s="650" t="s">
        <v>4730</v>
      </c>
      <c r="E1216" s="650" t="s">
        <v>4731</v>
      </c>
      <c r="F1216" s="653">
        <v>2</v>
      </c>
      <c r="G1216" s="653">
        <v>590</v>
      </c>
      <c r="H1216" s="653">
        <v>1</v>
      </c>
      <c r="I1216" s="653">
        <v>295</v>
      </c>
      <c r="J1216" s="653"/>
      <c r="K1216" s="653"/>
      <c r="L1216" s="653"/>
      <c r="M1216" s="653"/>
      <c r="N1216" s="653"/>
      <c r="O1216" s="653"/>
      <c r="P1216" s="666"/>
      <c r="Q1216" s="654"/>
    </row>
    <row r="1217" spans="1:17" ht="14.4" customHeight="1" x14ac:dyDescent="0.3">
      <c r="A1217" s="649" t="s">
        <v>5613</v>
      </c>
      <c r="B1217" s="650" t="s">
        <v>4636</v>
      </c>
      <c r="C1217" s="650" t="s">
        <v>4672</v>
      </c>
      <c r="D1217" s="650" t="s">
        <v>4796</v>
      </c>
      <c r="E1217" s="650" t="s">
        <v>4705</v>
      </c>
      <c r="F1217" s="653">
        <v>60</v>
      </c>
      <c r="G1217" s="653">
        <v>10320</v>
      </c>
      <c r="H1217" s="653">
        <v>1</v>
      </c>
      <c r="I1217" s="653">
        <v>172</v>
      </c>
      <c r="J1217" s="653"/>
      <c r="K1217" s="653"/>
      <c r="L1217" s="653"/>
      <c r="M1217" s="653"/>
      <c r="N1217" s="653"/>
      <c r="O1217" s="653"/>
      <c r="P1217" s="666"/>
      <c r="Q1217" s="654"/>
    </row>
    <row r="1218" spans="1:17" ht="14.4" customHeight="1" x14ac:dyDescent="0.3">
      <c r="A1218" s="649" t="s">
        <v>5613</v>
      </c>
      <c r="B1218" s="650" t="s">
        <v>4636</v>
      </c>
      <c r="C1218" s="650" t="s">
        <v>4672</v>
      </c>
      <c r="D1218" s="650" t="s">
        <v>4734</v>
      </c>
      <c r="E1218" s="650" t="s">
        <v>4731</v>
      </c>
      <c r="F1218" s="653">
        <v>5</v>
      </c>
      <c r="G1218" s="653">
        <v>1810</v>
      </c>
      <c r="H1218" s="653">
        <v>1</v>
      </c>
      <c r="I1218" s="653">
        <v>362</v>
      </c>
      <c r="J1218" s="653"/>
      <c r="K1218" s="653"/>
      <c r="L1218" s="653"/>
      <c r="M1218" s="653"/>
      <c r="N1218" s="653"/>
      <c r="O1218" s="653"/>
      <c r="P1218" s="666"/>
      <c r="Q1218" s="654"/>
    </row>
    <row r="1219" spans="1:17" ht="14.4" customHeight="1" x14ac:dyDescent="0.3">
      <c r="A1219" s="649" t="s">
        <v>5613</v>
      </c>
      <c r="B1219" s="650" t="s">
        <v>4636</v>
      </c>
      <c r="C1219" s="650" t="s">
        <v>4672</v>
      </c>
      <c r="D1219" s="650" t="s">
        <v>4737</v>
      </c>
      <c r="E1219" s="650" t="s">
        <v>4738</v>
      </c>
      <c r="F1219" s="653">
        <v>1</v>
      </c>
      <c r="G1219" s="653">
        <v>632</v>
      </c>
      <c r="H1219" s="653">
        <v>1</v>
      </c>
      <c r="I1219" s="653">
        <v>632</v>
      </c>
      <c r="J1219" s="653"/>
      <c r="K1219" s="653"/>
      <c r="L1219" s="653"/>
      <c r="M1219" s="653"/>
      <c r="N1219" s="653"/>
      <c r="O1219" s="653"/>
      <c r="P1219" s="666"/>
      <c r="Q1219" s="654"/>
    </row>
    <row r="1220" spans="1:17" ht="14.4" customHeight="1" x14ac:dyDescent="0.3">
      <c r="A1220" s="649" t="s">
        <v>5613</v>
      </c>
      <c r="B1220" s="650" t="s">
        <v>4636</v>
      </c>
      <c r="C1220" s="650" t="s">
        <v>4672</v>
      </c>
      <c r="D1220" s="650" t="s">
        <v>4739</v>
      </c>
      <c r="E1220" s="650" t="s">
        <v>4740</v>
      </c>
      <c r="F1220" s="653">
        <v>1</v>
      </c>
      <c r="G1220" s="653">
        <v>599</v>
      </c>
      <c r="H1220" s="653">
        <v>1</v>
      </c>
      <c r="I1220" s="653">
        <v>599</v>
      </c>
      <c r="J1220" s="653"/>
      <c r="K1220" s="653"/>
      <c r="L1220" s="653"/>
      <c r="M1220" s="653"/>
      <c r="N1220" s="653"/>
      <c r="O1220" s="653"/>
      <c r="P1220" s="666"/>
      <c r="Q1220" s="654"/>
    </row>
    <row r="1221" spans="1:17" ht="14.4" customHeight="1" x14ac:dyDescent="0.3">
      <c r="A1221" s="649" t="s">
        <v>5613</v>
      </c>
      <c r="B1221" s="650" t="s">
        <v>4636</v>
      </c>
      <c r="C1221" s="650" t="s">
        <v>4672</v>
      </c>
      <c r="D1221" s="650" t="s">
        <v>4816</v>
      </c>
      <c r="E1221" s="650" t="s">
        <v>4817</v>
      </c>
      <c r="F1221" s="653">
        <v>5</v>
      </c>
      <c r="G1221" s="653">
        <v>500</v>
      </c>
      <c r="H1221" s="653">
        <v>1</v>
      </c>
      <c r="I1221" s="653">
        <v>100</v>
      </c>
      <c r="J1221" s="653"/>
      <c r="K1221" s="653"/>
      <c r="L1221" s="653"/>
      <c r="M1221" s="653"/>
      <c r="N1221" s="653"/>
      <c r="O1221" s="653"/>
      <c r="P1221" s="666"/>
      <c r="Q1221" s="654"/>
    </row>
    <row r="1222" spans="1:17" ht="14.4" customHeight="1" x14ac:dyDescent="0.3">
      <c r="A1222" s="649" t="s">
        <v>5613</v>
      </c>
      <c r="B1222" s="650" t="s">
        <v>4636</v>
      </c>
      <c r="C1222" s="650" t="s">
        <v>4672</v>
      </c>
      <c r="D1222" s="650" t="s">
        <v>4745</v>
      </c>
      <c r="E1222" s="650" t="s">
        <v>4700</v>
      </c>
      <c r="F1222" s="653">
        <v>1</v>
      </c>
      <c r="G1222" s="653">
        <v>333</v>
      </c>
      <c r="H1222" s="653">
        <v>1</v>
      </c>
      <c r="I1222" s="653">
        <v>333</v>
      </c>
      <c r="J1222" s="653"/>
      <c r="K1222" s="653"/>
      <c r="L1222" s="653"/>
      <c r="M1222" s="653"/>
      <c r="N1222" s="653"/>
      <c r="O1222" s="653"/>
      <c r="P1222" s="666"/>
      <c r="Q1222" s="654"/>
    </row>
    <row r="1223" spans="1:17" ht="14.4" customHeight="1" x14ac:dyDescent="0.3">
      <c r="A1223" s="649" t="s">
        <v>5613</v>
      </c>
      <c r="B1223" s="650" t="s">
        <v>4636</v>
      </c>
      <c r="C1223" s="650" t="s">
        <v>4672</v>
      </c>
      <c r="D1223" s="650" t="s">
        <v>4746</v>
      </c>
      <c r="E1223" s="650" t="s">
        <v>4702</v>
      </c>
      <c r="F1223" s="653">
        <v>1</v>
      </c>
      <c r="G1223" s="653">
        <v>361</v>
      </c>
      <c r="H1223" s="653">
        <v>1</v>
      </c>
      <c r="I1223" s="653">
        <v>361</v>
      </c>
      <c r="J1223" s="653"/>
      <c r="K1223" s="653"/>
      <c r="L1223" s="653"/>
      <c r="M1223" s="653"/>
      <c r="N1223" s="653"/>
      <c r="O1223" s="653"/>
      <c r="P1223" s="666"/>
      <c r="Q1223" s="654"/>
    </row>
    <row r="1224" spans="1:17" ht="14.4" customHeight="1" x14ac:dyDescent="0.3">
      <c r="A1224" s="649" t="s">
        <v>5613</v>
      </c>
      <c r="B1224" s="650" t="s">
        <v>4636</v>
      </c>
      <c r="C1224" s="650" t="s">
        <v>4672</v>
      </c>
      <c r="D1224" s="650" t="s">
        <v>4807</v>
      </c>
      <c r="E1224" s="650" t="s">
        <v>4791</v>
      </c>
      <c r="F1224" s="653">
        <v>20</v>
      </c>
      <c r="G1224" s="653">
        <v>17180</v>
      </c>
      <c r="H1224" s="653">
        <v>1</v>
      </c>
      <c r="I1224" s="653">
        <v>859</v>
      </c>
      <c r="J1224" s="653"/>
      <c r="K1224" s="653"/>
      <c r="L1224" s="653"/>
      <c r="M1224" s="653"/>
      <c r="N1224" s="653"/>
      <c r="O1224" s="653"/>
      <c r="P1224" s="666"/>
      <c r="Q1224" s="654"/>
    </row>
    <row r="1225" spans="1:17" ht="14.4" customHeight="1" x14ac:dyDescent="0.3">
      <c r="A1225" s="649" t="s">
        <v>5613</v>
      </c>
      <c r="B1225" s="650" t="s">
        <v>4636</v>
      </c>
      <c r="C1225" s="650" t="s">
        <v>4672</v>
      </c>
      <c r="D1225" s="650" t="s">
        <v>4747</v>
      </c>
      <c r="E1225" s="650" t="s">
        <v>4748</v>
      </c>
      <c r="F1225" s="653">
        <v>2</v>
      </c>
      <c r="G1225" s="653">
        <v>1038</v>
      </c>
      <c r="H1225" s="653">
        <v>1</v>
      </c>
      <c r="I1225" s="653">
        <v>519</v>
      </c>
      <c r="J1225" s="653"/>
      <c r="K1225" s="653"/>
      <c r="L1225" s="653"/>
      <c r="M1225" s="653"/>
      <c r="N1225" s="653"/>
      <c r="O1225" s="653"/>
      <c r="P1225" s="666"/>
      <c r="Q1225" s="654"/>
    </row>
    <row r="1226" spans="1:17" ht="14.4" customHeight="1" x14ac:dyDescent="0.3">
      <c r="A1226" s="649" t="s">
        <v>5613</v>
      </c>
      <c r="B1226" s="650" t="s">
        <v>4636</v>
      </c>
      <c r="C1226" s="650" t="s">
        <v>4672</v>
      </c>
      <c r="D1226" s="650" t="s">
        <v>4819</v>
      </c>
      <c r="E1226" s="650" t="s">
        <v>4748</v>
      </c>
      <c r="F1226" s="653">
        <v>22</v>
      </c>
      <c r="G1226" s="653">
        <v>12892</v>
      </c>
      <c r="H1226" s="653">
        <v>1</v>
      </c>
      <c r="I1226" s="653">
        <v>586</v>
      </c>
      <c r="J1226" s="653"/>
      <c r="K1226" s="653"/>
      <c r="L1226" s="653"/>
      <c r="M1226" s="653"/>
      <c r="N1226" s="653"/>
      <c r="O1226" s="653"/>
      <c r="P1226" s="666"/>
      <c r="Q1226" s="654"/>
    </row>
    <row r="1227" spans="1:17" ht="14.4" customHeight="1" x14ac:dyDescent="0.3">
      <c r="A1227" s="649" t="s">
        <v>5613</v>
      </c>
      <c r="B1227" s="650" t="s">
        <v>4636</v>
      </c>
      <c r="C1227" s="650" t="s">
        <v>4672</v>
      </c>
      <c r="D1227" s="650" t="s">
        <v>4827</v>
      </c>
      <c r="E1227" s="650" t="s">
        <v>4748</v>
      </c>
      <c r="F1227" s="653">
        <v>4</v>
      </c>
      <c r="G1227" s="653">
        <v>2924</v>
      </c>
      <c r="H1227" s="653">
        <v>1</v>
      </c>
      <c r="I1227" s="653">
        <v>731</v>
      </c>
      <c r="J1227" s="653"/>
      <c r="K1227" s="653"/>
      <c r="L1227" s="653"/>
      <c r="M1227" s="653"/>
      <c r="N1227" s="653"/>
      <c r="O1227" s="653"/>
      <c r="P1227" s="666"/>
      <c r="Q1227" s="654"/>
    </row>
    <row r="1228" spans="1:17" ht="14.4" customHeight="1" x14ac:dyDescent="0.3">
      <c r="A1228" s="649" t="s">
        <v>5614</v>
      </c>
      <c r="B1228" s="650" t="s">
        <v>4636</v>
      </c>
      <c r="C1228" s="650" t="s">
        <v>4661</v>
      </c>
      <c r="D1228" s="650" t="s">
        <v>4671</v>
      </c>
      <c r="E1228" s="650" t="s">
        <v>4669</v>
      </c>
      <c r="F1228" s="653"/>
      <c r="G1228" s="653"/>
      <c r="H1228" s="653"/>
      <c r="I1228" s="653"/>
      <c r="J1228" s="653"/>
      <c r="K1228" s="653"/>
      <c r="L1228" s="653"/>
      <c r="M1228" s="653"/>
      <c r="N1228" s="653">
        <v>1</v>
      </c>
      <c r="O1228" s="653">
        <v>500</v>
      </c>
      <c r="P1228" s="666"/>
      <c r="Q1228" s="654">
        <v>500</v>
      </c>
    </row>
    <row r="1229" spans="1:17" ht="14.4" customHeight="1" x14ac:dyDescent="0.3">
      <c r="A1229" s="649" t="s">
        <v>5614</v>
      </c>
      <c r="B1229" s="650" t="s">
        <v>4636</v>
      </c>
      <c r="C1229" s="650" t="s">
        <v>4672</v>
      </c>
      <c r="D1229" s="650" t="s">
        <v>4677</v>
      </c>
      <c r="E1229" s="650" t="s">
        <v>4678</v>
      </c>
      <c r="F1229" s="653"/>
      <c r="G1229" s="653"/>
      <c r="H1229" s="653"/>
      <c r="I1229" s="653"/>
      <c r="J1229" s="653">
        <v>1</v>
      </c>
      <c r="K1229" s="653">
        <v>34</v>
      </c>
      <c r="L1229" s="653"/>
      <c r="M1229" s="653">
        <v>34</v>
      </c>
      <c r="N1229" s="653"/>
      <c r="O1229" s="653"/>
      <c r="P1229" s="666"/>
      <c r="Q1229" s="654"/>
    </row>
    <row r="1230" spans="1:17" ht="14.4" customHeight="1" x14ac:dyDescent="0.3">
      <c r="A1230" s="649" t="s">
        <v>5614</v>
      </c>
      <c r="B1230" s="650" t="s">
        <v>4636</v>
      </c>
      <c r="C1230" s="650" t="s">
        <v>4672</v>
      </c>
      <c r="D1230" s="650" t="s">
        <v>4683</v>
      </c>
      <c r="E1230" s="650" t="s">
        <v>4632</v>
      </c>
      <c r="F1230" s="653">
        <v>1</v>
      </c>
      <c r="G1230" s="653">
        <v>156</v>
      </c>
      <c r="H1230" s="653">
        <v>1</v>
      </c>
      <c r="I1230" s="653">
        <v>156</v>
      </c>
      <c r="J1230" s="653"/>
      <c r="K1230" s="653"/>
      <c r="L1230" s="653"/>
      <c r="M1230" s="653"/>
      <c r="N1230" s="653"/>
      <c r="O1230" s="653"/>
      <c r="P1230" s="666"/>
      <c r="Q1230" s="654"/>
    </row>
    <row r="1231" spans="1:17" ht="14.4" customHeight="1" x14ac:dyDescent="0.3">
      <c r="A1231" s="649" t="s">
        <v>5614</v>
      </c>
      <c r="B1231" s="650" t="s">
        <v>4636</v>
      </c>
      <c r="C1231" s="650" t="s">
        <v>4672</v>
      </c>
      <c r="D1231" s="650" t="s">
        <v>4685</v>
      </c>
      <c r="E1231" s="650" t="s">
        <v>4686</v>
      </c>
      <c r="F1231" s="653">
        <v>3</v>
      </c>
      <c r="G1231" s="653">
        <v>693</v>
      </c>
      <c r="H1231" s="653">
        <v>1</v>
      </c>
      <c r="I1231" s="653">
        <v>231</v>
      </c>
      <c r="J1231" s="653">
        <v>13</v>
      </c>
      <c r="K1231" s="653">
        <v>3016</v>
      </c>
      <c r="L1231" s="653">
        <v>4.3520923520923525</v>
      </c>
      <c r="M1231" s="653">
        <v>232</v>
      </c>
      <c r="N1231" s="653">
        <v>11</v>
      </c>
      <c r="O1231" s="653">
        <v>2568</v>
      </c>
      <c r="P1231" s="666">
        <v>3.7056277056277058</v>
      </c>
      <c r="Q1231" s="654">
        <v>233.45454545454547</v>
      </c>
    </row>
    <row r="1232" spans="1:17" ht="14.4" customHeight="1" x14ac:dyDescent="0.3">
      <c r="A1232" s="649" t="s">
        <v>5614</v>
      </c>
      <c r="B1232" s="650" t="s">
        <v>4636</v>
      </c>
      <c r="C1232" s="650" t="s">
        <v>4672</v>
      </c>
      <c r="D1232" s="650" t="s">
        <v>4687</v>
      </c>
      <c r="E1232" s="650" t="s">
        <v>4688</v>
      </c>
      <c r="F1232" s="653">
        <v>4</v>
      </c>
      <c r="G1232" s="653">
        <v>464</v>
      </c>
      <c r="H1232" s="653">
        <v>1</v>
      </c>
      <c r="I1232" s="653">
        <v>116</v>
      </c>
      <c r="J1232" s="653">
        <v>2</v>
      </c>
      <c r="K1232" s="653">
        <v>232</v>
      </c>
      <c r="L1232" s="653">
        <v>0.5</v>
      </c>
      <c r="M1232" s="653">
        <v>116</v>
      </c>
      <c r="N1232" s="653">
        <v>1</v>
      </c>
      <c r="O1232" s="653">
        <v>118</v>
      </c>
      <c r="P1232" s="666">
        <v>0.25431034482758619</v>
      </c>
      <c r="Q1232" s="654">
        <v>118</v>
      </c>
    </row>
    <row r="1233" spans="1:17" ht="14.4" customHeight="1" x14ac:dyDescent="0.3">
      <c r="A1233" s="649" t="s">
        <v>5614</v>
      </c>
      <c r="B1233" s="650" t="s">
        <v>4636</v>
      </c>
      <c r="C1233" s="650" t="s">
        <v>4672</v>
      </c>
      <c r="D1233" s="650" t="s">
        <v>4691</v>
      </c>
      <c r="E1233" s="650" t="s">
        <v>4692</v>
      </c>
      <c r="F1233" s="653"/>
      <c r="G1233" s="653"/>
      <c r="H1233" s="653"/>
      <c r="I1233" s="653"/>
      <c r="J1233" s="653">
        <v>2</v>
      </c>
      <c r="K1233" s="653">
        <v>968</v>
      </c>
      <c r="L1233" s="653"/>
      <c r="M1233" s="653">
        <v>484</v>
      </c>
      <c r="N1233" s="653"/>
      <c r="O1233" s="653"/>
      <c r="P1233" s="666"/>
      <c r="Q1233" s="654"/>
    </row>
    <row r="1234" spans="1:17" ht="14.4" customHeight="1" x14ac:dyDescent="0.3">
      <c r="A1234" s="649" t="s">
        <v>5614</v>
      </c>
      <c r="B1234" s="650" t="s">
        <v>4636</v>
      </c>
      <c r="C1234" s="650" t="s">
        <v>4672</v>
      </c>
      <c r="D1234" s="650" t="s">
        <v>4693</v>
      </c>
      <c r="E1234" s="650" t="s">
        <v>4694</v>
      </c>
      <c r="F1234" s="653">
        <v>3</v>
      </c>
      <c r="G1234" s="653">
        <v>2028</v>
      </c>
      <c r="H1234" s="653">
        <v>1</v>
      </c>
      <c r="I1234" s="653">
        <v>676</v>
      </c>
      <c r="J1234" s="653"/>
      <c r="K1234" s="653"/>
      <c r="L1234" s="653"/>
      <c r="M1234" s="653"/>
      <c r="N1234" s="653"/>
      <c r="O1234" s="653"/>
      <c r="P1234" s="666"/>
      <c r="Q1234" s="654"/>
    </row>
    <row r="1235" spans="1:17" ht="14.4" customHeight="1" x14ac:dyDescent="0.3">
      <c r="A1235" s="649" t="s">
        <v>5614</v>
      </c>
      <c r="B1235" s="650" t="s">
        <v>4636</v>
      </c>
      <c r="C1235" s="650" t="s">
        <v>4672</v>
      </c>
      <c r="D1235" s="650" t="s">
        <v>4708</v>
      </c>
      <c r="E1235" s="650" t="s">
        <v>4709</v>
      </c>
      <c r="F1235" s="653">
        <v>1</v>
      </c>
      <c r="G1235" s="653">
        <v>326</v>
      </c>
      <c r="H1235" s="653">
        <v>1</v>
      </c>
      <c r="I1235" s="653">
        <v>326</v>
      </c>
      <c r="J1235" s="653">
        <v>1</v>
      </c>
      <c r="K1235" s="653">
        <v>327</v>
      </c>
      <c r="L1235" s="653">
        <v>1.0030674846625767</v>
      </c>
      <c r="M1235" s="653">
        <v>327</v>
      </c>
      <c r="N1235" s="653">
        <v>2</v>
      </c>
      <c r="O1235" s="653">
        <v>654</v>
      </c>
      <c r="P1235" s="666">
        <v>2.0061349693251533</v>
      </c>
      <c r="Q1235" s="654">
        <v>327</v>
      </c>
    </row>
    <row r="1236" spans="1:17" ht="14.4" customHeight="1" x14ac:dyDescent="0.3">
      <c r="A1236" s="649" t="s">
        <v>5614</v>
      </c>
      <c r="B1236" s="650" t="s">
        <v>4636</v>
      </c>
      <c r="C1236" s="650" t="s">
        <v>4672</v>
      </c>
      <c r="D1236" s="650" t="s">
        <v>4716</v>
      </c>
      <c r="E1236" s="650" t="s">
        <v>4717</v>
      </c>
      <c r="F1236" s="653"/>
      <c r="G1236" s="653"/>
      <c r="H1236" s="653"/>
      <c r="I1236" s="653"/>
      <c r="J1236" s="653">
        <v>2</v>
      </c>
      <c r="K1236" s="653">
        <v>1406</v>
      </c>
      <c r="L1236" s="653"/>
      <c r="M1236" s="653">
        <v>703</v>
      </c>
      <c r="N1236" s="653">
        <v>3</v>
      </c>
      <c r="O1236" s="653">
        <v>2115</v>
      </c>
      <c r="P1236" s="666"/>
      <c r="Q1236" s="654">
        <v>705</v>
      </c>
    </row>
    <row r="1237" spans="1:17" ht="14.4" customHeight="1" x14ac:dyDescent="0.3">
      <c r="A1237" s="649" t="s">
        <v>5614</v>
      </c>
      <c r="B1237" s="650" t="s">
        <v>4636</v>
      </c>
      <c r="C1237" s="650" t="s">
        <v>4672</v>
      </c>
      <c r="D1237" s="650" t="s">
        <v>4722</v>
      </c>
      <c r="E1237" s="650" t="s">
        <v>4723</v>
      </c>
      <c r="F1237" s="653"/>
      <c r="G1237" s="653"/>
      <c r="H1237" s="653"/>
      <c r="I1237" s="653"/>
      <c r="J1237" s="653"/>
      <c r="K1237" s="653"/>
      <c r="L1237" s="653"/>
      <c r="M1237" s="653"/>
      <c r="N1237" s="653">
        <v>8</v>
      </c>
      <c r="O1237" s="653">
        <v>896</v>
      </c>
      <c r="P1237" s="666"/>
      <c r="Q1237" s="654">
        <v>112</v>
      </c>
    </row>
    <row r="1238" spans="1:17" ht="14.4" customHeight="1" x14ac:dyDescent="0.3">
      <c r="A1238" s="649" t="s">
        <v>5614</v>
      </c>
      <c r="B1238" s="650" t="s">
        <v>4636</v>
      </c>
      <c r="C1238" s="650" t="s">
        <v>4672</v>
      </c>
      <c r="D1238" s="650" t="s">
        <v>4730</v>
      </c>
      <c r="E1238" s="650" t="s">
        <v>4731</v>
      </c>
      <c r="F1238" s="653"/>
      <c r="G1238" s="653"/>
      <c r="H1238" s="653"/>
      <c r="I1238" s="653"/>
      <c r="J1238" s="653">
        <v>2</v>
      </c>
      <c r="K1238" s="653">
        <v>592</v>
      </c>
      <c r="L1238" s="653"/>
      <c r="M1238" s="653">
        <v>296</v>
      </c>
      <c r="N1238" s="653"/>
      <c r="O1238" s="653"/>
      <c r="P1238" s="666"/>
      <c r="Q1238" s="654"/>
    </row>
    <row r="1239" spans="1:17" ht="14.4" customHeight="1" x14ac:dyDescent="0.3">
      <c r="A1239" s="649" t="s">
        <v>5614</v>
      </c>
      <c r="B1239" s="650" t="s">
        <v>4636</v>
      </c>
      <c r="C1239" s="650" t="s">
        <v>4672</v>
      </c>
      <c r="D1239" s="650" t="s">
        <v>4745</v>
      </c>
      <c r="E1239" s="650" t="s">
        <v>4700</v>
      </c>
      <c r="F1239" s="653"/>
      <c r="G1239" s="653"/>
      <c r="H1239" s="653"/>
      <c r="I1239" s="653"/>
      <c r="J1239" s="653">
        <v>1</v>
      </c>
      <c r="K1239" s="653">
        <v>335</v>
      </c>
      <c r="L1239" s="653"/>
      <c r="M1239" s="653">
        <v>335</v>
      </c>
      <c r="N1239" s="653"/>
      <c r="O1239" s="653"/>
      <c r="P1239" s="666"/>
      <c r="Q1239" s="654"/>
    </row>
    <row r="1240" spans="1:17" ht="14.4" customHeight="1" x14ac:dyDescent="0.3">
      <c r="A1240" s="649" t="s">
        <v>5614</v>
      </c>
      <c r="B1240" s="650" t="s">
        <v>4636</v>
      </c>
      <c r="C1240" s="650" t="s">
        <v>4672</v>
      </c>
      <c r="D1240" s="650" t="s">
        <v>4752</v>
      </c>
      <c r="E1240" s="650" t="s">
        <v>4753</v>
      </c>
      <c r="F1240" s="653"/>
      <c r="G1240" s="653"/>
      <c r="H1240" s="653"/>
      <c r="I1240" s="653"/>
      <c r="J1240" s="653"/>
      <c r="K1240" s="653"/>
      <c r="L1240" s="653"/>
      <c r="M1240" s="653"/>
      <c r="N1240" s="653">
        <v>1</v>
      </c>
      <c r="O1240" s="653">
        <v>1043</v>
      </c>
      <c r="P1240" s="666"/>
      <c r="Q1240" s="654">
        <v>1043</v>
      </c>
    </row>
    <row r="1241" spans="1:17" ht="14.4" customHeight="1" x14ac:dyDescent="0.3">
      <c r="A1241" s="649" t="s">
        <v>5615</v>
      </c>
      <c r="B1241" s="650" t="s">
        <v>4636</v>
      </c>
      <c r="C1241" s="650" t="s">
        <v>4661</v>
      </c>
      <c r="D1241" s="650" t="s">
        <v>4786</v>
      </c>
      <c r="E1241" s="650" t="s">
        <v>4787</v>
      </c>
      <c r="F1241" s="653"/>
      <c r="G1241" s="653"/>
      <c r="H1241" s="653"/>
      <c r="I1241" s="653"/>
      <c r="J1241" s="653">
        <v>34</v>
      </c>
      <c r="K1241" s="653">
        <v>30761.5</v>
      </c>
      <c r="L1241" s="653"/>
      <c r="M1241" s="653">
        <v>904.75</v>
      </c>
      <c r="N1241" s="653">
        <v>43</v>
      </c>
      <c r="O1241" s="653">
        <v>38904.25</v>
      </c>
      <c r="P1241" s="666"/>
      <c r="Q1241" s="654">
        <v>904.75</v>
      </c>
    </row>
    <row r="1242" spans="1:17" ht="14.4" customHeight="1" x14ac:dyDescent="0.3">
      <c r="A1242" s="649" t="s">
        <v>5615</v>
      </c>
      <c r="B1242" s="650" t="s">
        <v>4636</v>
      </c>
      <c r="C1242" s="650" t="s">
        <v>4661</v>
      </c>
      <c r="D1242" s="650" t="s">
        <v>4662</v>
      </c>
      <c r="E1242" s="650" t="s">
        <v>4663</v>
      </c>
      <c r="F1242" s="653"/>
      <c r="G1242" s="653"/>
      <c r="H1242" s="653"/>
      <c r="I1242" s="653"/>
      <c r="J1242" s="653">
        <v>2</v>
      </c>
      <c r="K1242" s="653">
        <v>485.28</v>
      </c>
      <c r="L1242" s="653"/>
      <c r="M1242" s="653">
        <v>242.64</v>
      </c>
      <c r="N1242" s="653"/>
      <c r="O1242" s="653"/>
      <c r="P1242" s="666"/>
      <c r="Q1242" s="654"/>
    </row>
    <row r="1243" spans="1:17" ht="14.4" customHeight="1" x14ac:dyDescent="0.3">
      <c r="A1243" s="649" t="s">
        <v>5615</v>
      </c>
      <c r="B1243" s="650" t="s">
        <v>4636</v>
      </c>
      <c r="C1243" s="650" t="s">
        <v>4661</v>
      </c>
      <c r="D1243" s="650" t="s">
        <v>4664</v>
      </c>
      <c r="E1243" s="650" t="s">
        <v>4665</v>
      </c>
      <c r="F1243" s="653">
        <v>157</v>
      </c>
      <c r="G1243" s="653">
        <v>38094.480000000003</v>
      </c>
      <c r="H1243" s="653">
        <v>1</v>
      </c>
      <c r="I1243" s="653">
        <v>242.64000000000001</v>
      </c>
      <c r="J1243" s="653">
        <v>88</v>
      </c>
      <c r="K1243" s="653">
        <v>21352.32</v>
      </c>
      <c r="L1243" s="653">
        <v>0.56050955414012738</v>
      </c>
      <c r="M1243" s="653">
        <v>242.64</v>
      </c>
      <c r="N1243" s="653">
        <v>73</v>
      </c>
      <c r="O1243" s="653">
        <v>17712.719999999998</v>
      </c>
      <c r="P1243" s="666">
        <v>0.46496815286624193</v>
      </c>
      <c r="Q1243" s="654">
        <v>242.63999999999996</v>
      </c>
    </row>
    <row r="1244" spans="1:17" ht="14.4" customHeight="1" x14ac:dyDescent="0.3">
      <c r="A1244" s="649" t="s">
        <v>5615</v>
      </c>
      <c r="B1244" s="650" t="s">
        <v>4636</v>
      </c>
      <c r="C1244" s="650" t="s">
        <v>4661</v>
      </c>
      <c r="D1244" s="650" t="s">
        <v>4666</v>
      </c>
      <c r="E1244" s="650" t="s">
        <v>4667</v>
      </c>
      <c r="F1244" s="653">
        <v>16</v>
      </c>
      <c r="G1244" s="653">
        <v>3725.6499999999996</v>
      </c>
      <c r="H1244" s="653">
        <v>1</v>
      </c>
      <c r="I1244" s="653">
        <v>232.85312499999998</v>
      </c>
      <c r="J1244" s="653">
        <v>7</v>
      </c>
      <c r="K1244" s="653">
        <v>1698.48</v>
      </c>
      <c r="L1244" s="653">
        <v>0.45588823426784592</v>
      </c>
      <c r="M1244" s="653">
        <v>242.64000000000001</v>
      </c>
      <c r="N1244" s="653">
        <v>10</v>
      </c>
      <c r="O1244" s="653">
        <v>2426.3999999999996</v>
      </c>
      <c r="P1244" s="666">
        <v>0.65126890609692267</v>
      </c>
      <c r="Q1244" s="654">
        <v>242.63999999999996</v>
      </c>
    </row>
    <row r="1245" spans="1:17" ht="14.4" customHeight="1" x14ac:dyDescent="0.3">
      <c r="A1245" s="649" t="s">
        <v>5615</v>
      </c>
      <c r="B1245" s="650" t="s">
        <v>4636</v>
      </c>
      <c r="C1245" s="650" t="s">
        <v>4672</v>
      </c>
      <c r="D1245" s="650" t="s">
        <v>4788</v>
      </c>
      <c r="E1245" s="650" t="s">
        <v>4789</v>
      </c>
      <c r="F1245" s="653">
        <v>11</v>
      </c>
      <c r="G1245" s="653">
        <v>2035</v>
      </c>
      <c r="H1245" s="653">
        <v>1</v>
      </c>
      <c r="I1245" s="653">
        <v>185</v>
      </c>
      <c r="J1245" s="653">
        <v>10</v>
      </c>
      <c r="K1245" s="653">
        <v>1850</v>
      </c>
      <c r="L1245" s="653">
        <v>0.90909090909090906</v>
      </c>
      <c r="M1245" s="653">
        <v>185</v>
      </c>
      <c r="N1245" s="653">
        <v>11</v>
      </c>
      <c r="O1245" s="653">
        <v>2059</v>
      </c>
      <c r="P1245" s="666">
        <v>1.0117936117936117</v>
      </c>
      <c r="Q1245" s="654">
        <v>187.18181818181819</v>
      </c>
    </row>
    <row r="1246" spans="1:17" ht="14.4" customHeight="1" x14ac:dyDescent="0.3">
      <c r="A1246" s="649" t="s">
        <v>5615</v>
      </c>
      <c r="B1246" s="650" t="s">
        <v>4636</v>
      </c>
      <c r="C1246" s="650" t="s">
        <v>4672</v>
      </c>
      <c r="D1246" s="650" t="s">
        <v>4677</v>
      </c>
      <c r="E1246" s="650" t="s">
        <v>4678</v>
      </c>
      <c r="F1246" s="653">
        <v>3</v>
      </c>
      <c r="G1246" s="653">
        <v>102</v>
      </c>
      <c r="H1246" s="653">
        <v>1</v>
      </c>
      <c r="I1246" s="653">
        <v>34</v>
      </c>
      <c r="J1246" s="653">
        <v>3</v>
      </c>
      <c r="K1246" s="653">
        <v>102</v>
      </c>
      <c r="L1246" s="653">
        <v>1</v>
      </c>
      <c r="M1246" s="653">
        <v>34</v>
      </c>
      <c r="N1246" s="653">
        <v>2</v>
      </c>
      <c r="O1246" s="653">
        <v>69</v>
      </c>
      <c r="P1246" s="666">
        <v>0.67647058823529416</v>
      </c>
      <c r="Q1246" s="654">
        <v>34.5</v>
      </c>
    </row>
    <row r="1247" spans="1:17" ht="14.4" customHeight="1" x14ac:dyDescent="0.3">
      <c r="A1247" s="649" t="s">
        <v>5615</v>
      </c>
      <c r="B1247" s="650" t="s">
        <v>4636</v>
      </c>
      <c r="C1247" s="650" t="s">
        <v>4672</v>
      </c>
      <c r="D1247" s="650" t="s">
        <v>4683</v>
      </c>
      <c r="E1247" s="650" t="s">
        <v>4632</v>
      </c>
      <c r="F1247" s="653">
        <v>41</v>
      </c>
      <c r="G1247" s="653">
        <v>6396</v>
      </c>
      <c r="H1247" s="653">
        <v>1</v>
      </c>
      <c r="I1247" s="653">
        <v>156</v>
      </c>
      <c r="J1247" s="653"/>
      <c r="K1247" s="653"/>
      <c r="L1247" s="653"/>
      <c r="M1247" s="653"/>
      <c r="N1247" s="653"/>
      <c r="O1247" s="653"/>
      <c r="P1247" s="666"/>
      <c r="Q1247" s="654"/>
    </row>
    <row r="1248" spans="1:17" ht="14.4" customHeight="1" x14ac:dyDescent="0.3">
      <c r="A1248" s="649" t="s">
        <v>5615</v>
      </c>
      <c r="B1248" s="650" t="s">
        <v>4636</v>
      </c>
      <c r="C1248" s="650" t="s">
        <v>4672</v>
      </c>
      <c r="D1248" s="650" t="s">
        <v>4684</v>
      </c>
      <c r="E1248" s="650" t="s">
        <v>4632</v>
      </c>
      <c r="F1248" s="653">
        <v>36</v>
      </c>
      <c r="G1248" s="653">
        <v>2808</v>
      </c>
      <c r="H1248" s="653">
        <v>1</v>
      </c>
      <c r="I1248" s="653">
        <v>78</v>
      </c>
      <c r="J1248" s="653"/>
      <c r="K1248" s="653"/>
      <c r="L1248" s="653"/>
      <c r="M1248" s="653"/>
      <c r="N1248" s="653"/>
      <c r="O1248" s="653"/>
      <c r="P1248" s="666"/>
      <c r="Q1248" s="654"/>
    </row>
    <row r="1249" spans="1:17" ht="14.4" customHeight="1" x14ac:dyDescent="0.3">
      <c r="A1249" s="649" t="s">
        <v>5615</v>
      </c>
      <c r="B1249" s="650" t="s">
        <v>4636</v>
      </c>
      <c r="C1249" s="650" t="s">
        <v>4672</v>
      </c>
      <c r="D1249" s="650" t="s">
        <v>4685</v>
      </c>
      <c r="E1249" s="650" t="s">
        <v>4686</v>
      </c>
      <c r="F1249" s="653">
        <v>1050</v>
      </c>
      <c r="G1249" s="653">
        <v>242550</v>
      </c>
      <c r="H1249" s="653">
        <v>1</v>
      </c>
      <c r="I1249" s="653">
        <v>231</v>
      </c>
      <c r="J1249" s="653">
        <v>1228</v>
      </c>
      <c r="K1249" s="653">
        <v>284896</v>
      </c>
      <c r="L1249" s="653">
        <v>1.1745866831581118</v>
      </c>
      <c r="M1249" s="653">
        <v>232</v>
      </c>
      <c r="N1249" s="653">
        <v>1523</v>
      </c>
      <c r="O1249" s="653">
        <v>355100</v>
      </c>
      <c r="P1249" s="666">
        <v>1.4640280354566069</v>
      </c>
      <c r="Q1249" s="654">
        <v>233.15824031516743</v>
      </c>
    </row>
    <row r="1250" spans="1:17" ht="14.4" customHeight="1" x14ac:dyDescent="0.3">
      <c r="A1250" s="649" t="s">
        <v>5615</v>
      </c>
      <c r="B1250" s="650" t="s">
        <v>4636</v>
      </c>
      <c r="C1250" s="650" t="s">
        <v>4672</v>
      </c>
      <c r="D1250" s="650" t="s">
        <v>4687</v>
      </c>
      <c r="E1250" s="650" t="s">
        <v>4688</v>
      </c>
      <c r="F1250" s="653">
        <v>2312</v>
      </c>
      <c r="G1250" s="653">
        <v>268192</v>
      </c>
      <c r="H1250" s="653">
        <v>1</v>
      </c>
      <c r="I1250" s="653">
        <v>116</v>
      </c>
      <c r="J1250" s="653">
        <v>2587</v>
      </c>
      <c r="K1250" s="653">
        <v>300092</v>
      </c>
      <c r="L1250" s="653">
        <v>1.1189446366782008</v>
      </c>
      <c r="M1250" s="653">
        <v>116</v>
      </c>
      <c r="N1250" s="653">
        <v>2440</v>
      </c>
      <c r="O1250" s="653">
        <v>285782</v>
      </c>
      <c r="P1250" s="666">
        <v>1.0655873404128386</v>
      </c>
      <c r="Q1250" s="654">
        <v>117.12377049180328</v>
      </c>
    </row>
    <row r="1251" spans="1:17" ht="14.4" customHeight="1" x14ac:dyDescent="0.3">
      <c r="A1251" s="649" t="s">
        <v>5615</v>
      </c>
      <c r="B1251" s="650" t="s">
        <v>4636</v>
      </c>
      <c r="C1251" s="650" t="s">
        <v>4672</v>
      </c>
      <c r="D1251" s="650" t="s">
        <v>4689</v>
      </c>
      <c r="E1251" s="650" t="s">
        <v>4690</v>
      </c>
      <c r="F1251" s="653">
        <v>1</v>
      </c>
      <c r="G1251" s="653">
        <v>319</v>
      </c>
      <c r="H1251" s="653">
        <v>1</v>
      </c>
      <c r="I1251" s="653">
        <v>319</v>
      </c>
      <c r="J1251" s="653">
        <v>1</v>
      </c>
      <c r="K1251" s="653">
        <v>320</v>
      </c>
      <c r="L1251" s="653">
        <v>1.0031347962382444</v>
      </c>
      <c r="M1251" s="653">
        <v>320</v>
      </c>
      <c r="N1251" s="653"/>
      <c r="O1251" s="653"/>
      <c r="P1251" s="666"/>
      <c r="Q1251" s="654"/>
    </row>
    <row r="1252" spans="1:17" ht="14.4" customHeight="1" x14ac:dyDescent="0.3">
      <c r="A1252" s="649" t="s">
        <v>5615</v>
      </c>
      <c r="B1252" s="650" t="s">
        <v>4636</v>
      </c>
      <c r="C1252" s="650" t="s">
        <v>4672</v>
      </c>
      <c r="D1252" s="650" t="s">
        <v>4691</v>
      </c>
      <c r="E1252" s="650" t="s">
        <v>4692</v>
      </c>
      <c r="F1252" s="653">
        <v>158</v>
      </c>
      <c r="G1252" s="653">
        <v>76314</v>
      </c>
      <c r="H1252" s="653">
        <v>1</v>
      </c>
      <c r="I1252" s="653">
        <v>483</v>
      </c>
      <c r="J1252" s="653">
        <v>81</v>
      </c>
      <c r="K1252" s="653">
        <v>39204</v>
      </c>
      <c r="L1252" s="653">
        <v>0.51371963204654458</v>
      </c>
      <c r="M1252" s="653">
        <v>484</v>
      </c>
      <c r="N1252" s="653">
        <v>57</v>
      </c>
      <c r="O1252" s="653">
        <v>27666</v>
      </c>
      <c r="P1252" s="666">
        <v>0.36252850066829151</v>
      </c>
      <c r="Q1252" s="654">
        <v>485.36842105263156</v>
      </c>
    </row>
    <row r="1253" spans="1:17" ht="14.4" customHeight="1" x14ac:dyDescent="0.3">
      <c r="A1253" s="649" t="s">
        <v>5615</v>
      </c>
      <c r="B1253" s="650" t="s">
        <v>4636</v>
      </c>
      <c r="C1253" s="650" t="s">
        <v>4672</v>
      </c>
      <c r="D1253" s="650" t="s">
        <v>4693</v>
      </c>
      <c r="E1253" s="650" t="s">
        <v>4694</v>
      </c>
      <c r="F1253" s="653">
        <v>490</v>
      </c>
      <c r="G1253" s="653">
        <v>331240</v>
      </c>
      <c r="H1253" s="653">
        <v>1</v>
      </c>
      <c r="I1253" s="653">
        <v>676</v>
      </c>
      <c r="J1253" s="653">
        <v>312</v>
      </c>
      <c r="K1253" s="653">
        <v>211224</v>
      </c>
      <c r="L1253" s="653">
        <v>0.63767660910518054</v>
      </c>
      <c r="M1253" s="653">
        <v>677</v>
      </c>
      <c r="N1253" s="653">
        <v>436</v>
      </c>
      <c r="O1253" s="653">
        <v>295590</v>
      </c>
      <c r="P1253" s="666">
        <v>0.8923741094070764</v>
      </c>
      <c r="Q1253" s="654">
        <v>677.95871559633031</v>
      </c>
    </row>
    <row r="1254" spans="1:17" ht="14.4" customHeight="1" x14ac:dyDescent="0.3">
      <c r="A1254" s="649" t="s">
        <v>5615</v>
      </c>
      <c r="B1254" s="650" t="s">
        <v>4636</v>
      </c>
      <c r="C1254" s="650" t="s">
        <v>4672</v>
      </c>
      <c r="D1254" s="650" t="s">
        <v>5599</v>
      </c>
      <c r="E1254" s="650" t="s">
        <v>4748</v>
      </c>
      <c r="F1254" s="653">
        <v>2</v>
      </c>
      <c r="G1254" s="653">
        <v>1562</v>
      </c>
      <c r="H1254" s="653">
        <v>1</v>
      </c>
      <c r="I1254" s="653">
        <v>781</v>
      </c>
      <c r="J1254" s="653"/>
      <c r="K1254" s="653"/>
      <c r="L1254" s="653"/>
      <c r="M1254" s="653"/>
      <c r="N1254" s="653"/>
      <c r="O1254" s="653"/>
      <c r="P1254" s="666"/>
      <c r="Q1254" s="654"/>
    </row>
    <row r="1255" spans="1:17" ht="14.4" customHeight="1" x14ac:dyDescent="0.3">
      <c r="A1255" s="649" t="s">
        <v>5615</v>
      </c>
      <c r="B1255" s="650" t="s">
        <v>4636</v>
      </c>
      <c r="C1255" s="650" t="s">
        <v>4672</v>
      </c>
      <c r="D1255" s="650" t="s">
        <v>4695</v>
      </c>
      <c r="E1255" s="650" t="s">
        <v>4696</v>
      </c>
      <c r="F1255" s="653">
        <v>4</v>
      </c>
      <c r="G1255" s="653">
        <v>2992</v>
      </c>
      <c r="H1255" s="653">
        <v>1</v>
      </c>
      <c r="I1255" s="653">
        <v>748</v>
      </c>
      <c r="J1255" s="653"/>
      <c r="K1255" s="653"/>
      <c r="L1255" s="653"/>
      <c r="M1255" s="653"/>
      <c r="N1255" s="653">
        <v>1</v>
      </c>
      <c r="O1255" s="653">
        <v>749</v>
      </c>
      <c r="P1255" s="666">
        <v>0.25033422459893045</v>
      </c>
      <c r="Q1255" s="654">
        <v>749</v>
      </c>
    </row>
    <row r="1256" spans="1:17" ht="14.4" customHeight="1" x14ac:dyDescent="0.3">
      <c r="A1256" s="649" t="s">
        <v>5615</v>
      </c>
      <c r="B1256" s="650" t="s">
        <v>4636</v>
      </c>
      <c r="C1256" s="650" t="s">
        <v>4672</v>
      </c>
      <c r="D1256" s="650" t="s">
        <v>4697</v>
      </c>
      <c r="E1256" s="650" t="s">
        <v>4692</v>
      </c>
      <c r="F1256" s="653">
        <v>65</v>
      </c>
      <c r="G1256" s="653">
        <v>35750</v>
      </c>
      <c r="H1256" s="653">
        <v>1</v>
      </c>
      <c r="I1256" s="653">
        <v>550</v>
      </c>
      <c r="J1256" s="653">
        <v>46</v>
      </c>
      <c r="K1256" s="653">
        <v>25438</v>
      </c>
      <c r="L1256" s="653">
        <v>0.71155244755244751</v>
      </c>
      <c r="M1256" s="653">
        <v>553</v>
      </c>
      <c r="N1256" s="653">
        <v>93</v>
      </c>
      <c r="O1256" s="653">
        <v>51605</v>
      </c>
      <c r="P1256" s="666">
        <v>1.4434965034965035</v>
      </c>
      <c r="Q1256" s="654">
        <v>554.89247311827955</v>
      </c>
    </row>
    <row r="1257" spans="1:17" ht="14.4" customHeight="1" x14ac:dyDescent="0.3">
      <c r="A1257" s="649" t="s">
        <v>5615</v>
      </c>
      <c r="B1257" s="650" t="s">
        <v>4636</v>
      </c>
      <c r="C1257" s="650" t="s">
        <v>4672</v>
      </c>
      <c r="D1257" s="650" t="s">
        <v>4698</v>
      </c>
      <c r="E1257" s="650" t="s">
        <v>4694</v>
      </c>
      <c r="F1257" s="653">
        <v>390</v>
      </c>
      <c r="G1257" s="653">
        <v>289770</v>
      </c>
      <c r="H1257" s="653">
        <v>1</v>
      </c>
      <c r="I1257" s="653">
        <v>743</v>
      </c>
      <c r="J1257" s="653">
        <v>585</v>
      </c>
      <c r="K1257" s="653">
        <v>436410</v>
      </c>
      <c r="L1257" s="653">
        <v>1.506056527590848</v>
      </c>
      <c r="M1257" s="653">
        <v>746</v>
      </c>
      <c r="N1257" s="653">
        <v>734</v>
      </c>
      <c r="O1257" s="653">
        <v>549336</v>
      </c>
      <c r="P1257" s="666">
        <v>1.895765607205715</v>
      </c>
      <c r="Q1257" s="654">
        <v>748.41416893732969</v>
      </c>
    </row>
    <row r="1258" spans="1:17" ht="14.4" customHeight="1" x14ac:dyDescent="0.3">
      <c r="A1258" s="649" t="s">
        <v>5615</v>
      </c>
      <c r="B1258" s="650" t="s">
        <v>4636</v>
      </c>
      <c r="C1258" s="650" t="s">
        <v>4672</v>
      </c>
      <c r="D1258" s="650" t="s">
        <v>4790</v>
      </c>
      <c r="E1258" s="650" t="s">
        <v>4791</v>
      </c>
      <c r="F1258" s="653">
        <v>2125</v>
      </c>
      <c r="G1258" s="653">
        <v>1700000</v>
      </c>
      <c r="H1258" s="653">
        <v>1</v>
      </c>
      <c r="I1258" s="653">
        <v>800</v>
      </c>
      <c r="J1258" s="653">
        <v>2125</v>
      </c>
      <c r="K1258" s="653">
        <v>1706375</v>
      </c>
      <c r="L1258" s="653">
        <v>1.0037499999999999</v>
      </c>
      <c r="M1258" s="653">
        <v>803</v>
      </c>
      <c r="N1258" s="653">
        <v>2199</v>
      </c>
      <c r="O1258" s="653">
        <v>1771449</v>
      </c>
      <c r="P1258" s="666">
        <v>1.0420288235294117</v>
      </c>
      <c r="Q1258" s="654">
        <v>805.57025920873127</v>
      </c>
    </row>
    <row r="1259" spans="1:17" ht="14.4" customHeight="1" x14ac:dyDescent="0.3">
      <c r="A1259" s="649" t="s">
        <v>5615</v>
      </c>
      <c r="B1259" s="650" t="s">
        <v>4636</v>
      </c>
      <c r="C1259" s="650" t="s">
        <v>4672</v>
      </c>
      <c r="D1259" s="650" t="s">
        <v>4699</v>
      </c>
      <c r="E1259" s="650" t="s">
        <v>4700</v>
      </c>
      <c r="F1259" s="653">
        <v>18</v>
      </c>
      <c r="G1259" s="653">
        <v>7830</v>
      </c>
      <c r="H1259" s="653">
        <v>1</v>
      </c>
      <c r="I1259" s="653">
        <v>435</v>
      </c>
      <c r="J1259" s="653">
        <v>33</v>
      </c>
      <c r="K1259" s="653">
        <v>14487</v>
      </c>
      <c r="L1259" s="653">
        <v>1.850191570881226</v>
      </c>
      <c r="M1259" s="653">
        <v>439</v>
      </c>
      <c r="N1259" s="653">
        <v>14</v>
      </c>
      <c r="O1259" s="653">
        <v>6202</v>
      </c>
      <c r="P1259" s="666">
        <v>0.79208173690932315</v>
      </c>
      <c r="Q1259" s="654">
        <v>443</v>
      </c>
    </row>
    <row r="1260" spans="1:17" ht="14.4" customHeight="1" x14ac:dyDescent="0.3">
      <c r="A1260" s="649" t="s">
        <v>5615</v>
      </c>
      <c r="B1260" s="650" t="s">
        <v>4636</v>
      </c>
      <c r="C1260" s="650" t="s">
        <v>4672</v>
      </c>
      <c r="D1260" s="650" t="s">
        <v>4701</v>
      </c>
      <c r="E1260" s="650" t="s">
        <v>4702</v>
      </c>
      <c r="F1260" s="653">
        <v>120</v>
      </c>
      <c r="G1260" s="653">
        <v>51360</v>
      </c>
      <c r="H1260" s="653">
        <v>1</v>
      </c>
      <c r="I1260" s="653">
        <v>428</v>
      </c>
      <c r="J1260" s="653">
        <v>100</v>
      </c>
      <c r="K1260" s="653">
        <v>43100</v>
      </c>
      <c r="L1260" s="653">
        <v>0.83917445482866049</v>
      </c>
      <c r="M1260" s="653">
        <v>431</v>
      </c>
      <c r="N1260" s="653">
        <v>75</v>
      </c>
      <c r="O1260" s="653">
        <v>32513</v>
      </c>
      <c r="P1260" s="666">
        <v>0.63304127725856696</v>
      </c>
      <c r="Q1260" s="654">
        <v>433.50666666666666</v>
      </c>
    </row>
    <row r="1261" spans="1:17" ht="14.4" customHeight="1" x14ac:dyDescent="0.3">
      <c r="A1261" s="649" t="s">
        <v>5615</v>
      </c>
      <c r="B1261" s="650" t="s">
        <v>4636</v>
      </c>
      <c r="C1261" s="650" t="s">
        <v>4672</v>
      </c>
      <c r="D1261" s="650" t="s">
        <v>4815</v>
      </c>
      <c r="E1261" s="650" t="s">
        <v>4740</v>
      </c>
      <c r="F1261" s="653">
        <v>71</v>
      </c>
      <c r="G1261" s="653">
        <v>49771</v>
      </c>
      <c r="H1261" s="653">
        <v>1</v>
      </c>
      <c r="I1261" s="653">
        <v>701</v>
      </c>
      <c r="J1261" s="653">
        <v>111</v>
      </c>
      <c r="K1261" s="653">
        <v>78255</v>
      </c>
      <c r="L1261" s="653">
        <v>1.5723011392176167</v>
      </c>
      <c r="M1261" s="653">
        <v>705</v>
      </c>
      <c r="N1261" s="653">
        <v>54</v>
      </c>
      <c r="O1261" s="653">
        <v>38294</v>
      </c>
      <c r="P1261" s="666">
        <v>0.76940386972333286</v>
      </c>
      <c r="Q1261" s="654">
        <v>709.14814814814815</v>
      </c>
    </row>
    <row r="1262" spans="1:17" ht="14.4" customHeight="1" x14ac:dyDescent="0.3">
      <c r="A1262" s="649" t="s">
        <v>5615</v>
      </c>
      <c r="B1262" s="650" t="s">
        <v>4636</v>
      </c>
      <c r="C1262" s="650" t="s">
        <v>4672</v>
      </c>
      <c r="D1262" s="650" t="s">
        <v>4703</v>
      </c>
      <c r="E1262" s="650" t="s">
        <v>4696</v>
      </c>
      <c r="F1262" s="653">
        <v>16</v>
      </c>
      <c r="G1262" s="653">
        <v>13040</v>
      </c>
      <c r="H1262" s="653">
        <v>1</v>
      </c>
      <c r="I1262" s="653">
        <v>815</v>
      </c>
      <c r="J1262" s="653">
        <v>20</v>
      </c>
      <c r="K1262" s="653">
        <v>16360</v>
      </c>
      <c r="L1262" s="653">
        <v>1.2546012269938651</v>
      </c>
      <c r="M1262" s="653">
        <v>818</v>
      </c>
      <c r="N1262" s="653">
        <v>15</v>
      </c>
      <c r="O1262" s="653">
        <v>12322</v>
      </c>
      <c r="P1262" s="666">
        <v>0.94493865030674851</v>
      </c>
      <c r="Q1262" s="654">
        <v>821.4666666666667</v>
      </c>
    </row>
    <row r="1263" spans="1:17" ht="14.4" customHeight="1" x14ac:dyDescent="0.3">
      <c r="A1263" s="649" t="s">
        <v>5615</v>
      </c>
      <c r="B1263" s="650" t="s">
        <v>4636</v>
      </c>
      <c r="C1263" s="650" t="s">
        <v>4672</v>
      </c>
      <c r="D1263" s="650" t="s">
        <v>4704</v>
      </c>
      <c r="E1263" s="650" t="s">
        <v>4705</v>
      </c>
      <c r="F1263" s="653">
        <v>346</v>
      </c>
      <c r="G1263" s="653">
        <v>71276</v>
      </c>
      <c r="H1263" s="653">
        <v>1</v>
      </c>
      <c r="I1263" s="653">
        <v>206</v>
      </c>
      <c r="J1263" s="653">
        <v>565</v>
      </c>
      <c r="K1263" s="653">
        <v>116955</v>
      </c>
      <c r="L1263" s="653">
        <v>1.6408749088052079</v>
      </c>
      <c r="M1263" s="653">
        <v>207</v>
      </c>
      <c r="N1263" s="653">
        <v>575</v>
      </c>
      <c r="O1263" s="653">
        <v>119741</v>
      </c>
      <c r="P1263" s="666">
        <v>1.6799623996857287</v>
      </c>
      <c r="Q1263" s="654">
        <v>208.24521739130435</v>
      </c>
    </row>
    <row r="1264" spans="1:17" ht="14.4" customHeight="1" x14ac:dyDescent="0.3">
      <c r="A1264" s="649" t="s">
        <v>5615</v>
      </c>
      <c r="B1264" s="650" t="s">
        <v>4636</v>
      </c>
      <c r="C1264" s="650" t="s">
        <v>4672</v>
      </c>
      <c r="D1264" s="650" t="s">
        <v>4708</v>
      </c>
      <c r="E1264" s="650" t="s">
        <v>4709</v>
      </c>
      <c r="F1264" s="653">
        <v>23</v>
      </c>
      <c r="G1264" s="653">
        <v>7498</v>
      </c>
      <c r="H1264" s="653">
        <v>1</v>
      </c>
      <c r="I1264" s="653">
        <v>326</v>
      </c>
      <c r="J1264" s="653">
        <v>5</v>
      </c>
      <c r="K1264" s="653">
        <v>1635</v>
      </c>
      <c r="L1264" s="653">
        <v>0.21805814883969057</v>
      </c>
      <c r="M1264" s="653">
        <v>327</v>
      </c>
      <c r="N1264" s="653">
        <v>6</v>
      </c>
      <c r="O1264" s="653">
        <v>1974</v>
      </c>
      <c r="P1264" s="666">
        <v>0.26327020538810347</v>
      </c>
      <c r="Q1264" s="654">
        <v>329</v>
      </c>
    </row>
    <row r="1265" spans="1:17" ht="14.4" customHeight="1" x14ac:dyDescent="0.3">
      <c r="A1265" s="649" t="s">
        <v>5615</v>
      </c>
      <c r="B1265" s="650" t="s">
        <v>4636</v>
      </c>
      <c r="C1265" s="650" t="s">
        <v>4672</v>
      </c>
      <c r="D1265" s="650" t="s">
        <v>4712</v>
      </c>
      <c r="E1265" s="650" t="s">
        <v>4713</v>
      </c>
      <c r="F1265" s="653">
        <v>3865</v>
      </c>
      <c r="G1265" s="653">
        <v>313065</v>
      </c>
      <c r="H1265" s="653">
        <v>1</v>
      </c>
      <c r="I1265" s="653">
        <v>81</v>
      </c>
      <c r="J1265" s="653">
        <v>3688</v>
      </c>
      <c r="K1265" s="653">
        <v>302416</v>
      </c>
      <c r="L1265" s="653">
        <v>0.96598469966300926</v>
      </c>
      <c r="M1265" s="653">
        <v>82</v>
      </c>
      <c r="N1265" s="653">
        <v>3994</v>
      </c>
      <c r="O1265" s="653">
        <v>332300</v>
      </c>
      <c r="P1265" s="666">
        <v>1.0614409148259947</v>
      </c>
      <c r="Q1265" s="654">
        <v>83.199799699549331</v>
      </c>
    </row>
    <row r="1266" spans="1:17" ht="14.4" customHeight="1" x14ac:dyDescent="0.3">
      <c r="A1266" s="649" t="s">
        <v>5615</v>
      </c>
      <c r="B1266" s="650" t="s">
        <v>4636</v>
      </c>
      <c r="C1266" s="650" t="s">
        <v>4672</v>
      </c>
      <c r="D1266" s="650" t="s">
        <v>4716</v>
      </c>
      <c r="E1266" s="650" t="s">
        <v>4717</v>
      </c>
      <c r="F1266" s="653">
        <v>7</v>
      </c>
      <c r="G1266" s="653">
        <v>5964</v>
      </c>
      <c r="H1266" s="653">
        <v>1</v>
      </c>
      <c r="I1266" s="653">
        <v>852</v>
      </c>
      <c r="J1266" s="653">
        <v>9</v>
      </c>
      <c r="K1266" s="653">
        <v>6327</v>
      </c>
      <c r="L1266" s="653">
        <v>1.0608651911468814</v>
      </c>
      <c r="M1266" s="653">
        <v>703</v>
      </c>
      <c r="N1266" s="653">
        <v>5</v>
      </c>
      <c r="O1266" s="653">
        <v>3524</v>
      </c>
      <c r="P1266" s="666">
        <v>0.59087860496311195</v>
      </c>
      <c r="Q1266" s="654">
        <v>704.8</v>
      </c>
    </row>
    <row r="1267" spans="1:17" ht="14.4" customHeight="1" x14ac:dyDescent="0.3">
      <c r="A1267" s="649" t="s">
        <v>5615</v>
      </c>
      <c r="B1267" s="650" t="s">
        <v>4636</v>
      </c>
      <c r="C1267" s="650" t="s">
        <v>4672</v>
      </c>
      <c r="D1267" s="650" t="s">
        <v>4718</v>
      </c>
      <c r="E1267" s="650" t="s">
        <v>4719</v>
      </c>
      <c r="F1267" s="653">
        <v>1</v>
      </c>
      <c r="G1267" s="653">
        <v>0</v>
      </c>
      <c r="H1267" s="653"/>
      <c r="I1267" s="653">
        <v>0</v>
      </c>
      <c r="J1267" s="653">
        <v>1</v>
      </c>
      <c r="K1267" s="653">
        <v>0</v>
      </c>
      <c r="L1267" s="653"/>
      <c r="M1267" s="653">
        <v>0</v>
      </c>
      <c r="N1267" s="653"/>
      <c r="O1267" s="653"/>
      <c r="P1267" s="666"/>
      <c r="Q1267" s="654"/>
    </row>
    <row r="1268" spans="1:17" ht="14.4" customHeight="1" x14ac:dyDescent="0.3">
      <c r="A1268" s="649" t="s">
        <v>5615</v>
      </c>
      <c r="B1268" s="650" t="s">
        <v>4636</v>
      </c>
      <c r="C1268" s="650" t="s">
        <v>4672</v>
      </c>
      <c r="D1268" s="650" t="s">
        <v>4792</v>
      </c>
      <c r="E1268" s="650" t="s">
        <v>4791</v>
      </c>
      <c r="F1268" s="653">
        <v>305</v>
      </c>
      <c r="G1268" s="653">
        <v>282430</v>
      </c>
      <c r="H1268" s="653">
        <v>1</v>
      </c>
      <c r="I1268" s="653">
        <v>926</v>
      </c>
      <c r="J1268" s="653">
        <v>333</v>
      </c>
      <c r="K1268" s="653">
        <v>309357</v>
      </c>
      <c r="L1268" s="653">
        <v>1.0953404383387033</v>
      </c>
      <c r="M1268" s="653">
        <v>929</v>
      </c>
      <c r="N1268" s="653">
        <v>207</v>
      </c>
      <c r="O1268" s="653">
        <v>193023</v>
      </c>
      <c r="P1268" s="666">
        <v>0.68343660376022375</v>
      </c>
      <c r="Q1268" s="654">
        <v>932.47826086956525</v>
      </c>
    </row>
    <row r="1269" spans="1:17" ht="14.4" customHeight="1" x14ac:dyDescent="0.3">
      <c r="A1269" s="649" t="s">
        <v>5615</v>
      </c>
      <c r="B1269" s="650" t="s">
        <v>4636</v>
      </c>
      <c r="C1269" s="650" t="s">
        <v>4672</v>
      </c>
      <c r="D1269" s="650" t="s">
        <v>4720</v>
      </c>
      <c r="E1269" s="650" t="s">
        <v>4721</v>
      </c>
      <c r="F1269" s="653"/>
      <c r="G1269" s="653"/>
      <c r="H1269" s="653"/>
      <c r="I1269" s="653"/>
      <c r="J1269" s="653">
        <v>1</v>
      </c>
      <c r="K1269" s="653">
        <v>0</v>
      </c>
      <c r="L1269" s="653"/>
      <c r="M1269" s="653">
        <v>0</v>
      </c>
      <c r="N1269" s="653"/>
      <c r="O1269" s="653"/>
      <c r="P1269" s="666"/>
      <c r="Q1269" s="654"/>
    </row>
    <row r="1270" spans="1:17" ht="14.4" customHeight="1" x14ac:dyDescent="0.3">
      <c r="A1270" s="649" t="s">
        <v>5615</v>
      </c>
      <c r="B1270" s="650" t="s">
        <v>4636</v>
      </c>
      <c r="C1270" s="650" t="s">
        <v>4672</v>
      </c>
      <c r="D1270" s="650" t="s">
        <v>4722</v>
      </c>
      <c r="E1270" s="650" t="s">
        <v>4723</v>
      </c>
      <c r="F1270" s="653">
        <v>46</v>
      </c>
      <c r="G1270" s="653">
        <v>5106</v>
      </c>
      <c r="H1270" s="653">
        <v>1</v>
      </c>
      <c r="I1270" s="653">
        <v>111</v>
      </c>
      <c r="J1270" s="653">
        <v>24</v>
      </c>
      <c r="K1270" s="653">
        <v>2688</v>
      </c>
      <c r="L1270" s="653">
        <v>0.52643948296122212</v>
      </c>
      <c r="M1270" s="653">
        <v>112</v>
      </c>
      <c r="N1270" s="653">
        <v>14</v>
      </c>
      <c r="O1270" s="653">
        <v>1574</v>
      </c>
      <c r="P1270" s="666">
        <v>0.30826478652565609</v>
      </c>
      <c r="Q1270" s="654">
        <v>112.42857142857143</v>
      </c>
    </row>
    <row r="1271" spans="1:17" ht="14.4" customHeight="1" x14ac:dyDescent="0.3">
      <c r="A1271" s="649" t="s">
        <v>5615</v>
      </c>
      <c r="B1271" s="650" t="s">
        <v>4636</v>
      </c>
      <c r="C1271" s="650" t="s">
        <v>4672</v>
      </c>
      <c r="D1271" s="650" t="s">
        <v>4793</v>
      </c>
      <c r="E1271" s="650" t="s">
        <v>4791</v>
      </c>
      <c r="F1271" s="653">
        <v>541</v>
      </c>
      <c r="G1271" s="653">
        <v>396553</v>
      </c>
      <c r="H1271" s="653">
        <v>1</v>
      </c>
      <c r="I1271" s="653">
        <v>733</v>
      </c>
      <c r="J1271" s="653">
        <v>267</v>
      </c>
      <c r="K1271" s="653">
        <v>195978</v>
      </c>
      <c r="L1271" s="653">
        <v>0.4942038012573351</v>
      </c>
      <c r="M1271" s="653">
        <v>734</v>
      </c>
      <c r="N1271" s="653">
        <v>359</v>
      </c>
      <c r="O1271" s="653">
        <v>263772</v>
      </c>
      <c r="P1271" s="666">
        <v>0.66516203382649985</v>
      </c>
      <c r="Q1271" s="654">
        <v>734.74094707520896</v>
      </c>
    </row>
    <row r="1272" spans="1:17" ht="14.4" customHeight="1" x14ac:dyDescent="0.3">
      <c r="A1272" s="649" t="s">
        <v>5615</v>
      </c>
      <c r="B1272" s="650" t="s">
        <v>4636</v>
      </c>
      <c r="C1272" s="650" t="s">
        <v>4672</v>
      </c>
      <c r="D1272" s="650" t="s">
        <v>4801</v>
      </c>
      <c r="E1272" s="650" t="s">
        <v>4802</v>
      </c>
      <c r="F1272" s="653"/>
      <c r="G1272" s="653"/>
      <c r="H1272" s="653"/>
      <c r="I1272" s="653"/>
      <c r="J1272" s="653">
        <v>1</v>
      </c>
      <c r="K1272" s="653">
        <v>56</v>
      </c>
      <c r="L1272" s="653"/>
      <c r="M1272" s="653">
        <v>56</v>
      </c>
      <c r="N1272" s="653">
        <v>1</v>
      </c>
      <c r="O1272" s="653">
        <v>56</v>
      </c>
      <c r="P1272" s="666"/>
      <c r="Q1272" s="654">
        <v>56</v>
      </c>
    </row>
    <row r="1273" spans="1:17" ht="14.4" customHeight="1" x14ac:dyDescent="0.3">
      <c r="A1273" s="649" t="s">
        <v>5615</v>
      </c>
      <c r="B1273" s="650" t="s">
        <v>4636</v>
      </c>
      <c r="C1273" s="650" t="s">
        <v>4672</v>
      </c>
      <c r="D1273" s="650" t="s">
        <v>4724</v>
      </c>
      <c r="E1273" s="650" t="s">
        <v>4725</v>
      </c>
      <c r="F1273" s="653"/>
      <c r="G1273" s="653"/>
      <c r="H1273" s="653"/>
      <c r="I1273" s="653"/>
      <c r="J1273" s="653">
        <v>3</v>
      </c>
      <c r="K1273" s="653">
        <v>243</v>
      </c>
      <c r="L1273" s="653"/>
      <c r="M1273" s="653">
        <v>81</v>
      </c>
      <c r="N1273" s="653"/>
      <c r="O1273" s="653"/>
      <c r="P1273" s="666"/>
      <c r="Q1273" s="654"/>
    </row>
    <row r="1274" spans="1:17" ht="14.4" customHeight="1" x14ac:dyDescent="0.3">
      <c r="A1274" s="649" t="s">
        <v>5615</v>
      </c>
      <c r="B1274" s="650" t="s">
        <v>4636</v>
      </c>
      <c r="C1274" s="650" t="s">
        <v>4672</v>
      </c>
      <c r="D1274" s="650" t="s">
        <v>4794</v>
      </c>
      <c r="E1274" s="650" t="s">
        <v>4795</v>
      </c>
      <c r="F1274" s="653">
        <v>126</v>
      </c>
      <c r="G1274" s="653">
        <v>65898</v>
      </c>
      <c r="H1274" s="653">
        <v>1</v>
      </c>
      <c r="I1274" s="653">
        <v>523</v>
      </c>
      <c r="J1274" s="653">
        <v>93</v>
      </c>
      <c r="K1274" s="653">
        <v>48732</v>
      </c>
      <c r="L1274" s="653">
        <v>0.73950651006100332</v>
      </c>
      <c r="M1274" s="653">
        <v>524</v>
      </c>
      <c r="N1274" s="653">
        <v>115</v>
      </c>
      <c r="O1274" s="653">
        <v>60392</v>
      </c>
      <c r="P1274" s="666">
        <v>0.91644662963974632</v>
      </c>
      <c r="Q1274" s="654">
        <v>525.14782608695657</v>
      </c>
    </row>
    <row r="1275" spans="1:17" ht="14.4" customHeight="1" x14ac:dyDescent="0.3">
      <c r="A1275" s="649" t="s">
        <v>5615</v>
      </c>
      <c r="B1275" s="650" t="s">
        <v>4636</v>
      </c>
      <c r="C1275" s="650" t="s">
        <v>4672</v>
      </c>
      <c r="D1275" s="650" t="s">
        <v>4730</v>
      </c>
      <c r="E1275" s="650" t="s">
        <v>4731</v>
      </c>
      <c r="F1275" s="653">
        <v>45</v>
      </c>
      <c r="G1275" s="653">
        <v>13275</v>
      </c>
      <c r="H1275" s="653">
        <v>1</v>
      </c>
      <c r="I1275" s="653">
        <v>295</v>
      </c>
      <c r="J1275" s="653">
        <v>40</v>
      </c>
      <c r="K1275" s="653">
        <v>11840</v>
      </c>
      <c r="L1275" s="653">
        <v>0.89190207156308854</v>
      </c>
      <c r="M1275" s="653">
        <v>296</v>
      </c>
      <c r="N1275" s="653">
        <v>18</v>
      </c>
      <c r="O1275" s="653">
        <v>5358</v>
      </c>
      <c r="P1275" s="666">
        <v>0.40361581920903955</v>
      </c>
      <c r="Q1275" s="654">
        <v>297.66666666666669</v>
      </c>
    </row>
    <row r="1276" spans="1:17" ht="14.4" customHeight="1" x14ac:dyDescent="0.3">
      <c r="A1276" s="649" t="s">
        <v>5615</v>
      </c>
      <c r="B1276" s="650" t="s">
        <v>4636</v>
      </c>
      <c r="C1276" s="650" t="s">
        <v>4672</v>
      </c>
      <c r="D1276" s="650" t="s">
        <v>4796</v>
      </c>
      <c r="E1276" s="650" t="s">
        <v>4705</v>
      </c>
      <c r="F1276" s="653">
        <v>143</v>
      </c>
      <c r="G1276" s="653">
        <v>24596</v>
      </c>
      <c r="H1276" s="653">
        <v>1</v>
      </c>
      <c r="I1276" s="653">
        <v>172</v>
      </c>
      <c r="J1276" s="653">
        <v>83</v>
      </c>
      <c r="K1276" s="653">
        <v>14276</v>
      </c>
      <c r="L1276" s="653">
        <v>0.58041958041958042</v>
      </c>
      <c r="M1276" s="653">
        <v>172</v>
      </c>
      <c r="N1276" s="653">
        <v>94</v>
      </c>
      <c r="O1276" s="653">
        <v>16260</v>
      </c>
      <c r="P1276" s="666">
        <v>0.66108310294356809</v>
      </c>
      <c r="Q1276" s="654">
        <v>172.97872340425531</v>
      </c>
    </row>
    <row r="1277" spans="1:17" ht="14.4" customHeight="1" x14ac:dyDescent="0.3">
      <c r="A1277" s="649" t="s">
        <v>5615</v>
      </c>
      <c r="B1277" s="650" t="s">
        <v>4636</v>
      </c>
      <c r="C1277" s="650" t="s">
        <v>4672</v>
      </c>
      <c r="D1277" s="650" t="s">
        <v>4734</v>
      </c>
      <c r="E1277" s="650" t="s">
        <v>4731</v>
      </c>
      <c r="F1277" s="653">
        <v>169</v>
      </c>
      <c r="G1277" s="653">
        <v>61178</v>
      </c>
      <c r="H1277" s="653">
        <v>1</v>
      </c>
      <c r="I1277" s="653">
        <v>362</v>
      </c>
      <c r="J1277" s="653">
        <v>68</v>
      </c>
      <c r="K1277" s="653">
        <v>24820</v>
      </c>
      <c r="L1277" s="653">
        <v>0.40570139592664028</v>
      </c>
      <c r="M1277" s="653">
        <v>365</v>
      </c>
      <c r="N1277" s="653">
        <v>36</v>
      </c>
      <c r="O1277" s="653">
        <v>13200</v>
      </c>
      <c r="P1277" s="666">
        <v>0.21576383667331395</v>
      </c>
      <c r="Q1277" s="654">
        <v>366.66666666666669</v>
      </c>
    </row>
    <row r="1278" spans="1:17" ht="14.4" customHeight="1" x14ac:dyDescent="0.3">
      <c r="A1278" s="649" t="s">
        <v>5615</v>
      </c>
      <c r="B1278" s="650" t="s">
        <v>4636</v>
      </c>
      <c r="C1278" s="650" t="s">
        <v>4672</v>
      </c>
      <c r="D1278" s="650" t="s">
        <v>4737</v>
      </c>
      <c r="E1278" s="650" t="s">
        <v>4738</v>
      </c>
      <c r="F1278" s="653">
        <v>2</v>
      </c>
      <c r="G1278" s="653">
        <v>1264</v>
      </c>
      <c r="H1278" s="653">
        <v>1</v>
      </c>
      <c r="I1278" s="653">
        <v>632</v>
      </c>
      <c r="J1278" s="653"/>
      <c r="K1278" s="653"/>
      <c r="L1278" s="653"/>
      <c r="M1278" s="653"/>
      <c r="N1278" s="653"/>
      <c r="O1278" s="653"/>
      <c r="P1278" s="666"/>
      <c r="Q1278" s="654"/>
    </row>
    <row r="1279" spans="1:17" ht="14.4" customHeight="1" x14ac:dyDescent="0.3">
      <c r="A1279" s="649" t="s">
        <v>5615</v>
      </c>
      <c r="B1279" s="650" t="s">
        <v>4636</v>
      </c>
      <c r="C1279" s="650" t="s">
        <v>4672</v>
      </c>
      <c r="D1279" s="650" t="s">
        <v>4739</v>
      </c>
      <c r="E1279" s="650" t="s">
        <v>4740</v>
      </c>
      <c r="F1279" s="653">
        <v>21</v>
      </c>
      <c r="G1279" s="653">
        <v>12579</v>
      </c>
      <c r="H1279" s="653">
        <v>1</v>
      </c>
      <c r="I1279" s="653">
        <v>599</v>
      </c>
      <c r="J1279" s="653">
        <v>3</v>
      </c>
      <c r="K1279" s="653">
        <v>1803</v>
      </c>
      <c r="L1279" s="653">
        <v>0.14333412830908657</v>
      </c>
      <c r="M1279" s="653">
        <v>601</v>
      </c>
      <c r="N1279" s="653">
        <v>9</v>
      </c>
      <c r="O1279" s="653">
        <v>5425</v>
      </c>
      <c r="P1279" s="666">
        <v>0.43127434613244298</v>
      </c>
      <c r="Q1279" s="654">
        <v>602.77777777777783</v>
      </c>
    </row>
    <row r="1280" spans="1:17" ht="14.4" customHeight="1" x14ac:dyDescent="0.3">
      <c r="A1280" s="649" t="s">
        <v>5615</v>
      </c>
      <c r="B1280" s="650" t="s">
        <v>4636</v>
      </c>
      <c r="C1280" s="650" t="s">
        <v>4672</v>
      </c>
      <c r="D1280" s="650" t="s">
        <v>4816</v>
      </c>
      <c r="E1280" s="650" t="s">
        <v>4817</v>
      </c>
      <c r="F1280" s="653">
        <v>14</v>
      </c>
      <c r="G1280" s="653">
        <v>1400</v>
      </c>
      <c r="H1280" s="653">
        <v>1</v>
      </c>
      <c r="I1280" s="653">
        <v>100</v>
      </c>
      <c r="J1280" s="653">
        <v>11</v>
      </c>
      <c r="K1280" s="653">
        <v>1100</v>
      </c>
      <c r="L1280" s="653">
        <v>0.7857142857142857</v>
      </c>
      <c r="M1280" s="653">
        <v>100</v>
      </c>
      <c r="N1280" s="653">
        <v>7</v>
      </c>
      <c r="O1280" s="653">
        <v>700</v>
      </c>
      <c r="P1280" s="666">
        <v>0.5</v>
      </c>
      <c r="Q1280" s="654">
        <v>100</v>
      </c>
    </row>
    <row r="1281" spans="1:17" ht="14.4" customHeight="1" x14ac:dyDescent="0.3">
      <c r="A1281" s="649" t="s">
        <v>5615</v>
      </c>
      <c r="B1281" s="650" t="s">
        <v>4636</v>
      </c>
      <c r="C1281" s="650" t="s">
        <v>4672</v>
      </c>
      <c r="D1281" s="650" t="s">
        <v>4797</v>
      </c>
      <c r="E1281" s="650" t="s">
        <v>4791</v>
      </c>
      <c r="F1281" s="653"/>
      <c r="G1281" s="653"/>
      <c r="H1281" s="653"/>
      <c r="I1281" s="653"/>
      <c r="J1281" s="653">
        <v>6</v>
      </c>
      <c r="K1281" s="653">
        <v>6072</v>
      </c>
      <c r="L1281" s="653"/>
      <c r="M1281" s="653">
        <v>1012</v>
      </c>
      <c r="N1281" s="653"/>
      <c r="O1281" s="653"/>
      <c r="P1281" s="666"/>
      <c r="Q1281" s="654"/>
    </row>
    <row r="1282" spans="1:17" ht="14.4" customHeight="1" x14ac:dyDescent="0.3">
      <c r="A1282" s="649" t="s">
        <v>5615</v>
      </c>
      <c r="B1282" s="650" t="s">
        <v>4636</v>
      </c>
      <c r="C1282" s="650" t="s">
        <v>4672</v>
      </c>
      <c r="D1282" s="650" t="s">
        <v>4745</v>
      </c>
      <c r="E1282" s="650" t="s">
        <v>4700</v>
      </c>
      <c r="F1282" s="653">
        <v>18</v>
      </c>
      <c r="G1282" s="653">
        <v>5994</v>
      </c>
      <c r="H1282" s="653">
        <v>1</v>
      </c>
      <c r="I1282" s="653">
        <v>333</v>
      </c>
      <c r="J1282" s="653">
        <v>6</v>
      </c>
      <c r="K1282" s="653">
        <v>2010</v>
      </c>
      <c r="L1282" s="653">
        <v>0.33533533533533533</v>
      </c>
      <c r="M1282" s="653">
        <v>335</v>
      </c>
      <c r="N1282" s="653">
        <v>4</v>
      </c>
      <c r="O1282" s="653">
        <v>1340</v>
      </c>
      <c r="P1282" s="666">
        <v>0.2235568902235569</v>
      </c>
      <c r="Q1282" s="654">
        <v>335</v>
      </c>
    </row>
    <row r="1283" spans="1:17" ht="14.4" customHeight="1" x14ac:dyDescent="0.3">
      <c r="A1283" s="649" t="s">
        <v>5615</v>
      </c>
      <c r="B1283" s="650" t="s">
        <v>4636</v>
      </c>
      <c r="C1283" s="650" t="s">
        <v>4672</v>
      </c>
      <c r="D1283" s="650" t="s">
        <v>4746</v>
      </c>
      <c r="E1283" s="650" t="s">
        <v>4702</v>
      </c>
      <c r="F1283" s="653">
        <v>63</v>
      </c>
      <c r="G1283" s="653">
        <v>22743</v>
      </c>
      <c r="H1283" s="653">
        <v>1</v>
      </c>
      <c r="I1283" s="653">
        <v>361</v>
      </c>
      <c r="J1283" s="653">
        <v>18</v>
      </c>
      <c r="K1283" s="653">
        <v>6516</v>
      </c>
      <c r="L1283" s="653">
        <v>0.28650573802928375</v>
      </c>
      <c r="M1283" s="653">
        <v>362</v>
      </c>
      <c r="N1283" s="653">
        <v>16</v>
      </c>
      <c r="O1283" s="653">
        <v>5802</v>
      </c>
      <c r="P1283" s="666">
        <v>0.25511146286769554</v>
      </c>
      <c r="Q1283" s="654">
        <v>362.625</v>
      </c>
    </row>
    <row r="1284" spans="1:17" ht="14.4" customHeight="1" x14ac:dyDescent="0.3">
      <c r="A1284" s="649" t="s">
        <v>5615</v>
      </c>
      <c r="B1284" s="650" t="s">
        <v>4636</v>
      </c>
      <c r="C1284" s="650" t="s">
        <v>4672</v>
      </c>
      <c r="D1284" s="650" t="s">
        <v>4807</v>
      </c>
      <c r="E1284" s="650" t="s">
        <v>4791</v>
      </c>
      <c r="F1284" s="653">
        <v>6</v>
      </c>
      <c r="G1284" s="653">
        <v>5154</v>
      </c>
      <c r="H1284" s="653">
        <v>1</v>
      </c>
      <c r="I1284" s="653">
        <v>859</v>
      </c>
      <c r="J1284" s="653"/>
      <c r="K1284" s="653"/>
      <c r="L1284" s="653"/>
      <c r="M1284" s="653"/>
      <c r="N1284" s="653">
        <v>13</v>
      </c>
      <c r="O1284" s="653">
        <v>11206</v>
      </c>
      <c r="P1284" s="666">
        <v>2.1742336049670161</v>
      </c>
      <c r="Q1284" s="654">
        <v>862</v>
      </c>
    </row>
    <row r="1285" spans="1:17" ht="14.4" customHeight="1" x14ac:dyDescent="0.3">
      <c r="A1285" s="649" t="s">
        <v>5615</v>
      </c>
      <c r="B1285" s="650" t="s">
        <v>4636</v>
      </c>
      <c r="C1285" s="650" t="s">
        <v>4672</v>
      </c>
      <c r="D1285" s="650" t="s">
        <v>4747</v>
      </c>
      <c r="E1285" s="650" t="s">
        <v>4748</v>
      </c>
      <c r="F1285" s="653">
        <v>72</v>
      </c>
      <c r="G1285" s="653">
        <v>37368</v>
      </c>
      <c r="H1285" s="653">
        <v>1</v>
      </c>
      <c r="I1285" s="653">
        <v>519</v>
      </c>
      <c r="J1285" s="653">
        <v>20</v>
      </c>
      <c r="K1285" s="653">
        <v>10400</v>
      </c>
      <c r="L1285" s="653">
        <v>0.27831299507600088</v>
      </c>
      <c r="M1285" s="653">
        <v>520</v>
      </c>
      <c r="N1285" s="653">
        <v>31</v>
      </c>
      <c r="O1285" s="653">
        <v>16152</v>
      </c>
      <c r="P1285" s="666">
        <v>0.43224149004495827</v>
      </c>
      <c r="Q1285" s="654">
        <v>521.0322580645161</v>
      </c>
    </row>
    <row r="1286" spans="1:17" ht="14.4" customHeight="1" x14ac:dyDescent="0.3">
      <c r="A1286" s="649" t="s">
        <v>5615</v>
      </c>
      <c r="B1286" s="650" t="s">
        <v>4636</v>
      </c>
      <c r="C1286" s="650" t="s">
        <v>4672</v>
      </c>
      <c r="D1286" s="650" t="s">
        <v>4818</v>
      </c>
      <c r="E1286" s="650" t="s">
        <v>4748</v>
      </c>
      <c r="F1286" s="653">
        <v>30</v>
      </c>
      <c r="G1286" s="653">
        <v>23940</v>
      </c>
      <c r="H1286" s="653">
        <v>1</v>
      </c>
      <c r="I1286" s="653">
        <v>798</v>
      </c>
      <c r="J1286" s="653">
        <v>51</v>
      </c>
      <c r="K1286" s="653">
        <v>40851</v>
      </c>
      <c r="L1286" s="653">
        <v>1.706390977443609</v>
      </c>
      <c r="M1286" s="653">
        <v>801</v>
      </c>
      <c r="N1286" s="653">
        <v>19</v>
      </c>
      <c r="O1286" s="653">
        <v>15283</v>
      </c>
      <c r="P1286" s="666">
        <v>0.63838763575605684</v>
      </c>
      <c r="Q1286" s="654">
        <v>804.36842105263156</v>
      </c>
    </row>
    <row r="1287" spans="1:17" ht="14.4" customHeight="1" x14ac:dyDescent="0.3">
      <c r="A1287" s="649" t="s">
        <v>5615</v>
      </c>
      <c r="B1287" s="650" t="s">
        <v>4636</v>
      </c>
      <c r="C1287" s="650" t="s">
        <v>4672</v>
      </c>
      <c r="D1287" s="650" t="s">
        <v>4819</v>
      </c>
      <c r="E1287" s="650" t="s">
        <v>4748</v>
      </c>
      <c r="F1287" s="653">
        <v>293</v>
      </c>
      <c r="G1287" s="653">
        <v>171698</v>
      </c>
      <c r="H1287" s="653">
        <v>1</v>
      </c>
      <c r="I1287" s="653">
        <v>586</v>
      </c>
      <c r="J1287" s="653">
        <v>389</v>
      </c>
      <c r="K1287" s="653">
        <v>229121</v>
      </c>
      <c r="L1287" s="653">
        <v>1.3344418688627706</v>
      </c>
      <c r="M1287" s="653">
        <v>589</v>
      </c>
      <c r="N1287" s="653">
        <v>193</v>
      </c>
      <c r="O1287" s="653">
        <v>114141</v>
      </c>
      <c r="P1287" s="666">
        <v>0.66477769106221385</v>
      </c>
      <c r="Q1287" s="654">
        <v>591.40414507772016</v>
      </c>
    </row>
    <row r="1288" spans="1:17" ht="14.4" customHeight="1" x14ac:dyDescent="0.3">
      <c r="A1288" s="649" t="s">
        <v>5615</v>
      </c>
      <c r="B1288" s="650" t="s">
        <v>4636</v>
      </c>
      <c r="C1288" s="650" t="s">
        <v>4672</v>
      </c>
      <c r="D1288" s="650" t="s">
        <v>4751</v>
      </c>
      <c r="E1288" s="650" t="s">
        <v>4690</v>
      </c>
      <c r="F1288" s="653">
        <v>5</v>
      </c>
      <c r="G1288" s="653">
        <v>1930</v>
      </c>
      <c r="H1288" s="653">
        <v>1</v>
      </c>
      <c r="I1288" s="653">
        <v>386</v>
      </c>
      <c r="J1288" s="653"/>
      <c r="K1288" s="653"/>
      <c r="L1288" s="653"/>
      <c r="M1288" s="653"/>
      <c r="N1288" s="653">
        <v>1</v>
      </c>
      <c r="O1288" s="653">
        <v>393</v>
      </c>
      <c r="P1288" s="666">
        <v>0.20362694300518136</v>
      </c>
      <c r="Q1288" s="654">
        <v>393</v>
      </c>
    </row>
    <row r="1289" spans="1:17" ht="14.4" customHeight="1" x14ac:dyDescent="0.3">
      <c r="A1289" s="649" t="s">
        <v>5615</v>
      </c>
      <c r="B1289" s="650" t="s">
        <v>4636</v>
      </c>
      <c r="C1289" s="650" t="s">
        <v>4672</v>
      </c>
      <c r="D1289" s="650" t="s">
        <v>4827</v>
      </c>
      <c r="E1289" s="650" t="s">
        <v>4748</v>
      </c>
      <c r="F1289" s="653">
        <v>21</v>
      </c>
      <c r="G1289" s="653">
        <v>15351</v>
      </c>
      <c r="H1289" s="653">
        <v>1</v>
      </c>
      <c r="I1289" s="653">
        <v>731</v>
      </c>
      <c r="J1289" s="653"/>
      <c r="K1289" s="653"/>
      <c r="L1289" s="653"/>
      <c r="M1289" s="653"/>
      <c r="N1289" s="653">
        <v>13</v>
      </c>
      <c r="O1289" s="653">
        <v>9540</v>
      </c>
      <c r="P1289" s="666">
        <v>0.62145788547977332</v>
      </c>
      <c r="Q1289" s="654">
        <v>733.84615384615381</v>
      </c>
    </row>
    <row r="1290" spans="1:17" ht="14.4" customHeight="1" x14ac:dyDescent="0.3">
      <c r="A1290" s="649" t="s">
        <v>5615</v>
      </c>
      <c r="B1290" s="650" t="s">
        <v>4636</v>
      </c>
      <c r="C1290" s="650" t="s">
        <v>4672</v>
      </c>
      <c r="D1290" s="650" t="s">
        <v>4798</v>
      </c>
      <c r="E1290" s="650" t="s">
        <v>4799</v>
      </c>
      <c r="F1290" s="653"/>
      <c r="G1290" s="653"/>
      <c r="H1290" s="653"/>
      <c r="I1290" s="653"/>
      <c r="J1290" s="653"/>
      <c r="K1290" s="653"/>
      <c r="L1290" s="653"/>
      <c r="M1290" s="653"/>
      <c r="N1290" s="653">
        <v>1</v>
      </c>
      <c r="O1290" s="653">
        <v>524</v>
      </c>
      <c r="P1290" s="666"/>
      <c r="Q1290" s="654">
        <v>524</v>
      </c>
    </row>
    <row r="1291" spans="1:17" ht="14.4" customHeight="1" x14ac:dyDescent="0.3">
      <c r="A1291" s="649" t="s">
        <v>5615</v>
      </c>
      <c r="B1291" s="650" t="s">
        <v>4636</v>
      </c>
      <c r="C1291" s="650" t="s">
        <v>4672</v>
      </c>
      <c r="D1291" s="650" t="s">
        <v>4824</v>
      </c>
      <c r="E1291" s="650" t="s">
        <v>4825</v>
      </c>
      <c r="F1291" s="653">
        <v>7</v>
      </c>
      <c r="G1291" s="653">
        <v>2366</v>
      </c>
      <c r="H1291" s="653">
        <v>1</v>
      </c>
      <c r="I1291" s="653">
        <v>338</v>
      </c>
      <c r="J1291" s="653"/>
      <c r="K1291" s="653"/>
      <c r="L1291" s="653"/>
      <c r="M1291" s="653"/>
      <c r="N1291" s="653">
        <v>3</v>
      </c>
      <c r="O1291" s="653">
        <v>1032</v>
      </c>
      <c r="P1291" s="666">
        <v>0.43617920540997462</v>
      </c>
      <c r="Q1291" s="654">
        <v>344</v>
      </c>
    </row>
    <row r="1292" spans="1:17" ht="14.4" customHeight="1" x14ac:dyDescent="0.3">
      <c r="A1292" s="649" t="s">
        <v>5616</v>
      </c>
      <c r="B1292" s="650" t="s">
        <v>4636</v>
      </c>
      <c r="C1292" s="650" t="s">
        <v>4672</v>
      </c>
      <c r="D1292" s="650" t="s">
        <v>4685</v>
      </c>
      <c r="E1292" s="650" t="s">
        <v>4686</v>
      </c>
      <c r="F1292" s="653">
        <v>7</v>
      </c>
      <c r="G1292" s="653">
        <v>1617</v>
      </c>
      <c r="H1292" s="653">
        <v>1</v>
      </c>
      <c r="I1292" s="653">
        <v>231</v>
      </c>
      <c r="J1292" s="653">
        <v>10</v>
      </c>
      <c r="K1292" s="653">
        <v>2320</v>
      </c>
      <c r="L1292" s="653">
        <v>1.4347557204700061</v>
      </c>
      <c r="M1292" s="653">
        <v>232</v>
      </c>
      <c r="N1292" s="653">
        <v>14</v>
      </c>
      <c r="O1292" s="653">
        <v>3268</v>
      </c>
      <c r="P1292" s="666">
        <v>2.021026592455164</v>
      </c>
      <c r="Q1292" s="654">
        <v>233.42857142857142</v>
      </c>
    </row>
    <row r="1293" spans="1:17" ht="14.4" customHeight="1" x14ac:dyDescent="0.3">
      <c r="A1293" s="649" t="s">
        <v>5616</v>
      </c>
      <c r="B1293" s="650" t="s">
        <v>4636</v>
      </c>
      <c r="C1293" s="650" t="s">
        <v>4672</v>
      </c>
      <c r="D1293" s="650" t="s">
        <v>4687</v>
      </c>
      <c r="E1293" s="650" t="s">
        <v>4688</v>
      </c>
      <c r="F1293" s="653">
        <v>4</v>
      </c>
      <c r="G1293" s="653">
        <v>464</v>
      </c>
      <c r="H1293" s="653">
        <v>1</v>
      </c>
      <c r="I1293" s="653">
        <v>116</v>
      </c>
      <c r="J1293" s="653"/>
      <c r="K1293" s="653"/>
      <c r="L1293" s="653"/>
      <c r="M1293" s="653"/>
      <c r="N1293" s="653"/>
      <c r="O1293" s="653"/>
      <c r="P1293" s="666"/>
      <c r="Q1293" s="654"/>
    </row>
    <row r="1294" spans="1:17" ht="14.4" customHeight="1" x14ac:dyDescent="0.3">
      <c r="A1294" s="649" t="s">
        <v>5616</v>
      </c>
      <c r="B1294" s="650" t="s">
        <v>4636</v>
      </c>
      <c r="C1294" s="650" t="s">
        <v>4672</v>
      </c>
      <c r="D1294" s="650" t="s">
        <v>4697</v>
      </c>
      <c r="E1294" s="650" t="s">
        <v>4692</v>
      </c>
      <c r="F1294" s="653"/>
      <c r="G1294" s="653"/>
      <c r="H1294" s="653"/>
      <c r="I1294" s="653"/>
      <c r="J1294" s="653">
        <v>1</v>
      </c>
      <c r="K1294" s="653">
        <v>553</v>
      </c>
      <c r="L1294" s="653"/>
      <c r="M1294" s="653">
        <v>553</v>
      </c>
      <c r="N1294" s="653"/>
      <c r="O1294" s="653"/>
      <c r="P1294" s="666"/>
      <c r="Q1294" s="654"/>
    </row>
    <row r="1295" spans="1:17" ht="14.4" customHeight="1" x14ac:dyDescent="0.3">
      <c r="A1295" s="649" t="s">
        <v>5616</v>
      </c>
      <c r="B1295" s="650" t="s">
        <v>4636</v>
      </c>
      <c r="C1295" s="650" t="s">
        <v>4672</v>
      </c>
      <c r="D1295" s="650" t="s">
        <v>4790</v>
      </c>
      <c r="E1295" s="650" t="s">
        <v>4791</v>
      </c>
      <c r="F1295" s="653">
        <v>4</v>
      </c>
      <c r="G1295" s="653">
        <v>3200</v>
      </c>
      <c r="H1295" s="653">
        <v>1</v>
      </c>
      <c r="I1295" s="653">
        <v>800</v>
      </c>
      <c r="J1295" s="653"/>
      <c r="K1295" s="653"/>
      <c r="L1295" s="653"/>
      <c r="M1295" s="653"/>
      <c r="N1295" s="653"/>
      <c r="O1295" s="653"/>
      <c r="P1295" s="666"/>
      <c r="Q1295" s="654"/>
    </row>
    <row r="1296" spans="1:17" ht="14.4" customHeight="1" x14ac:dyDescent="0.3">
      <c r="A1296" s="649" t="s">
        <v>5616</v>
      </c>
      <c r="B1296" s="650" t="s">
        <v>4636</v>
      </c>
      <c r="C1296" s="650" t="s">
        <v>4672</v>
      </c>
      <c r="D1296" s="650" t="s">
        <v>4704</v>
      </c>
      <c r="E1296" s="650" t="s">
        <v>4705</v>
      </c>
      <c r="F1296" s="653">
        <v>1</v>
      </c>
      <c r="G1296" s="653">
        <v>206</v>
      </c>
      <c r="H1296" s="653">
        <v>1</v>
      </c>
      <c r="I1296" s="653">
        <v>206</v>
      </c>
      <c r="J1296" s="653"/>
      <c r="K1296" s="653"/>
      <c r="L1296" s="653"/>
      <c r="M1296" s="653"/>
      <c r="N1296" s="653"/>
      <c r="O1296" s="653"/>
      <c r="P1296" s="666"/>
      <c r="Q1296" s="654"/>
    </row>
    <row r="1297" spans="1:17" ht="14.4" customHeight="1" x14ac:dyDescent="0.3">
      <c r="A1297" s="649" t="s">
        <v>5616</v>
      </c>
      <c r="B1297" s="650" t="s">
        <v>4636</v>
      </c>
      <c r="C1297" s="650" t="s">
        <v>4672</v>
      </c>
      <c r="D1297" s="650" t="s">
        <v>4708</v>
      </c>
      <c r="E1297" s="650" t="s">
        <v>4709</v>
      </c>
      <c r="F1297" s="653"/>
      <c r="G1297" s="653"/>
      <c r="H1297" s="653"/>
      <c r="I1297" s="653"/>
      <c r="J1297" s="653">
        <v>3</v>
      </c>
      <c r="K1297" s="653">
        <v>981</v>
      </c>
      <c r="L1297" s="653"/>
      <c r="M1297" s="653">
        <v>327</v>
      </c>
      <c r="N1297" s="653"/>
      <c r="O1297" s="653"/>
      <c r="P1297" s="666"/>
      <c r="Q1297" s="654"/>
    </row>
    <row r="1298" spans="1:17" ht="14.4" customHeight="1" x14ac:dyDescent="0.3">
      <c r="A1298" s="649" t="s">
        <v>5616</v>
      </c>
      <c r="B1298" s="650" t="s">
        <v>4636</v>
      </c>
      <c r="C1298" s="650" t="s">
        <v>4672</v>
      </c>
      <c r="D1298" s="650" t="s">
        <v>4712</v>
      </c>
      <c r="E1298" s="650" t="s">
        <v>4713</v>
      </c>
      <c r="F1298" s="653">
        <v>1</v>
      </c>
      <c r="G1298" s="653">
        <v>81</v>
      </c>
      <c r="H1298" s="653">
        <v>1</v>
      </c>
      <c r="I1298" s="653">
        <v>81</v>
      </c>
      <c r="J1298" s="653"/>
      <c r="K1298" s="653"/>
      <c r="L1298" s="653"/>
      <c r="M1298" s="653"/>
      <c r="N1298" s="653"/>
      <c r="O1298" s="653"/>
      <c r="P1298" s="666"/>
      <c r="Q1298" s="654"/>
    </row>
    <row r="1299" spans="1:17" ht="14.4" customHeight="1" x14ac:dyDescent="0.3">
      <c r="A1299" s="649" t="s">
        <v>5616</v>
      </c>
      <c r="B1299" s="650" t="s">
        <v>4636</v>
      </c>
      <c r="C1299" s="650" t="s">
        <v>4672</v>
      </c>
      <c r="D1299" s="650" t="s">
        <v>4716</v>
      </c>
      <c r="E1299" s="650" t="s">
        <v>4717</v>
      </c>
      <c r="F1299" s="653">
        <v>1</v>
      </c>
      <c r="G1299" s="653">
        <v>852</v>
      </c>
      <c r="H1299" s="653">
        <v>1</v>
      </c>
      <c r="I1299" s="653">
        <v>852</v>
      </c>
      <c r="J1299" s="653">
        <v>3</v>
      </c>
      <c r="K1299" s="653">
        <v>2109</v>
      </c>
      <c r="L1299" s="653">
        <v>2.4753521126760565</v>
      </c>
      <c r="M1299" s="653">
        <v>703</v>
      </c>
      <c r="N1299" s="653">
        <v>1</v>
      </c>
      <c r="O1299" s="653">
        <v>706</v>
      </c>
      <c r="P1299" s="666">
        <v>0.82863849765258213</v>
      </c>
      <c r="Q1299" s="654">
        <v>706</v>
      </c>
    </row>
    <row r="1300" spans="1:17" ht="14.4" customHeight="1" x14ac:dyDescent="0.3">
      <c r="A1300" s="649" t="s">
        <v>5616</v>
      </c>
      <c r="B1300" s="650" t="s">
        <v>4636</v>
      </c>
      <c r="C1300" s="650" t="s">
        <v>4672</v>
      </c>
      <c r="D1300" s="650" t="s">
        <v>4720</v>
      </c>
      <c r="E1300" s="650" t="s">
        <v>4721</v>
      </c>
      <c r="F1300" s="653"/>
      <c r="G1300" s="653"/>
      <c r="H1300" s="653"/>
      <c r="I1300" s="653"/>
      <c r="J1300" s="653">
        <v>0</v>
      </c>
      <c r="K1300" s="653">
        <v>0</v>
      </c>
      <c r="L1300" s="653"/>
      <c r="M1300" s="653"/>
      <c r="N1300" s="653"/>
      <c r="O1300" s="653"/>
      <c r="P1300" s="666"/>
      <c r="Q1300" s="654"/>
    </row>
    <row r="1301" spans="1:17" ht="14.4" customHeight="1" x14ac:dyDescent="0.3">
      <c r="A1301" s="649" t="s">
        <v>5616</v>
      </c>
      <c r="B1301" s="650" t="s">
        <v>4636</v>
      </c>
      <c r="C1301" s="650" t="s">
        <v>4672</v>
      </c>
      <c r="D1301" s="650" t="s">
        <v>4730</v>
      </c>
      <c r="E1301" s="650" t="s">
        <v>4731</v>
      </c>
      <c r="F1301" s="653">
        <v>1</v>
      </c>
      <c r="G1301" s="653">
        <v>295</v>
      </c>
      <c r="H1301" s="653">
        <v>1</v>
      </c>
      <c r="I1301" s="653">
        <v>295</v>
      </c>
      <c r="J1301" s="653"/>
      <c r="K1301" s="653"/>
      <c r="L1301" s="653"/>
      <c r="M1301" s="653"/>
      <c r="N1301" s="653"/>
      <c r="O1301" s="653"/>
      <c r="P1301" s="666"/>
      <c r="Q1301" s="654"/>
    </row>
    <row r="1302" spans="1:17" ht="14.4" customHeight="1" x14ac:dyDescent="0.3">
      <c r="A1302" s="649" t="s">
        <v>5616</v>
      </c>
      <c r="B1302" s="650" t="s">
        <v>4636</v>
      </c>
      <c r="C1302" s="650" t="s">
        <v>4672</v>
      </c>
      <c r="D1302" s="650" t="s">
        <v>4734</v>
      </c>
      <c r="E1302" s="650" t="s">
        <v>4731</v>
      </c>
      <c r="F1302" s="653">
        <v>1</v>
      </c>
      <c r="G1302" s="653">
        <v>362</v>
      </c>
      <c r="H1302" s="653">
        <v>1</v>
      </c>
      <c r="I1302" s="653">
        <v>362</v>
      </c>
      <c r="J1302" s="653"/>
      <c r="K1302" s="653"/>
      <c r="L1302" s="653"/>
      <c r="M1302" s="653"/>
      <c r="N1302" s="653"/>
      <c r="O1302" s="653"/>
      <c r="P1302" s="666"/>
      <c r="Q1302" s="654"/>
    </row>
    <row r="1303" spans="1:17" ht="14.4" customHeight="1" x14ac:dyDescent="0.3">
      <c r="A1303" s="649" t="s">
        <v>5616</v>
      </c>
      <c r="B1303" s="650" t="s">
        <v>4636</v>
      </c>
      <c r="C1303" s="650" t="s">
        <v>4672</v>
      </c>
      <c r="D1303" s="650" t="s">
        <v>4745</v>
      </c>
      <c r="E1303" s="650" t="s">
        <v>4700</v>
      </c>
      <c r="F1303" s="653">
        <v>1</v>
      </c>
      <c r="G1303" s="653">
        <v>333</v>
      </c>
      <c r="H1303" s="653">
        <v>1</v>
      </c>
      <c r="I1303" s="653">
        <v>333</v>
      </c>
      <c r="J1303" s="653"/>
      <c r="K1303" s="653"/>
      <c r="L1303" s="653"/>
      <c r="M1303" s="653"/>
      <c r="N1303" s="653"/>
      <c r="O1303" s="653"/>
      <c r="P1303" s="666"/>
      <c r="Q1303" s="654"/>
    </row>
    <row r="1304" spans="1:17" ht="14.4" customHeight="1" x14ac:dyDescent="0.3">
      <c r="A1304" s="649" t="s">
        <v>5616</v>
      </c>
      <c r="B1304" s="650" t="s">
        <v>4636</v>
      </c>
      <c r="C1304" s="650" t="s">
        <v>4672</v>
      </c>
      <c r="D1304" s="650" t="s">
        <v>4749</v>
      </c>
      <c r="E1304" s="650" t="s">
        <v>4750</v>
      </c>
      <c r="F1304" s="653"/>
      <c r="G1304" s="653"/>
      <c r="H1304" s="653"/>
      <c r="I1304" s="653"/>
      <c r="J1304" s="653">
        <v>1</v>
      </c>
      <c r="K1304" s="653">
        <v>163</v>
      </c>
      <c r="L1304" s="653"/>
      <c r="M1304" s="653">
        <v>163</v>
      </c>
      <c r="N1304" s="653"/>
      <c r="O1304" s="653"/>
      <c r="P1304" s="666"/>
      <c r="Q1304" s="654"/>
    </row>
    <row r="1305" spans="1:17" ht="14.4" customHeight="1" x14ac:dyDescent="0.3">
      <c r="A1305" s="649" t="s">
        <v>5616</v>
      </c>
      <c r="B1305" s="650" t="s">
        <v>4636</v>
      </c>
      <c r="C1305" s="650" t="s">
        <v>4672</v>
      </c>
      <c r="D1305" s="650" t="s">
        <v>4803</v>
      </c>
      <c r="E1305" s="650" t="s">
        <v>4799</v>
      </c>
      <c r="F1305" s="653"/>
      <c r="G1305" s="653"/>
      <c r="H1305" s="653"/>
      <c r="I1305" s="653"/>
      <c r="J1305" s="653"/>
      <c r="K1305" s="653"/>
      <c r="L1305" s="653"/>
      <c r="M1305" s="653"/>
      <c r="N1305" s="653">
        <v>1</v>
      </c>
      <c r="O1305" s="653">
        <v>606</v>
      </c>
      <c r="P1305" s="666"/>
      <c r="Q1305" s="654">
        <v>606</v>
      </c>
    </row>
    <row r="1306" spans="1:17" ht="14.4" customHeight="1" x14ac:dyDescent="0.3">
      <c r="A1306" s="649" t="s">
        <v>5616</v>
      </c>
      <c r="B1306" s="650" t="s">
        <v>4636</v>
      </c>
      <c r="C1306" s="650" t="s">
        <v>4672</v>
      </c>
      <c r="D1306" s="650" t="s">
        <v>4798</v>
      </c>
      <c r="E1306" s="650" t="s">
        <v>4799</v>
      </c>
      <c r="F1306" s="653"/>
      <c r="G1306" s="653"/>
      <c r="H1306" s="653"/>
      <c r="I1306" s="653"/>
      <c r="J1306" s="653"/>
      <c r="K1306" s="653"/>
      <c r="L1306" s="653"/>
      <c r="M1306" s="653"/>
      <c r="N1306" s="653">
        <v>2</v>
      </c>
      <c r="O1306" s="653">
        <v>1044</v>
      </c>
      <c r="P1306" s="666"/>
      <c r="Q1306" s="654">
        <v>522</v>
      </c>
    </row>
    <row r="1307" spans="1:17" ht="14.4" customHeight="1" x14ac:dyDescent="0.3">
      <c r="A1307" s="649" t="s">
        <v>5617</v>
      </c>
      <c r="B1307" s="650" t="s">
        <v>4636</v>
      </c>
      <c r="C1307" s="650" t="s">
        <v>4661</v>
      </c>
      <c r="D1307" s="650" t="s">
        <v>4786</v>
      </c>
      <c r="E1307" s="650" t="s">
        <v>4787</v>
      </c>
      <c r="F1307" s="653"/>
      <c r="G1307" s="653"/>
      <c r="H1307" s="653"/>
      <c r="I1307" s="653"/>
      <c r="J1307" s="653"/>
      <c r="K1307" s="653"/>
      <c r="L1307" s="653"/>
      <c r="M1307" s="653"/>
      <c r="N1307" s="653">
        <v>1</v>
      </c>
      <c r="O1307" s="653">
        <v>904.75</v>
      </c>
      <c r="P1307" s="666"/>
      <c r="Q1307" s="654">
        <v>904.75</v>
      </c>
    </row>
    <row r="1308" spans="1:17" ht="14.4" customHeight="1" x14ac:dyDescent="0.3">
      <c r="A1308" s="649" t="s">
        <v>5617</v>
      </c>
      <c r="B1308" s="650" t="s">
        <v>4636</v>
      </c>
      <c r="C1308" s="650" t="s">
        <v>4672</v>
      </c>
      <c r="D1308" s="650" t="s">
        <v>4788</v>
      </c>
      <c r="E1308" s="650" t="s">
        <v>4789</v>
      </c>
      <c r="F1308" s="653"/>
      <c r="G1308" s="653"/>
      <c r="H1308" s="653"/>
      <c r="I1308" s="653"/>
      <c r="J1308" s="653">
        <v>1</v>
      </c>
      <c r="K1308" s="653">
        <v>185</v>
      </c>
      <c r="L1308" s="653"/>
      <c r="M1308" s="653">
        <v>185</v>
      </c>
      <c r="N1308" s="653"/>
      <c r="O1308" s="653"/>
      <c r="P1308" s="666"/>
      <c r="Q1308" s="654"/>
    </row>
    <row r="1309" spans="1:17" ht="14.4" customHeight="1" x14ac:dyDescent="0.3">
      <c r="A1309" s="649" t="s">
        <v>5617</v>
      </c>
      <c r="B1309" s="650" t="s">
        <v>4636</v>
      </c>
      <c r="C1309" s="650" t="s">
        <v>4672</v>
      </c>
      <c r="D1309" s="650" t="s">
        <v>4677</v>
      </c>
      <c r="E1309" s="650" t="s">
        <v>4678</v>
      </c>
      <c r="F1309" s="653">
        <v>1</v>
      </c>
      <c r="G1309" s="653">
        <v>34</v>
      </c>
      <c r="H1309" s="653">
        <v>1</v>
      </c>
      <c r="I1309" s="653">
        <v>34</v>
      </c>
      <c r="J1309" s="653"/>
      <c r="K1309" s="653"/>
      <c r="L1309" s="653"/>
      <c r="M1309" s="653"/>
      <c r="N1309" s="653"/>
      <c r="O1309" s="653"/>
      <c r="P1309" s="666"/>
      <c r="Q1309" s="654"/>
    </row>
    <row r="1310" spans="1:17" ht="14.4" customHeight="1" x14ac:dyDescent="0.3">
      <c r="A1310" s="649" t="s">
        <v>5617</v>
      </c>
      <c r="B1310" s="650" t="s">
        <v>4636</v>
      </c>
      <c r="C1310" s="650" t="s">
        <v>4672</v>
      </c>
      <c r="D1310" s="650" t="s">
        <v>4685</v>
      </c>
      <c r="E1310" s="650" t="s">
        <v>4686</v>
      </c>
      <c r="F1310" s="653">
        <v>6</v>
      </c>
      <c r="G1310" s="653">
        <v>1386</v>
      </c>
      <c r="H1310" s="653">
        <v>1</v>
      </c>
      <c r="I1310" s="653">
        <v>231</v>
      </c>
      <c r="J1310" s="653">
        <v>6</v>
      </c>
      <c r="K1310" s="653">
        <v>1392</v>
      </c>
      <c r="L1310" s="653">
        <v>1.0043290043290043</v>
      </c>
      <c r="M1310" s="653">
        <v>232</v>
      </c>
      <c r="N1310" s="653">
        <v>12</v>
      </c>
      <c r="O1310" s="653">
        <v>2804</v>
      </c>
      <c r="P1310" s="666">
        <v>2.023088023088023</v>
      </c>
      <c r="Q1310" s="654">
        <v>233.66666666666666</v>
      </c>
    </row>
    <row r="1311" spans="1:17" ht="14.4" customHeight="1" x14ac:dyDescent="0.3">
      <c r="A1311" s="649" t="s">
        <v>5617</v>
      </c>
      <c r="B1311" s="650" t="s">
        <v>4636</v>
      </c>
      <c r="C1311" s="650" t="s">
        <v>4672</v>
      </c>
      <c r="D1311" s="650" t="s">
        <v>4687</v>
      </c>
      <c r="E1311" s="650" t="s">
        <v>4688</v>
      </c>
      <c r="F1311" s="653">
        <v>2</v>
      </c>
      <c r="G1311" s="653">
        <v>232</v>
      </c>
      <c r="H1311" s="653">
        <v>1</v>
      </c>
      <c r="I1311" s="653">
        <v>116</v>
      </c>
      <c r="J1311" s="653"/>
      <c r="K1311" s="653"/>
      <c r="L1311" s="653"/>
      <c r="M1311" s="653"/>
      <c r="N1311" s="653">
        <v>1</v>
      </c>
      <c r="O1311" s="653">
        <v>118</v>
      </c>
      <c r="P1311" s="666">
        <v>0.50862068965517238</v>
      </c>
      <c r="Q1311" s="654">
        <v>118</v>
      </c>
    </row>
    <row r="1312" spans="1:17" ht="14.4" customHeight="1" x14ac:dyDescent="0.3">
      <c r="A1312" s="649" t="s">
        <v>5617</v>
      </c>
      <c r="B1312" s="650" t="s">
        <v>4636</v>
      </c>
      <c r="C1312" s="650" t="s">
        <v>4672</v>
      </c>
      <c r="D1312" s="650" t="s">
        <v>4691</v>
      </c>
      <c r="E1312" s="650" t="s">
        <v>4692</v>
      </c>
      <c r="F1312" s="653">
        <v>3</v>
      </c>
      <c r="G1312" s="653">
        <v>1449</v>
      </c>
      <c r="H1312" s="653">
        <v>1</v>
      </c>
      <c r="I1312" s="653">
        <v>483</v>
      </c>
      <c r="J1312" s="653"/>
      <c r="K1312" s="653"/>
      <c r="L1312" s="653"/>
      <c r="M1312" s="653"/>
      <c r="N1312" s="653"/>
      <c r="O1312" s="653"/>
      <c r="P1312" s="666"/>
      <c r="Q1312" s="654"/>
    </row>
    <row r="1313" spans="1:17" ht="14.4" customHeight="1" x14ac:dyDescent="0.3">
      <c r="A1313" s="649" t="s">
        <v>5617</v>
      </c>
      <c r="B1313" s="650" t="s">
        <v>4636</v>
      </c>
      <c r="C1313" s="650" t="s">
        <v>4672</v>
      </c>
      <c r="D1313" s="650" t="s">
        <v>5618</v>
      </c>
      <c r="E1313" s="650" t="s">
        <v>5619</v>
      </c>
      <c r="F1313" s="653">
        <v>1</v>
      </c>
      <c r="G1313" s="653">
        <v>893</v>
      </c>
      <c r="H1313" s="653">
        <v>1</v>
      </c>
      <c r="I1313" s="653">
        <v>893</v>
      </c>
      <c r="J1313" s="653"/>
      <c r="K1313" s="653"/>
      <c r="L1313" s="653"/>
      <c r="M1313" s="653"/>
      <c r="N1313" s="653"/>
      <c r="O1313" s="653"/>
      <c r="P1313" s="666"/>
      <c r="Q1313" s="654"/>
    </row>
    <row r="1314" spans="1:17" ht="14.4" customHeight="1" x14ac:dyDescent="0.3">
      <c r="A1314" s="649" t="s">
        <v>5617</v>
      </c>
      <c r="B1314" s="650" t="s">
        <v>4636</v>
      </c>
      <c r="C1314" s="650" t="s">
        <v>4672</v>
      </c>
      <c r="D1314" s="650" t="s">
        <v>4698</v>
      </c>
      <c r="E1314" s="650" t="s">
        <v>4694</v>
      </c>
      <c r="F1314" s="653"/>
      <c r="G1314" s="653"/>
      <c r="H1314" s="653"/>
      <c r="I1314" s="653"/>
      <c r="J1314" s="653">
        <v>2</v>
      </c>
      <c r="K1314" s="653">
        <v>1492</v>
      </c>
      <c r="L1314" s="653"/>
      <c r="M1314" s="653">
        <v>746</v>
      </c>
      <c r="N1314" s="653"/>
      <c r="O1314" s="653"/>
      <c r="P1314" s="666"/>
      <c r="Q1314" s="654"/>
    </row>
    <row r="1315" spans="1:17" ht="14.4" customHeight="1" x14ac:dyDescent="0.3">
      <c r="A1315" s="649" t="s">
        <v>5617</v>
      </c>
      <c r="B1315" s="650" t="s">
        <v>4636</v>
      </c>
      <c r="C1315" s="650" t="s">
        <v>4672</v>
      </c>
      <c r="D1315" s="650" t="s">
        <v>4790</v>
      </c>
      <c r="E1315" s="650" t="s">
        <v>4791</v>
      </c>
      <c r="F1315" s="653">
        <v>7</v>
      </c>
      <c r="G1315" s="653">
        <v>5600</v>
      </c>
      <c r="H1315" s="653">
        <v>1</v>
      </c>
      <c r="I1315" s="653">
        <v>800</v>
      </c>
      <c r="J1315" s="653">
        <v>20</v>
      </c>
      <c r="K1315" s="653">
        <v>16060</v>
      </c>
      <c r="L1315" s="653">
        <v>2.8678571428571429</v>
      </c>
      <c r="M1315" s="653">
        <v>803</v>
      </c>
      <c r="N1315" s="653">
        <v>24</v>
      </c>
      <c r="O1315" s="653">
        <v>19356</v>
      </c>
      <c r="P1315" s="666">
        <v>3.4564285714285714</v>
      </c>
      <c r="Q1315" s="654">
        <v>806.5</v>
      </c>
    </row>
    <row r="1316" spans="1:17" ht="14.4" customHeight="1" x14ac:dyDescent="0.3">
      <c r="A1316" s="649" t="s">
        <v>5617</v>
      </c>
      <c r="B1316" s="650" t="s">
        <v>4636</v>
      </c>
      <c r="C1316" s="650" t="s">
        <v>4672</v>
      </c>
      <c r="D1316" s="650" t="s">
        <v>4704</v>
      </c>
      <c r="E1316" s="650" t="s">
        <v>4705</v>
      </c>
      <c r="F1316" s="653">
        <v>1</v>
      </c>
      <c r="G1316" s="653">
        <v>206</v>
      </c>
      <c r="H1316" s="653">
        <v>1</v>
      </c>
      <c r="I1316" s="653">
        <v>206</v>
      </c>
      <c r="J1316" s="653">
        <v>4</v>
      </c>
      <c r="K1316" s="653">
        <v>828</v>
      </c>
      <c r="L1316" s="653">
        <v>4.0194174757281553</v>
      </c>
      <c r="M1316" s="653">
        <v>207</v>
      </c>
      <c r="N1316" s="653">
        <v>4</v>
      </c>
      <c r="O1316" s="653">
        <v>832</v>
      </c>
      <c r="P1316" s="666">
        <v>4.0388349514563107</v>
      </c>
      <c r="Q1316" s="654">
        <v>208</v>
      </c>
    </row>
    <row r="1317" spans="1:17" ht="14.4" customHeight="1" x14ac:dyDescent="0.3">
      <c r="A1317" s="649" t="s">
        <v>5617</v>
      </c>
      <c r="B1317" s="650" t="s">
        <v>4636</v>
      </c>
      <c r="C1317" s="650" t="s">
        <v>4672</v>
      </c>
      <c r="D1317" s="650" t="s">
        <v>4708</v>
      </c>
      <c r="E1317" s="650" t="s">
        <v>4709</v>
      </c>
      <c r="F1317" s="653">
        <v>1</v>
      </c>
      <c r="G1317" s="653">
        <v>326</v>
      </c>
      <c r="H1317" s="653">
        <v>1</v>
      </c>
      <c r="I1317" s="653">
        <v>326</v>
      </c>
      <c r="J1317" s="653"/>
      <c r="K1317" s="653"/>
      <c r="L1317" s="653"/>
      <c r="M1317" s="653"/>
      <c r="N1317" s="653"/>
      <c r="O1317" s="653"/>
      <c r="P1317" s="666"/>
      <c r="Q1317" s="654"/>
    </row>
    <row r="1318" spans="1:17" ht="14.4" customHeight="1" x14ac:dyDescent="0.3">
      <c r="A1318" s="649" t="s">
        <v>5617</v>
      </c>
      <c r="B1318" s="650" t="s">
        <v>4636</v>
      </c>
      <c r="C1318" s="650" t="s">
        <v>4672</v>
      </c>
      <c r="D1318" s="650" t="s">
        <v>4712</v>
      </c>
      <c r="E1318" s="650" t="s">
        <v>4713</v>
      </c>
      <c r="F1318" s="653">
        <v>25</v>
      </c>
      <c r="G1318" s="653">
        <v>2025</v>
      </c>
      <c r="H1318" s="653">
        <v>1</v>
      </c>
      <c r="I1318" s="653">
        <v>81</v>
      </c>
      <c r="J1318" s="653">
        <v>34</v>
      </c>
      <c r="K1318" s="653">
        <v>2788</v>
      </c>
      <c r="L1318" s="653">
        <v>1.3767901234567901</v>
      </c>
      <c r="M1318" s="653">
        <v>82</v>
      </c>
      <c r="N1318" s="653">
        <v>25</v>
      </c>
      <c r="O1318" s="653">
        <v>2084</v>
      </c>
      <c r="P1318" s="666">
        <v>1.0291358024691357</v>
      </c>
      <c r="Q1318" s="654">
        <v>83.36</v>
      </c>
    </row>
    <row r="1319" spans="1:17" ht="14.4" customHeight="1" x14ac:dyDescent="0.3">
      <c r="A1319" s="649" t="s">
        <v>5617</v>
      </c>
      <c r="B1319" s="650" t="s">
        <v>4636</v>
      </c>
      <c r="C1319" s="650" t="s">
        <v>4672</v>
      </c>
      <c r="D1319" s="650" t="s">
        <v>4792</v>
      </c>
      <c r="E1319" s="650" t="s">
        <v>4791</v>
      </c>
      <c r="F1319" s="653"/>
      <c r="G1319" s="653"/>
      <c r="H1319" s="653"/>
      <c r="I1319" s="653"/>
      <c r="J1319" s="653">
        <v>12</v>
      </c>
      <c r="K1319" s="653">
        <v>11148</v>
      </c>
      <c r="L1319" s="653"/>
      <c r="M1319" s="653">
        <v>929</v>
      </c>
      <c r="N1319" s="653">
        <v>5</v>
      </c>
      <c r="O1319" s="653">
        <v>4645</v>
      </c>
      <c r="P1319" s="666"/>
      <c r="Q1319" s="654">
        <v>929</v>
      </c>
    </row>
    <row r="1320" spans="1:17" ht="14.4" customHeight="1" x14ac:dyDescent="0.3">
      <c r="A1320" s="649" t="s">
        <v>5617</v>
      </c>
      <c r="B1320" s="650" t="s">
        <v>4636</v>
      </c>
      <c r="C1320" s="650" t="s">
        <v>4672</v>
      </c>
      <c r="D1320" s="650" t="s">
        <v>4722</v>
      </c>
      <c r="E1320" s="650" t="s">
        <v>4723</v>
      </c>
      <c r="F1320" s="653">
        <v>3</v>
      </c>
      <c r="G1320" s="653">
        <v>333</v>
      </c>
      <c r="H1320" s="653">
        <v>1</v>
      </c>
      <c r="I1320" s="653">
        <v>111</v>
      </c>
      <c r="J1320" s="653"/>
      <c r="K1320" s="653"/>
      <c r="L1320" s="653"/>
      <c r="M1320" s="653"/>
      <c r="N1320" s="653">
        <v>5</v>
      </c>
      <c r="O1320" s="653">
        <v>565</v>
      </c>
      <c r="P1320" s="666">
        <v>1.6966966966966968</v>
      </c>
      <c r="Q1320" s="654">
        <v>113</v>
      </c>
    </row>
    <row r="1321" spans="1:17" ht="14.4" customHeight="1" x14ac:dyDescent="0.3">
      <c r="A1321" s="649" t="s">
        <v>5617</v>
      </c>
      <c r="B1321" s="650" t="s">
        <v>4636</v>
      </c>
      <c r="C1321" s="650" t="s">
        <v>4672</v>
      </c>
      <c r="D1321" s="650" t="s">
        <v>4793</v>
      </c>
      <c r="E1321" s="650" t="s">
        <v>4791</v>
      </c>
      <c r="F1321" s="653">
        <v>3</v>
      </c>
      <c r="G1321" s="653">
        <v>2199</v>
      </c>
      <c r="H1321" s="653">
        <v>1</v>
      </c>
      <c r="I1321" s="653">
        <v>733</v>
      </c>
      <c r="J1321" s="653"/>
      <c r="K1321" s="653"/>
      <c r="L1321" s="653"/>
      <c r="M1321" s="653"/>
      <c r="N1321" s="653">
        <v>5</v>
      </c>
      <c r="O1321" s="653">
        <v>3680</v>
      </c>
      <c r="P1321" s="666">
        <v>1.6734879490677581</v>
      </c>
      <c r="Q1321" s="654">
        <v>736</v>
      </c>
    </row>
    <row r="1322" spans="1:17" ht="14.4" customHeight="1" x14ac:dyDescent="0.3">
      <c r="A1322" s="649" t="s">
        <v>5617</v>
      </c>
      <c r="B1322" s="650" t="s">
        <v>4636</v>
      </c>
      <c r="C1322" s="650" t="s">
        <v>4672</v>
      </c>
      <c r="D1322" s="650" t="s">
        <v>4794</v>
      </c>
      <c r="E1322" s="650" t="s">
        <v>4795</v>
      </c>
      <c r="F1322" s="653">
        <v>5</v>
      </c>
      <c r="G1322" s="653">
        <v>2615</v>
      </c>
      <c r="H1322" s="653">
        <v>1</v>
      </c>
      <c r="I1322" s="653">
        <v>523</v>
      </c>
      <c r="J1322" s="653">
        <v>16</v>
      </c>
      <c r="K1322" s="653">
        <v>8384</v>
      </c>
      <c r="L1322" s="653">
        <v>3.2061185468451243</v>
      </c>
      <c r="M1322" s="653">
        <v>524</v>
      </c>
      <c r="N1322" s="653">
        <v>7</v>
      </c>
      <c r="O1322" s="653">
        <v>3672</v>
      </c>
      <c r="P1322" s="666">
        <v>1.404206500956023</v>
      </c>
      <c r="Q1322" s="654">
        <v>524.57142857142856</v>
      </c>
    </row>
    <row r="1323" spans="1:17" ht="14.4" customHeight="1" x14ac:dyDescent="0.3">
      <c r="A1323" s="649" t="s">
        <v>5617</v>
      </c>
      <c r="B1323" s="650" t="s">
        <v>4636</v>
      </c>
      <c r="C1323" s="650" t="s">
        <v>4672</v>
      </c>
      <c r="D1323" s="650" t="s">
        <v>4730</v>
      </c>
      <c r="E1323" s="650" t="s">
        <v>4731</v>
      </c>
      <c r="F1323" s="653"/>
      <c r="G1323" s="653"/>
      <c r="H1323" s="653"/>
      <c r="I1323" s="653"/>
      <c r="J1323" s="653"/>
      <c r="K1323" s="653"/>
      <c r="L1323" s="653"/>
      <c r="M1323" s="653"/>
      <c r="N1323" s="653">
        <v>5</v>
      </c>
      <c r="O1323" s="653">
        <v>1490</v>
      </c>
      <c r="P1323" s="666"/>
      <c r="Q1323" s="654">
        <v>298</v>
      </c>
    </row>
    <row r="1324" spans="1:17" ht="14.4" customHeight="1" x14ac:dyDescent="0.3">
      <c r="A1324" s="649" t="s">
        <v>5617</v>
      </c>
      <c r="B1324" s="650" t="s">
        <v>4636</v>
      </c>
      <c r="C1324" s="650" t="s">
        <v>4672</v>
      </c>
      <c r="D1324" s="650" t="s">
        <v>4796</v>
      </c>
      <c r="E1324" s="650" t="s">
        <v>4705</v>
      </c>
      <c r="F1324" s="653">
        <v>1</v>
      </c>
      <c r="G1324" s="653">
        <v>172</v>
      </c>
      <c r="H1324" s="653">
        <v>1</v>
      </c>
      <c r="I1324" s="653">
        <v>172</v>
      </c>
      <c r="J1324" s="653"/>
      <c r="K1324" s="653"/>
      <c r="L1324" s="653"/>
      <c r="M1324" s="653"/>
      <c r="N1324" s="653">
        <v>1</v>
      </c>
      <c r="O1324" s="653">
        <v>174</v>
      </c>
      <c r="P1324" s="666">
        <v>1.0116279069767442</v>
      </c>
      <c r="Q1324" s="654">
        <v>174</v>
      </c>
    </row>
    <row r="1325" spans="1:17" ht="14.4" customHeight="1" x14ac:dyDescent="0.3">
      <c r="A1325" s="649" t="s">
        <v>5617</v>
      </c>
      <c r="B1325" s="650" t="s">
        <v>4636</v>
      </c>
      <c r="C1325" s="650" t="s">
        <v>4672</v>
      </c>
      <c r="D1325" s="650" t="s">
        <v>4734</v>
      </c>
      <c r="E1325" s="650" t="s">
        <v>4731</v>
      </c>
      <c r="F1325" s="653">
        <v>3</v>
      </c>
      <c r="G1325" s="653">
        <v>1086</v>
      </c>
      <c r="H1325" s="653">
        <v>1</v>
      </c>
      <c r="I1325" s="653">
        <v>362</v>
      </c>
      <c r="J1325" s="653"/>
      <c r="K1325" s="653"/>
      <c r="L1325" s="653"/>
      <c r="M1325" s="653"/>
      <c r="N1325" s="653"/>
      <c r="O1325" s="653"/>
      <c r="P1325" s="666"/>
      <c r="Q1325" s="654"/>
    </row>
    <row r="1326" spans="1:17" ht="14.4" customHeight="1" x14ac:dyDescent="0.3">
      <c r="A1326" s="649" t="s">
        <v>5617</v>
      </c>
      <c r="B1326" s="650" t="s">
        <v>4636</v>
      </c>
      <c r="C1326" s="650" t="s">
        <v>4672</v>
      </c>
      <c r="D1326" s="650" t="s">
        <v>5620</v>
      </c>
      <c r="E1326" s="650" t="s">
        <v>5621</v>
      </c>
      <c r="F1326" s="653">
        <v>2</v>
      </c>
      <c r="G1326" s="653">
        <v>772</v>
      </c>
      <c r="H1326" s="653">
        <v>1</v>
      </c>
      <c r="I1326" s="653">
        <v>386</v>
      </c>
      <c r="J1326" s="653"/>
      <c r="K1326" s="653"/>
      <c r="L1326" s="653"/>
      <c r="M1326" s="653"/>
      <c r="N1326" s="653"/>
      <c r="O1326" s="653"/>
      <c r="P1326" s="666"/>
      <c r="Q1326" s="654"/>
    </row>
    <row r="1327" spans="1:17" ht="14.4" customHeight="1" x14ac:dyDescent="0.3">
      <c r="A1327" s="649" t="s">
        <v>5617</v>
      </c>
      <c r="B1327" s="650" t="s">
        <v>4636</v>
      </c>
      <c r="C1327" s="650" t="s">
        <v>4672</v>
      </c>
      <c r="D1327" s="650" t="s">
        <v>4820</v>
      </c>
      <c r="E1327" s="650" t="s">
        <v>4791</v>
      </c>
      <c r="F1327" s="653">
        <v>15</v>
      </c>
      <c r="G1327" s="653">
        <v>14130</v>
      </c>
      <c r="H1327" s="653">
        <v>1</v>
      </c>
      <c r="I1327" s="653">
        <v>942</v>
      </c>
      <c r="J1327" s="653"/>
      <c r="K1327" s="653"/>
      <c r="L1327" s="653"/>
      <c r="M1327" s="653"/>
      <c r="N1327" s="653"/>
      <c r="O1327" s="653"/>
      <c r="P1327" s="666"/>
      <c r="Q1327" s="654"/>
    </row>
    <row r="1328" spans="1:17" ht="14.4" customHeight="1" x14ac:dyDescent="0.3">
      <c r="A1328" s="649" t="s">
        <v>5617</v>
      </c>
      <c r="B1328" s="650" t="s">
        <v>5153</v>
      </c>
      <c r="C1328" s="650" t="s">
        <v>4672</v>
      </c>
      <c r="D1328" s="650" t="s">
        <v>4805</v>
      </c>
      <c r="E1328" s="650" t="s">
        <v>4806</v>
      </c>
      <c r="F1328" s="653"/>
      <c r="G1328" s="653"/>
      <c r="H1328" s="653"/>
      <c r="I1328" s="653"/>
      <c r="J1328" s="653">
        <v>2</v>
      </c>
      <c r="K1328" s="653">
        <v>0</v>
      </c>
      <c r="L1328" s="653"/>
      <c r="M1328" s="653">
        <v>0</v>
      </c>
      <c r="N1328" s="653"/>
      <c r="O1328" s="653"/>
      <c r="P1328" s="666"/>
      <c r="Q1328" s="654"/>
    </row>
    <row r="1329" spans="1:17" ht="14.4" customHeight="1" x14ac:dyDescent="0.3">
      <c r="A1329" s="649" t="s">
        <v>5622</v>
      </c>
      <c r="B1329" s="650" t="s">
        <v>4636</v>
      </c>
      <c r="C1329" s="650" t="s">
        <v>4661</v>
      </c>
      <c r="D1329" s="650" t="s">
        <v>4809</v>
      </c>
      <c r="E1329" s="650" t="s">
        <v>4810</v>
      </c>
      <c r="F1329" s="653">
        <v>4</v>
      </c>
      <c r="G1329" s="653">
        <v>9240</v>
      </c>
      <c r="H1329" s="653">
        <v>1</v>
      </c>
      <c r="I1329" s="653">
        <v>2310</v>
      </c>
      <c r="J1329" s="653">
        <v>9</v>
      </c>
      <c r="K1329" s="653">
        <v>20790</v>
      </c>
      <c r="L1329" s="653">
        <v>2.25</v>
      </c>
      <c r="M1329" s="653">
        <v>2310</v>
      </c>
      <c r="N1329" s="653">
        <v>9</v>
      </c>
      <c r="O1329" s="653">
        <v>20790</v>
      </c>
      <c r="P1329" s="666">
        <v>2.25</v>
      </c>
      <c r="Q1329" s="654">
        <v>2310</v>
      </c>
    </row>
    <row r="1330" spans="1:17" ht="14.4" customHeight="1" x14ac:dyDescent="0.3">
      <c r="A1330" s="649" t="s">
        <v>5622</v>
      </c>
      <c r="B1330" s="650" t="s">
        <v>4636</v>
      </c>
      <c r="C1330" s="650" t="s">
        <v>4661</v>
      </c>
      <c r="D1330" s="650" t="s">
        <v>4811</v>
      </c>
      <c r="E1330" s="650" t="s">
        <v>4812</v>
      </c>
      <c r="F1330" s="653">
        <v>1</v>
      </c>
      <c r="G1330" s="653">
        <v>2310</v>
      </c>
      <c r="H1330" s="653">
        <v>1</v>
      </c>
      <c r="I1330" s="653">
        <v>2310</v>
      </c>
      <c r="J1330" s="653"/>
      <c r="K1330" s="653"/>
      <c r="L1330" s="653"/>
      <c r="M1330" s="653"/>
      <c r="N1330" s="653"/>
      <c r="O1330" s="653"/>
      <c r="P1330" s="666"/>
      <c r="Q1330" s="654"/>
    </row>
    <row r="1331" spans="1:17" ht="14.4" customHeight="1" x14ac:dyDescent="0.3">
      <c r="A1331" s="649" t="s">
        <v>5622</v>
      </c>
      <c r="B1331" s="650" t="s">
        <v>4636</v>
      </c>
      <c r="C1331" s="650" t="s">
        <v>4661</v>
      </c>
      <c r="D1331" s="650" t="s">
        <v>4786</v>
      </c>
      <c r="E1331" s="650" t="s">
        <v>4787</v>
      </c>
      <c r="F1331" s="653"/>
      <c r="G1331" s="653"/>
      <c r="H1331" s="653"/>
      <c r="I1331" s="653"/>
      <c r="J1331" s="653">
        <v>218</v>
      </c>
      <c r="K1331" s="653">
        <v>197235.5</v>
      </c>
      <c r="L1331" s="653"/>
      <c r="M1331" s="653">
        <v>904.75</v>
      </c>
      <c r="N1331" s="653">
        <v>318</v>
      </c>
      <c r="O1331" s="653">
        <v>287710.5</v>
      </c>
      <c r="P1331" s="666"/>
      <c r="Q1331" s="654">
        <v>904.75</v>
      </c>
    </row>
    <row r="1332" spans="1:17" ht="14.4" customHeight="1" x14ac:dyDescent="0.3">
      <c r="A1332" s="649" t="s">
        <v>5622</v>
      </c>
      <c r="B1332" s="650" t="s">
        <v>4636</v>
      </c>
      <c r="C1332" s="650" t="s">
        <v>4661</v>
      </c>
      <c r="D1332" s="650" t="s">
        <v>4664</v>
      </c>
      <c r="E1332" s="650" t="s">
        <v>4665</v>
      </c>
      <c r="F1332" s="653"/>
      <c r="G1332" s="653"/>
      <c r="H1332" s="653"/>
      <c r="I1332" s="653"/>
      <c r="J1332" s="653">
        <v>2</v>
      </c>
      <c r="K1332" s="653">
        <v>485.28</v>
      </c>
      <c r="L1332" s="653"/>
      <c r="M1332" s="653">
        <v>242.64</v>
      </c>
      <c r="N1332" s="653">
        <v>1</v>
      </c>
      <c r="O1332" s="653">
        <v>242.64</v>
      </c>
      <c r="P1332" s="666"/>
      <c r="Q1332" s="654">
        <v>242.64</v>
      </c>
    </row>
    <row r="1333" spans="1:17" ht="14.4" customHeight="1" x14ac:dyDescent="0.3">
      <c r="A1333" s="649" t="s">
        <v>5622</v>
      </c>
      <c r="B1333" s="650" t="s">
        <v>4636</v>
      </c>
      <c r="C1333" s="650" t="s">
        <v>4672</v>
      </c>
      <c r="D1333" s="650" t="s">
        <v>4788</v>
      </c>
      <c r="E1333" s="650" t="s">
        <v>4789</v>
      </c>
      <c r="F1333" s="653">
        <v>73</v>
      </c>
      <c r="G1333" s="653">
        <v>13505</v>
      </c>
      <c r="H1333" s="653">
        <v>1</v>
      </c>
      <c r="I1333" s="653">
        <v>185</v>
      </c>
      <c r="J1333" s="653">
        <v>79</v>
      </c>
      <c r="K1333" s="653">
        <v>14615</v>
      </c>
      <c r="L1333" s="653">
        <v>1.0821917808219179</v>
      </c>
      <c r="M1333" s="653">
        <v>185</v>
      </c>
      <c r="N1333" s="653">
        <v>81</v>
      </c>
      <c r="O1333" s="653">
        <v>15126</v>
      </c>
      <c r="P1333" s="666">
        <v>1.1200296186597556</v>
      </c>
      <c r="Q1333" s="654">
        <v>186.74074074074073</v>
      </c>
    </row>
    <row r="1334" spans="1:17" ht="14.4" customHeight="1" x14ac:dyDescent="0.3">
      <c r="A1334" s="649" t="s">
        <v>5622</v>
      </c>
      <c r="B1334" s="650" t="s">
        <v>4636</v>
      </c>
      <c r="C1334" s="650" t="s">
        <v>4672</v>
      </c>
      <c r="D1334" s="650" t="s">
        <v>4813</v>
      </c>
      <c r="E1334" s="650" t="s">
        <v>4814</v>
      </c>
      <c r="F1334" s="653">
        <v>2</v>
      </c>
      <c r="G1334" s="653">
        <v>2186</v>
      </c>
      <c r="H1334" s="653">
        <v>1</v>
      </c>
      <c r="I1334" s="653">
        <v>1093</v>
      </c>
      <c r="J1334" s="653">
        <v>6</v>
      </c>
      <c r="K1334" s="653">
        <v>6804</v>
      </c>
      <c r="L1334" s="653">
        <v>3.1125343092406221</v>
      </c>
      <c r="M1334" s="653">
        <v>1134</v>
      </c>
      <c r="N1334" s="653">
        <v>7</v>
      </c>
      <c r="O1334" s="653">
        <v>7958</v>
      </c>
      <c r="P1334" s="666">
        <v>3.6404391582799636</v>
      </c>
      <c r="Q1334" s="654">
        <v>1136.8571428571429</v>
      </c>
    </row>
    <row r="1335" spans="1:17" ht="14.4" customHeight="1" x14ac:dyDescent="0.3">
      <c r="A1335" s="649" t="s">
        <v>5622</v>
      </c>
      <c r="B1335" s="650" t="s">
        <v>4636</v>
      </c>
      <c r="C1335" s="650" t="s">
        <v>4672</v>
      </c>
      <c r="D1335" s="650" t="s">
        <v>4677</v>
      </c>
      <c r="E1335" s="650" t="s">
        <v>4678</v>
      </c>
      <c r="F1335" s="653">
        <v>2</v>
      </c>
      <c r="G1335" s="653">
        <v>68</v>
      </c>
      <c r="H1335" s="653">
        <v>1</v>
      </c>
      <c r="I1335" s="653">
        <v>34</v>
      </c>
      <c r="J1335" s="653"/>
      <c r="K1335" s="653"/>
      <c r="L1335" s="653"/>
      <c r="M1335" s="653"/>
      <c r="N1335" s="653">
        <v>3</v>
      </c>
      <c r="O1335" s="653">
        <v>104</v>
      </c>
      <c r="P1335" s="666">
        <v>1.5294117647058822</v>
      </c>
      <c r="Q1335" s="654">
        <v>34.666666666666664</v>
      </c>
    </row>
    <row r="1336" spans="1:17" ht="14.4" customHeight="1" x14ac:dyDescent="0.3">
      <c r="A1336" s="649" t="s">
        <v>5622</v>
      </c>
      <c r="B1336" s="650" t="s">
        <v>4636</v>
      </c>
      <c r="C1336" s="650" t="s">
        <v>4672</v>
      </c>
      <c r="D1336" s="650" t="s">
        <v>4683</v>
      </c>
      <c r="E1336" s="650" t="s">
        <v>4632</v>
      </c>
      <c r="F1336" s="653">
        <v>32</v>
      </c>
      <c r="G1336" s="653">
        <v>4992</v>
      </c>
      <c r="H1336" s="653">
        <v>1</v>
      </c>
      <c r="I1336" s="653">
        <v>156</v>
      </c>
      <c r="J1336" s="653"/>
      <c r="K1336" s="653"/>
      <c r="L1336" s="653"/>
      <c r="M1336" s="653"/>
      <c r="N1336" s="653"/>
      <c r="O1336" s="653"/>
      <c r="P1336" s="666"/>
      <c r="Q1336" s="654"/>
    </row>
    <row r="1337" spans="1:17" ht="14.4" customHeight="1" x14ac:dyDescent="0.3">
      <c r="A1337" s="649" t="s">
        <v>5622</v>
      </c>
      <c r="B1337" s="650" t="s">
        <v>4636</v>
      </c>
      <c r="C1337" s="650" t="s">
        <v>4672</v>
      </c>
      <c r="D1337" s="650" t="s">
        <v>4684</v>
      </c>
      <c r="E1337" s="650" t="s">
        <v>4632</v>
      </c>
      <c r="F1337" s="653">
        <v>28</v>
      </c>
      <c r="G1337" s="653">
        <v>2184</v>
      </c>
      <c r="H1337" s="653">
        <v>1</v>
      </c>
      <c r="I1337" s="653">
        <v>78</v>
      </c>
      <c r="J1337" s="653"/>
      <c r="K1337" s="653"/>
      <c r="L1337" s="653"/>
      <c r="M1337" s="653"/>
      <c r="N1337" s="653"/>
      <c r="O1337" s="653"/>
      <c r="P1337" s="666"/>
      <c r="Q1337" s="654"/>
    </row>
    <row r="1338" spans="1:17" ht="14.4" customHeight="1" x14ac:dyDescent="0.3">
      <c r="A1338" s="649" t="s">
        <v>5622</v>
      </c>
      <c r="B1338" s="650" t="s">
        <v>4636</v>
      </c>
      <c r="C1338" s="650" t="s">
        <v>4672</v>
      </c>
      <c r="D1338" s="650" t="s">
        <v>4685</v>
      </c>
      <c r="E1338" s="650" t="s">
        <v>4686</v>
      </c>
      <c r="F1338" s="653">
        <v>540</v>
      </c>
      <c r="G1338" s="653">
        <v>124740</v>
      </c>
      <c r="H1338" s="653">
        <v>1</v>
      </c>
      <c r="I1338" s="653">
        <v>231</v>
      </c>
      <c r="J1338" s="653">
        <v>693</v>
      </c>
      <c r="K1338" s="653">
        <v>160776</v>
      </c>
      <c r="L1338" s="653">
        <v>1.288888888888889</v>
      </c>
      <c r="M1338" s="653">
        <v>232</v>
      </c>
      <c r="N1338" s="653">
        <v>735</v>
      </c>
      <c r="O1338" s="653">
        <v>171434</v>
      </c>
      <c r="P1338" s="666">
        <v>1.374330607663941</v>
      </c>
      <c r="Q1338" s="654">
        <v>233.243537414966</v>
      </c>
    </row>
    <row r="1339" spans="1:17" ht="14.4" customHeight="1" x14ac:dyDescent="0.3">
      <c r="A1339" s="649" t="s">
        <v>5622</v>
      </c>
      <c r="B1339" s="650" t="s">
        <v>4636</v>
      </c>
      <c r="C1339" s="650" t="s">
        <v>4672</v>
      </c>
      <c r="D1339" s="650" t="s">
        <v>4687</v>
      </c>
      <c r="E1339" s="650" t="s">
        <v>4688</v>
      </c>
      <c r="F1339" s="653">
        <v>32</v>
      </c>
      <c r="G1339" s="653">
        <v>3712</v>
      </c>
      <c r="H1339" s="653">
        <v>1</v>
      </c>
      <c r="I1339" s="653">
        <v>116</v>
      </c>
      <c r="J1339" s="653">
        <v>121</v>
      </c>
      <c r="K1339" s="653">
        <v>14036</v>
      </c>
      <c r="L1339" s="653">
        <v>3.78125</v>
      </c>
      <c r="M1339" s="653">
        <v>116</v>
      </c>
      <c r="N1339" s="653">
        <v>123</v>
      </c>
      <c r="O1339" s="653">
        <v>14426</v>
      </c>
      <c r="P1339" s="666">
        <v>3.8863146551724137</v>
      </c>
      <c r="Q1339" s="654">
        <v>117.28455284552845</v>
      </c>
    </row>
    <row r="1340" spans="1:17" ht="14.4" customHeight="1" x14ac:dyDescent="0.3">
      <c r="A1340" s="649" t="s">
        <v>5622</v>
      </c>
      <c r="B1340" s="650" t="s">
        <v>4636</v>
      </c>
      <c r="C1340" s="650" t="s">
        <v>4672</v>
      </c>
      <c r="D1340" s="650" t="s">
        <v>4689</v>
      </c>
      <c r="E1340" s="650" t="s">
        <v>4690</v>
      </c>
      <c r="F1340" s="653"/>
      <c r="G1340" s="653"/>
      <c r="H1340" s="653"/>
      <c r="I1340" s="653"/>
      <c r="J1340" s="653"/>
      <c r="K1340" s="653"/>
      <c r="L1340" s="653"/>
      <c r="M1340" s="653"/>
      <c r="N1340" s="653">
        <v>7</v>
      </c>
      <c r="O1340" s="653">
        <v>2240</v>
      </c>
      <c r="P1340" s="666"/>
      <c r="Q1340" s="654">
        <v>320</v>
      </c>
    </row>
    <row r="1341" spans="1:17" ht="14.4" customHeight="1" x14ac:dyDescent="0.3">
      <c r="A1341" s="649" t="s">
        <v>5622</v>
      </c>
      <c r="B1341" s="650" t="s">
        <v>4636</v>
      </c>
      <c r="C1341" s="650" t="s">
        <v>4672</v>
      </c>
      <c r="D1341" s="650" t="s">
        <v>4691</v>
      </c>
      <c r="E1341" s="650" t="s">
        <v>4692</v>
      </c>
      <c r="F1341" s="653">
        <v>10</v>
      </c>
      <c r="G1341" s="653">
        <v>4830</v>
      </c>
      <c r="H1341" s="653">
        <v>1</v>
      </c>
      <c r="I1341" s="653">
        <v>483</v>
      </c>
      <c r="J1341" s="653">
        <v>21</v>
      </c>
      <c r="K1341" s="653">
        <v>10164</v>
      </c>
      <c r="L1341" s="653">
        <v>2.1043478260869564</v>
      </c>
      <c r="M1341" s="653">
        <v>484</v>
      </c>
      <c r="N1341" s="653">
        <v>6</v>
      </c>
      <c r="O1341" s="653">
        <v>2908</v>
      </c>
      <c r="P1341" s="666">
        <v>0.60207039337474122</v>
      </c>
      <c r="Q1341" s="654">
        <v>484.66666666666669</v>
      </c>
    </row>
    <row r="1342" spans="1:17" ht="14.4" customHeight="1" x14ac:dyDescent="0.3">
      <c r="A1342" s="649" t="s">
        <v>5622</v>
      </c>
      <c r="B1342" s="650" t="s">
        <v>4636</v>
      </c>
      <c r="C1342" s="650" t="s">
        <v>4672</v>
      </c>
      <c r="D1342" s="650" t="s">
        <v>4693</v>
      </c>
      <c r="E1342" s="650" t="s">
        <v>4694</v>
      </c>
      <c r="F1342" s="653">
        <v>8</v>
      </c>
      <c r="G1342" s="653">
        <v>5408</v>
      </c>
      <c r="H1342" s="653">
        <v>1</v>
      </c>
      <c r="I1342" s="653">
        <v>676</v>
      </c>
      <c r="J1342" s="653">
        <v>18</v>
      </c>
      <c r="K1342" s="653">
        <v>12186</v>
      </c>
      <c r="L1342" s="653">
        <v>2.253328402366864</v>
      </c>
      <c r="M1342" s="653">
        <v>677</v>
      </c>
      <c r="N1342" s="653">
        <v>6</v>
      </c>
      <c r="O1342" s="653">
        <v>4064</v>
      </c>
      <c r="P1342" s="666">
        <v>0.75147928994082835</v>
      </c>
      <c r="Q1342" s="654">
        <v>677.33333333333337</v>
      </c>
    </row>
    <row r="1343" spans="1:17" ht="14.4" customHeight="1" x14ac:dyDescent="0.3">
      <c r="A1343" s="649" t="s">
        <v>5622</v>
      </c>
      <c r="B1343" s="650" t="s">
        <v>4636</v>
      </c>
      <c r="C1343" s="650" t="s">
        <v>4672</v>
      </c>
      <c r="D1343" s="650" t="s">
        <v>4695</v>
      </c>
      <c r="E1343" s="650" t="s">
        <v>4696</v>
      </c>
      <c r="F1343" s="653">
        <v>1</v>
      </c>
      <c r="G1343" s="653">
        <v>748</v>
      </c>
      <c r="H1343" s="653">
        <v>1</v>
      </c>
      <c r="I1343" s="653">
        <v>748</v>
      </c>
      <c r="J1343" s="653">
        <v>1</v>
      </c>
      <c r="K1343" s="653">
        <v>749</v>
      </c>
      <c r="L1343" s="653">
        <v>1.0013368983957218</v>
      </c>
      <c r="M1343" s="653">
        <v>749</v>
      </c>
      <c r="N1343" s="653"/>
      <c r="O1343" s="653"/>
      <c r="P1343" s="666"/>
      <c r="Q1343" s="654"/>
    </row>
    <row r="1344" spans="1:17" ht="14.4" customHeight="1" x14ac:dyDescent="0.3">
      <c r="A1344" s="649" t="s">
        <v>5622</v>
      </c>
      <c r="B1344" s="650" t="s">
        <v>4636</v>
      </c>
      <c r="C1344" s="650" t="s">
        <v>4672</v>
      </c>
      <c r="D1344" s="650" t="s">
        <v>4697</v>
      </c>
      <c r="E1344" s="650" t="s">
        <v>4692</v>
      </c>
      <c r="F1344" s="653">
        <v>11</v>
      </c>
      <c r="G1344" s="653">
        <v>6050</v>
      </c>
      <c r="H1344" s="653">
        <v>1</v>
      </c>
      <c r="I1344" s="653">
        <v>550</v>
      </c>
      <c r="J1344" s="653">
        <v>14</v>
      </c>
      <c r="K1344" s="653">
        <v>7742</v>
      </c>
      <c r="L1344" s="653">
        <v>1.2796694214876032</v>
      </c>
      <c r="M1344" s="653">
        <v>553</v>
      </c>
      <c r="N1344" s="653">
        <v>49</v>
      </c>
      <c r="O1344" s="653">
        <v>27221</v>
      </c>
      <c r="P1344" s="666">
        <v>4.4993388429752068</v>
      </c>
      <c r="Q1344" s="654">
        <v>555.53061224489795</v>
      </c>
    </row>
    <row r="1345" spans="1:17" ht="14.4" customHeight="1" x14ac:dyDescent="0.3">
      <c r="A1345" s="649" t="s">
        <v>5622</v>
      </c>
      <c r="B1345" s="650" t="s">
        <v>4636</v>
      </c>
      <c r="C1345" s="650" t="s">
        <v>4672</v>
      </c>
      <c r="D1345" s="650" t="s">
        <v>4698</v>
      </c>
      <c r="E1345" s="650" t="s">
        <v>4694</v>
      </c>
      <c r="F1345" s="653">
        <v>3</v>
      </c>
      <c r="G1345" s="653">
        <v>2229</v>
      </c>
      <c r="H1345" s="653">
        <v>1</v>
      </c>
      <c r="I1345" s="653">
        <v>743</v>
      </c>
      <c r="J1345" s="653">
        <v>32</v>
      </c>
      <c r="K1345" s="653">
        <v>23872</v>
      </c>
      <c r="L1345" s="653">
        <v>10.709735307312696</v>
      </c>
      <c r="M1345" s="653">
        <v>746</v>
      </c>
      <c r="N1345" s="653">
        <v>42</v>
      </c>
      <c r="O1345" s="653">
        <v>31348</v>
      </c>
      <c r="P1345" s="666">
        <v>14.063705697622252</v>
      </c>
      <c r="Q1345" s="654">
        <v>746.38095238095241</v>
      </c>
    </row>
    <row r="1346" spans="1:17" ht="14.4" customHeight="1" x14ac:dyDescent="0.3">
      <c r="A1346" s="649" t="s">
        <v>5622</v>
      </c>
      <c r="B1346" s="650" t="s">
        <v>4636</v>
      </c>
      <c r="C1346" s="650" t="s">
        <v>4672</v>
      </c>
      <c r="D1346" s="650" t="s">
        <v>4790</v>
      </c>
      <c r="E1346" s="650" t="s">
        <v>4791</v>
      </c>
      <c r="F1346" s="653">
        <v>1406</v>
      </c>
      <c r="G1346" s="653">
        <v>1124800</v>
      </c>
      <c r="H1346" s="653">
        <v>1</v>
      </c>
      <c r="I1346" s="653">
        <v>800</v>
      </c>
      <c r="J1346" s="653">
        <v>1623</v>
      </c>
      <c r="K1346" s="653">
        <v>1303269</v>
      </c>
      <c r="L1346" s="653">
        <v>1.1586673186344238</v>
      </c>
      <c r="M1346" s="653">
        <v>803</v>
      </c>
      <c r="N1346" s="653">
        <v>2095</v>
      </c>
      <c r="O1346" s="653">
        <v>1687109</v>
      </c>
      <c r="P1346" s="666">
        <v>1.4999190967283071</v>
      </c>
      <c r="Q1346" s="654">
        <v>805.3026252983293</v>
      </c>
    </row>
    <row r="1347" spans="1:17" ht="14.4" customHeight="1" x14ac:dyDescent="0.3">
      <c r="A1347" s="649" t="s">
        <v>5622</v>
      </c>
      <c r="B1347" s="650" t="s">
        <v>4636</v>
      </c>
      <c r="C1347" s="650" t="s">
        <v>4672</v>
      </c>
      <c r="D1347" s="650" t="s">
        <v>4699</v>
      </c>
      <c r="E1347" s="650" t="s">
        <v>4700</v>
      </c>
      <c r="F1347" s="653">
        <v>3</v>
      </c>
      <c r="G1347" s="653">
        <v>1305</v>
      </c>
      <c r="H1347" s="653">
        <v>1</v>
      </c>
      <c r="I1347" s="653">
        <v>435</v>
      </c>
      <c r="J1347" s="653">
        <v>5</v>
      </c>
      <c r="K1347" s="653">
        <v>2195</v>
      </c>
      <c r="L1347" s="653">
        <v>1.6819923371647509</v>
      </c>
      <c r="M1347" s="653">
        <v>439</v>
      </c>
      <c r="N1347" s="653">
        <v>1</v>
      </c>
      <c r="O1347" s="653">
        <v>446</v>
      </c>
      <c r="P1347" s="666">
        <v>0.34176245210727968</v>
      </c>
      <c r="Q1347" s="654">
        <v>446</v>
      </c>
    </row>
    <row r="1348" spans="1:17" ht="14.4" customHeight="1" x14ac:dyDescent="0.3">
      <c r="A1348" s="649" t="s">
        <v>5622</v>
      </c>
      <c r="B1348" s="650" t="s">
        <v>4636</v>
      </c>
      <c r="C1348" s="650" t="s">
        <v>4672</v>
      </c>
      <c r="D1348" s="650" t="s">
        <v>4701</v>
      </c>
      <c r="E1348" s="650" t="s">
        <v>4702</v>
      </c>
      <c r="F1348" s="653"/>
      <c r="G1348" s="653"/>
      <c r="H1348" s="653"/>
      <c r="I1348" s="653"/>
      <c r="J1348" s="653">
        <v>1</v>
      </c>
      <c r="K1348" s="653">
        <v>431</v>
      </c>
      <c r="L1348" s="653"/>
      <c r="M1348" s="653">
        <v>431</v>
      </c>
      <c r="N1348" s="653">
        <v>2</v>
      </c>
      <c r="O1348" s="653">
        <v>870</v>
      </c>
      <c r="P1348" s="666"/>
      <c r="Q1348" s="654">
        <v>435</v>
      </c>
    </row>
    <row r="1349" spans="1:17" ht="14.4" customHeight="1" x14ac:dyDescent="0.3">
      <c r="A1349" s="649" t="s">
        <v>5622</v>
      </c>
      <c r="B1349" s="650" t="s">
        <v>4636</v>
      </c>
      <c r="C1349" s="650" t="s">
        <v>4672</v>
      </c>
      <c r="D1349" s="650" t="s">
        <v>4815</v>
      </c>
      <c r="E1349" s="650" t="s">
        <v>4740</v>
      </c>
      <c r="F1349" s="653">
        <v>72</v>
      </c>
      <c r="G1349" s="653">
        <v>50472</v>
      </c>
      <c r="H1349" s="653">
        <v>1</v>
      </c>
      <c r="I1349" s="653">
        <v>701</v>
      </c>
      <c r="J1349" s="653">
        <v>97</v>
      </c>
      <c r="K1349" s="653">
        <v>68385</v>
      </c>
      <c r="L1349" s="653">
        <v>1.3549096528768425</v>
      </c>
      <c r="M1349" s="653">
        <v>705</v>
      </c>
      <c r="N1349" s="653">
        <v>119</v>
      </c>
      <c r="O1349" s="653">
        <v>84413</v>
      </c>
      <c r="P1349" s="666">
        <v>1.6724718655888413</v>
      </c>
      <c r="Q1349" s="654">
        <v>709.35294117647061</v>
      </c>
    </row>
    <row r="1350" spans="1:17" ht="14.4" customHeight="1" x14ac:dyDescent="0.3">
      <c r="A1350" s="649" t="s">
        <v>5622</v>
      </c>
      <c r="B1350" s="650" t="s">
        <v>4636</v>
      </c>
      <c r="C1350" s="650" t="s">
        <v>4672</v>
      </c>
      <c r="D1350" s="650" t="s">
        <v>4703</v>
      </c>
      <c r="E1350" s="650" t="s">
        <v>4696</v>
      </c>
      <c r="F1350" s="653">
        <v>59</v>
      </c>
      <c r="G1350" s="653">
        <v>48085</v>
      </c>
      <c r="H1350" s="653">
        <v>1</v>
      </c>
      <c r="I1350" s="653">
        <v>815</v>
      </c>
      <c r="J1350" s="653">
        <v>75</v>
      </c>
      <c r="K1350" s="653">
        <v>61350</v>
      </c>
      <c r="L1350" s="653">
        <v>1.2758656545700322</v>
      </c>
      <c r="M1350" s="653">
        <v>818</v>
      </c>
      <c r="N1350" s="653">
        <v>85</v>
      </c>
      <c r="O1350" s="653">
        <v>69734</v>
      </c>
      <c r="P1350" s="666">
        <v>1.4502235624415099</v>
      </c>
      <c r="Q1350" s="654">
        <v>820.4</v>
      </c>
    </row>
    <row r="1351" spans="1:17" ht="14.4" customHeight="1" x14ac:dyDescent="0.3">
      <c r="A1351" s="649" t="s">
        <v>5622</v>
      </c>
      <c r="B1351" s="650" t="s">
        <v>4636</v>
      </c>
      <c r="C1351" s="650" t="s">
        <v>4672</v>
      </c>
      <c r="D1351" s="650" t="s">
        <v>4704</v>
      </c>
      <c r="E1351" s="650" t="s">
        <v>4705</v>
      </c>
      <c r="F1351" s="653">
        <v>473</v>
      </c>
      <c r="G1351" s="653">
        <v>97438</v>
      </c>
      <c r="H1351" s="653">
        <v>1</v>
      </c>
      <c r="I1351" s="653">
        <v>206</v>
      </c>
      <c r="J1351" s="653">
        <v>594</v>
      </c>
      <c r="K1351" s="653">
        <v>122958</v>
      </c>
      <c r="L1351" s="653">
        <v>1.2619101377286068</v>
      </c>
      <c r="M1351" s="653">
        <v>207</v>
      </c>
      <c r="N1351" s="653">
        <v>587</v>
      </c>
      <c r="O1351" s="653">
        <v>122247</v>
      </c>
      <c r="P1351" s="666">
        <v>1.2546131899259017</v>
      </c>
      <c r="Q1351" s="654">
        <v>208.25724020442931</v>
      </c>
    </row>
    <row r="1352" spans="1:17" ht="14.4" customHeight="1" x14ac:dyDescent="0.3">
      <c r="A1352" s="649" t="s">
        <v>5622</v>
      </c>
      <c r="B1352" s="650" t="s">
        <v>4636</v>
      </c>
      <c r="C1352" s="650" t="s">
        <v>4672</v>
      </c>
      <c r="D1352" s="650" t="s">
        <v>4712</v>
      </c>
      <c r="E1352" s="650" t="s">
        <v>4713</v>
      </c>
      <c r="F1352" s="653">
        <v>4733</v>
      </c>
      <c r="G1352" s="653">
        <v>383373</v>
      </c>
      <c r="H1352" s="653">
        <v>1</v>
      </c>
      <c r="I1352" s="653">
        <v>81</v>
      </c>
      <c r="J1352" s="653">
        <v>5740</v>
      </c>
      <c r="K1352" s="653">
        <v>470680</v>
      </c>
      <c r="L1352" s="653">
        <v>1.2277338258041124</v>
      </c>
      <c r="M1352" s="653">
        <v>82</v>
      </c>
      <c r="N1352" s="653">
        <v>5575</v>
      </c>
      <c r="O1352" s="653">
        <v>464028</v>
      </c>
      <c r="P1352" s="666">
        <v>1.2103825778028188</v>
      </c>
      <c r="Q1352" s="654">
        <v>83.233721973094177</v>
      </c>
    </row>
    <row r="1353" spans="1:17" ht="14.4" customHeight="1" x14ac:dyDescent="0.3">
      <c r="A1353" s="649" t="s">
        <v>5622</v>
      </c>
      <c r="B1353" s="650" t="s">
        <v>4636</v>
      </c>
      <c r="C1353" s="650" t="s">
        <v>4672</v>
      </c>
      <c r="D1353" s="650" t="s">
        <v>4716</v>
      </c>
      <c r="E1353" s="650" t="s">
        <v>4717</v>
      </c>
      <c r="F1353" s="653">
        <v>5</v>
      </c>
      <c r="G1353" s="653">
        <v>4260</v>
      </c>
      <c r="H1353" s="653">
        <v>1</v>
      </c>
      <c r="I1353" s="653">
        <v>852</v>
      </c>
      <c r="J1353" s="653">
        <v>26</v>
      </c>
      <c r="K1353" s="653">
        <v>18278</v>
      </c>
      <c r="L1353" s="653">
        <v>4.2906103286384978</v>
      </c>
      <c r="M1353" s="653">
        <v>703</v>
      </c>
      <c r="N1353" s="653">
        <v>43</v>
      </c>
      <c r="O1353" s="653">
        <v>30319</v>
      </c>
      <c r="P1353" s="666">
        <v>7.1171361502347414</v>
      </c>
      <c r="Q1353" s="654">
        <v>705.09302325581393</v>
      </c>
    </row>
    <row r="1354" spans="1:17" ht="14.4" customHeight="1" x14ac:dyDescent="0.3">
      <c r="A1354" s="649" t="s">
        <v>5622</v>
      </c>
      <c r="B1354" s="650" t="s">
        <v>4636</v>
      </c>
      <c r="C1354" s="650" t="s">
        <v>4672</v>
      </c>
      <c r="D1354" s="650" t="s">
        <v>4792</v>
      </c>
      <c r="E1354" s="650" t="s">
        <v>4791</v>
      </c>
      <c r="F1354" s="653">
        <v>2747</v>
      </c>
      <c r="G1354" s="653">
        <v>2543722</v>
      </c>
      <c r="H1354" s="653">
        <v>1</v>
      </c>
      <c r="I1354" s="653">
        <v>926</v>
      </c>
      <c r="J1354" s="653">
        <v>3332</v>
      </c>
      <c r="K1354" s="653">
        <v>3095428</v>
      </c>
      <c r="L1354" s="653">
        <v>1.2168892669875089</v>
      </c>
      <c r="M1354" s="653">
        <v>929</v>
      </c>
      <c r="N1354" s="653">
        <v>2825</v>
      </c>
      <c r="O1354" s="653">
        <v>2631761</v>
      </c>
      <c r="P1354" s="666">
        <v>1.034610307258419</v>
      </c>
      <c r="Q1354" s="654">
        <v>931.59681415929208</v>
      </c>
    </row>
    <row r="1355" spans="1:17" ht="14.4" customHeight="1" x14ac:dyDescent="0.3">
      <c r="A1355" s="649" t="s">
        <v>5622</v>
      </c>
      <c r="B1355" s="650" t="s">
        <v>4636</v>
      </c>
      <c r="C1355" s="650" t="s">
        <v>4672</v>
      </c>
      <c r="D1355" s="650" t="s">
        <v>4720</v>
      </c>
      <c r="E1355" s="650" t="s">
        <v>4721</v>
      </c>
      <c r="F1355" s="653"/>
      <c r="G1355" s="653"/>
      <c r="H1355" s="653"/>
      <c r="I1355" s="653"/>
      <c r="J1355" s="653">
        <v>0</v>
      </c>
      <c r="K1355" s="653">
        <v>0</v>
      </c>
      <c r="L1355" s="653"/>
      <c r="M1355" s="653"/>
      <c r="N1355" s="653"/>
      <c r="O1355" s="653"/>
      <c r="P1355" s="666"/>
      <c r="Q1355" s="654"/>
    </row>
    <row r="1356" spans="1:17" ht="14.4" customHeight="1" x14ac:dyDescent="0.3">
      <c r="A1356" s="649" t="s">
        <v>5622</v>
      </c>
      <c r="B1356" s="650" t="s">
        <v>4636</v>
      </c>
      <c r="C1356" s="650" t="s">
        <v>4672</v>
      </c>
      <c r="D1356" s="650" t="s">
        <v>4722</v>
      </c>
      <c r="E1356" s="650" t="s">
        <v>4723</v>
      </c>
      <c r="F1356" s="653">
        <v>8</v>
      </c>
      <c r="G1356" s="653">
        <v>888</v>
      </c>
      <c r="H1356" s="653">
        <v>1</v>
      </c>
      <c r="I1356" s="653">
        <v>111</v>
      </c>
      <c r="J1356" s="653">
        <v>4</v>
      </c>
      <c r="K1356" s="653">
        <v>448</v>
      </c>
      <c r="L1356" s="653">
        <v>0.50450450450450446</v>
      </c>
      <c r="M1356" s="653">
        <v>112</v>
      </c>
      <c r="N1356" s="653">
        <v>7</v>
      </c>
      <c r="O1356" s="653">
        <v>784</v>
      </c>
      <c r="P1356" s="666">
        <v>0.88288288288288286</v>
      </c>
      <c r="Q1356" s="654">
        <v>112</v>
      </c>
    </row>
    <row r="1357" spans="1:17" ht="14.4" customHeight="1" x14ac:dyDescent="0.3">
      <c r="A1357" s="649" t="s">
        <v>5622</v>
      </c>
      <c r="B1357" s="650" t="s">
        <v>4636</v>
      </c>
      <c r="C1357" s="650" t="s">
        <v>4672</v>
      </c>
      <c r="D1357" s="650" t="s">
        <v>4793</v>
      </c>
      <c r="E1357" s="650" t="s">
        <v>4791</v>
      </c>
      <c r="F1357" s="653">
        <v>176</v>
      </c>
      <c r="G1357" s="653">
        <v>129008</v>
      </c>
      <c r="H1357" s="653">
        <v>1</v>
      </c>
      <c r="I1357" s="653">
        <v>733</v>
      </c>
      <c r="J1357" s="653">
        <v>210</v>
      </c>
      <c r="K1357" s="653">
        <v>154140</v>
      </c>
      <c r="L1357" s="653">
        <v>1.1948096242093513</v>
      </c>
      <c r="M1357" s="653">
        <v>734</v>
      </c>
      <c r="N1357" s="653">
        <v>185</v>
      </c>
      <c r="O1357" s="653">
        <v>136072</v>
      </c>
      <c r="P1357" s="666">
        <v>1.0547562941833064</v>
      </c>
      <c r="Q1357" s="654">
        <v>735.52432432432431</v>
      </c>
    </row>
    <row r="1358" spans="1:17" ht="14.4" customHeight="1" x14ac:dyDescent="0.3">
      <c r="A1358" s="649" t="s">
        <v>5622</v>
      </c>
      <c r="B1358" s="650" t="s">
        <v>4636</v>
      </c>
      <c r="C1358" s="650" t="s">
        <v>4672</v>
      </c>
      <c r="D1358" s="650" t="s">
        <v>4801</v>
      </c>
      <c r="E1358" s="650" t="s">
        <v>4802</v>
      </c>
      <c r="F1358" s="653">
        <v>6</v>
      </c>
      <c r="G1358" s="653">
        <v>348</v>
      </c>
      <c r="H1358" s="653">
        <v>1</v>
      </c>
      <c r="I1358" s="653">
        <v>58</v>
      </c>
      <c r="J1358" s="653">
        <v>7</v>
      </c>
      <c r="K1358" s="653">
        <v>392</v>
      </c>
      <c r="L1358" s="653">
        <v>1.1264367816091954</v>
      </c>
      <c r="M1358" s="653">
        <v>56</v>
      </c>
      <c r="N1358" s="653">
        <v>7</v>
      </c>
      <c r="O1358" s="653">
        <v>398</v>
      </c>
      <c r="P1358" s="666">
        <v>1.1436781609195403</v>
      </c>
      <c r="Q1358" s="654">
        <v>56.857142857142854</v>
      </c>
    </row>
    <row r="1359" spans="1:17" ht="14.4" customHeight="1" x14ac:dyDescent="0.3">
      <c r="A1359" s="649" t="s">
        <v>5622</v>
      </c>
      <c r="B1359" s="650" t="s">
        <v>4636</v>
      </c>
      <c r="C1359" s="650" t="s">
        <v>4672</v>
      </c>
      <c r="D1359" s="650" t="s">
        <v>4794</v>
      </c>
      <c r="E1359" s="650" t="s">
        <v>4795</v>
      </c>
      <c r="F1359" s="653">
        <v>482</v>
      </c>
      <c r="G1359" s="653">
        <v>252086</v>
      </c>
      <c r="H1359" s="653">
        <v>1</v>
      </c>
      <c r="I1359" s="653">
        <v>523</v>
      </c>
      <c r="J1359" s="653">
        <v>621</v>
      </c>
      <c r="K1359" s="653">
        <v>325404</v>
      </c>
      <c r="L1359" s="653">
        <v>1.2908451877533857</v>
      </c>
      <c r="M1359" s="653">
        <v>524</v>
      </c>
      <c r="N1359" s="653">
        <v>602</v>
      </c>
      <c r="O1359" s="653">
        <v>316168</v>
      </c>
      <c r="P1359" s="666">
        <v>1.2542068976460414</v>
      </c>
      <c r="Q1359" s="654">
        <v>525.1960132890365</v>
      </c>
    </row>
    <row r="1360" spans="1:17" ht="14.4" customHeight="1" x14ac:dyDescent="0.3">
      <c r="A1360" s="649" t="s">
        <v>5622</v>
      </c>
      <c r="B1360" s="650" t="s">
        <v>4636</v>
      </c>
      <c r="C1360" s="650" t="s">
        <v>4672</v>
      </c>
      <c r="D1360" s="650" t="s">
        <v>4730</v>
      </c>
      <c r="E1360" s="650" t="s">
        <v>4731</v>
      </c>
      <c r="F1360" s="653">
        <v>6</v>
      </c>
      <c r="G1360" s="653">
        <v>1770</v>
      </c>
      <c r="H1360" s="653">
        <v>1</v>
      </c>
      <c r="I1360" s="653">
        <v>295</v>
      </c>
      <c r="J1360" s="653">
        <v>8</v>
      </c>
      <c r="K1360" s="653">
        <v>2368</v>
      </c>
      <c r="L1360" s="653">
        <v>1.3378531073446327</v>
      </c>
      <c r="M1360" s="653">
        <v>296</v>
      </c>
      <c r="N1360" s="653">
        <v>3</v>
      </c>
      <c r="O1360" s="653">
        <v>888</v>
      </c>
      <c r="P1360" s="666">
        <v>0.50169491525423726</v>
      </c>
      <c r="Q1360" s="654">
        <v>296</v>
      </c>
    </row>
    <row r="1361" spans="1:17" ht="14.4" customHeight="1" x14ac:dyDescent="0.3">
      <c r="A1361" s="649" t="s">
        <v>5622</v>
      </c>
      <c r="B1361" s="650" t="s">
        <v>4636</v>
      </c>
      <c r="C1361" s="650" t="s">
        <v>4672</v>
      </c>
      <c r="D1361" s="650" t="s">
        <v>4796</v>
      </c>
      <c r="E1361" s="650" t="s">
        <v>4705</v>
      </c>
      <c r="F1361" s="653">
        <v>38</v>
      </c>
      <c r="G1361" s="653">
        <v>6536</v>
      </c>
      <c r="H1361" s="653">
        <v>1</v>
      </c>
      <c r="I1361" s="653">
        <v>172</v>
      </c>
      <c r="J1361" s="653">
        <v>32</v>
      </c>
      <c r="K1361" s="653">
        <v>5504</v>
      </c>
      <c r="L1361" s="653">
        <v>0.84210526315789469</v>
      </c>
      <c r="M1361" s="653">
        <v>172</v>
      </c>
      <c r="N1361" s="653">
        <v>31</v>
      </c>
      <c r="O1361" s="653">
        <v>5376</v>
      </c>
      <c r="P1361" s="666">
        <v>0.82252141982864135</v>
      </c>
      <c r="Q1361" s="654">
        <v>173.41935483870967</v>
      </c>
    </row>
    <row r="1362" spans="1:17" ht="14.4" customHeight="1" x14ac:dyDescent="0.3">
      <c r="A1362" s="649" t="s">
        <v>5622</v>
      </c>
      <c r="B1362" s="650" t="s">
        <v>4636</v>
      </c>
      <c r="C1362" s="650" t="s">
        <v>4672</v>
      </c>
      <c r="D1362" s="650" t="s">
        <v>4734</v>
      </c>
      <c r="E1362" s="650" t="s">
        <v>4731</v>
      </c>
      <c r="F1362" s="653">
        <v>2</v>
      </c>
      <c r="G1362" s="653">
        <v>724</v>
      </c>
      <c r="H1362" s="653">
        <v>1</v>
      </c>
      <c r="I1362" s="653">
        <v>362</v>
      </c>
      <c r="J1362" s="653">
        <v>9</v>
      </c>
      <c r="K1362" s="653">
        <v>3285</v>
      </c>
      <c r="L1362" s="653">
        <v>4.5372928176795577</v>
      </c>
      <c r="M1362" s="653">
        <v>365</v>
      </c>
      <c r="N1362" s="653">
        <v>17</v>
      </c>
      <c r="O1362" s="653">
        <v>6257</v>
      </c>
      <c r="P1362" s="666">
        <v>8.6422651933701662</v>
      </c>
      <c r="Q1362" s="654">
        <v>368.05882352941177</v>
      </c>
    </row>
    <row r="1363" spans="1:17" ht="14.4" customHeight="1" x14ac:dyDescent="0.3">
      <c r="A1363" s="649" t="s">
        <v>5622</v>
      </c>
      <c r="B1363" s="650" t="s">
        <v>4636</v>
      </c>
      <c r="C1363" s="650" t="s">
        <v>4672</v>
      </c>
      <c r="D1363" s="650" t="s">
        <v>4737</v>
      </c>
      <c r="E1363" s="650" t="s">
        <v>4738</v>
      </c>
      <c r="F1363" s="653">
        <v>1</v>
      </c>
      <c r="G1363" s="653">
        <v>632</v>
      </c>
      <c r="H1363" s="653">
        <v>1</v>
      </c>
      <c r="I1363" s="653">
        <v>632</v>
      </c>
      <c r="J1363" s="653">
        <v>4</v>
      </c>
      <c r="K1363" s="653">
        <v>2540</v>
      </c>
      <c r="L1363" s="653">
        <v>4.018987341772152</v>
      </c>
      <c r="M1363" s="653">
        <v>635</v>
      </c>
      <c r="N1363" s="653"/>
      <c r="O1363" s="653"/>
      <c r="P1363" s="666"/>
      <c r="Q1363" s="654"/>
    </row>
    <row r="1364" spans="1:17" ht="14.4" customHeight="1" x14ac:dyDescent="0.3">
      <c r="A1364" s="649" t="s">
        <v>5622</v>
      </c>
      <c r="B1364" s="650" t="s">
        <v>4636</v>
      </c>
      <c r="C1364" s="650" t="s">
        <v>4672</v>
      </c>
      <c r="D1364" s="650" t="s">
        <v>4739</v>
      </c>
      <c r="E1364" s="650" t="s">
        <v>4740</v>
      </c>
      <c r="F1364" s="653">
        <v>5</v>
      </c>
      <c r="G1364" s="653">
        <v>2995</v>
      </c>
      <c r="H1364" s="653">
        <v>1</v>
      </c>
      <c r="I1364" s="653">
        <v>599</v>
      </c>
      <c r="J1364" s="653">
        <v>2</v>
      </c>
      <c r="K1364" s="653">
        <v>1202</v>
      </c>
      <c r="L1364" s="653">
        <v>0.4013355592654424</v>
      </c>
      <c r="M1364" s="653">
        <v>601</v>
      </c>
      <c r="N1364" s="653">
        <v>3</v>
      </c>
      <c r="O1364" s="653">
        <v>1811</v>
      </c>
      <c r="P1364" s="666">
        <v>0.60467445742904846</v>
      </c>
      <c r="Q1364" s="654">
        <v>603.66666666666663</v>
      </c>
    </row>
    <row r="1365" spans="1:17" ht="14.4" customHeight="1" x14ac:dyDescent="0.3">
      <c r="A1365" s="649" t="s">
        <v>5622</v>
      </c>
      <c r="B1365" s="650" t="s">
        <v>4636</v>
      </c>
      <c r="C1365" s="650" t="s">
        <v>4672</v>
      </c>
      <c r="D1365" s="650" t="s">
        <v>4816</v>
      </c>
      <c r="E1365" s="650" t="s">
        <v>4817</v>
      </c>
      <c r="F1365" s="653">
        <v>58</v>
      </c>
      <c r="G1365" s="653">
        <v>5800</v>
      </c>
      <c r="H1365" s="653">
        <v>1</v>
      </c>
      <c r="I1365" s="653">
        <v>100</v>
      </c>
      <c r="J1365" s="653">
        <v>63</v>
      </c>
      <c r="K1365" s="653">
        <v>6300</v>
      </c>
      <c r="L1365" s="653">
        <v>1.0862068965517242</v>
      </c>
      <c r="M1365" s="653">
        <v>100</v>
      </c>
      <c r="N1365" s="653">
        <v>68</v>
      </c>
      <c r="O1365" s="653">
        <v>6800</v>
      </c>
      <c r="P1365" s="666">
        <v>1.1724137931034482</v>
      </c>
      <c r="Q1365" s="654">
        <v>100</v>
      </c>
    </row>
    <row r="1366" spans="1:17" ht="14.4" customHeight="1" x14ac:dyDescent="0.3">
      <c r="A1366" s="649" t="s">
        <v>5622</v>
      </c>
      <c r="B1366" s="650" t="s">
        <v>4636</v>
      </c>
      <c r="C1366" s="650" t="s">
        <v>4672</v>
      </c>
      <c r="D1366" s="650" t="s">
        <v>4797</v>
      </c>
      <c r="E1366" s="650" t="s">
        <v>4791</v>
      </c>
      <c r="F1366" s="653">
        <v>402</v>
      </c>
      <c r="G1366" s="653">
        <v>405618</v>
      </c>
      <c r="H1366" s="653">
        <v>1</v>
      </c>
      <c r="I1366" s="653">
        <v>1009</v>
      </c>
      <c r="J1366" s="653">
        <v>561</v>
      </c>
      <c r="K1366" s="653">
        <v>567732</v>
      </c>
      <c r="L1366" s="653">
        <v>1.3996716122065589</v>
      </c>
      <c r="M1366" s="653">
        <v>1012</v>
      </c>
      <c r="N1366" s="653">
        <v>406</v>
      </c>
      <c r="O1366" s="653">
        <v>411752</v>
      </c>
      <c r="P1366" s="666">
        <v>1.0151226030402991</v>
      </c>
      <c r="Q1366" s="654">
        <v>1014.1674876847291</v>
      </c>
    </row>
    <row r="1367" spans="1:17" ht="14.4" customHeight="1" x14ac:dyDescent="0.3">
      <c r="A1367" s="649" t="s">
        <v>5622</v>
      </c>
      <c r="B1367" s="650" t="s">
        <v>4636</v>
      </c>
      <c r="C1367" s="650" t="s">
        <v>4672</v>
      </c>
      <c r="D1367" s="650" t="s">
        <v>4745</v>
      </c>
      <c r="E1367" s="650" t="s">
        <v>4700</v>
      </c>
      <c r="F1367" s="653">
        <v>1</v>
      </c>
      <c r="G1367" s="653">
        <v>333</v>
      </c>
      <c r="H1367" s="653">
        <v>1</v>
      </c>
      <c r="I1367" s="653">
        <v>333</v>
      </c>
      <c r="J1367" s="653">
        <v>1</v>
      </c>
      <c r="K1367" s="653">
        <v>335</v>
      </c>
      <c r="L1367" s="653">
        <v>1.0060060060060061</v>
      </c>
      <c r="M1367" s="653">
        <v>335</v>
      </c>
      <c r="N1367" s="653"/>
      <c r="O1367" s="653"/>
      <c r="P1367" s="666"/>
      <c r="Q1367" s="654"/>
    </row>
    <row r="1368" spans="1:17" ht="14.4" customHeight="1" x14ac:dyDescent="0.3">
      <c r="A1368" s="649" t="s">
        <v>5622</v>
      </c>
      <c r="B1368" s="650" t="s">
        <v>4636</v>
      </c>
      <c r="C1368" s="650" t="s">
        <v>4672</v>
      </c>
      <c r="D1368" s="650" t="s">
        <v>4746</v>
      </c>
      <c r="E1368" s="650" t="s">
        <v>4702</v>
      </c>
      <c r="F1368" s="653"/>
      <c r="G1368" s="653"/>
      <c r="H1368" s="653"/>
      <c r="I1368" s="653"/>
      <c r="J1368" s="653">
        <v>1</v>
      </c>
      <c r="K1368" s="653">
        <v>362</v>
      </c>
      <c r="L1368" s="653"/>
      <c r="M1368" s="653">
        <v>362</v>
      </c>
      <c r="N1368" s="653"/>
      <c r="O1368" s="653"/>
      <c r="P1368" s="666"/>
      <c r="Q1368" s="654"/>
    </row>
    <row r="1369" spans="1:17" ht="14.4" customHeight="1" x14ac:dyDescent="0.3">
      <c r="A1369" s="649" t="s">
        <v>5622</v>
      </c>
      <c r="B1369" s="650" t="s">
        <v>4636</v>
      </c>
      <c r="C1369" s="650" t="s">
        <v>4672</v>
      </c>
      <c r="D1369" s="650" t="s">
        <v>4807</v>
      </c>
      <c r="E1369" s="650" t="s">
        <v>4791</v>
      </c>
      <c r="F1369" s="653">
        <v>62</v>
      </c>
      <c r="G1369" s="653">
        <v>53258</v>
      </c>
      <c r="H1369" s="653">
        <v>1</v>
      </c>
      <c r="I1369" s="653">
        <v>859</v>
      </c>
      <c r="J1369" s="653">
        <v>9</v>
      </c>
      <c r="K1369" s="653">
        <v>7740</v>
      </c>
      <c r="L1369" s="653">
        <v>0.14533027901911449</v>
      </c>
      <c r="M1369" s="653">
        <v>860</v>
      </c>
      <c r="N1369" s="653"/>
      <c r="O1369" s="653"/>
      <c r="P1369" s="666"/>
      <c r="Q1369" s="654"/>
    </row>
    <row r="1370" spans="1:17" ht="14.4" customHeight="1" x14ac:dyDescent="0.3">
      <c r="A1370" s="649" t="s">
        <v>5622</v>
      </c>
      <c r="B1370" s="650" t="s">
        <v>4636</v>
      </c>
      <c r="C1370" s="650" t="s">
        <v>4672</v>
      </c>
      <c r="D1370" s="650" t="s">
        <v>4747</v>
      </c>
      <c r="E1370" s="650" t="s">
        <v>4748</v>
      </c>
      <c r="F1370" s="653">
        <v>22</v>
      </c>
      <c r="G1370" s="653">
        <v>11418</v>
      </c>
      <c r="H1370" s="653">
        <v>1</v>
      </c>
      <c r="I1370" s="653">
        <v>519</v>
      </c>
      <c r="J1370" s="653">
        <v>8</v>
      </c>
      <c r="K1370" s="653">
        <v>4160</v>
      </c>
      <c r="L1370" s="653">
        <v>0.36433701173585564</v>
      </c>
      <c r="M1370" s="653">
        <v>520</v>
      </c>
      <c r="N1370" s="653">
        <v>14</v>
      </c>
      <c r="O1370" s="653">
        <v>7302</v>
      </c>
      <c r="P1370" s="666">
        <v>0.63951655281135045</v>
      </c>
      <c r="Q1370" s="654">
        <v>521.57142857142856</v>
      </c>
    </row>
    <row r="1371" spans="1:17" ht="14.4" customHeight="1" x14ac:dyDescent="0.3">
      <c r="A1371" s="649" t="s">
        <v>5622</v>
      </c>
      <c r="B1371" s="650" t="s">
        <v>4636</v>
      </c>
      <c r="C1371" s="650" t="s">
        <v>4672</v>
      </c>
      <c r="D1371" s="650" t="s">
        <v>4818</v>
      </c>
      <c r="E1371" s="650" t="s">
        <v>4748</v>
      </c>
      <c r="F1371" s="653">
        <v>108</v>
      </c>
      <c r="G1371" s="653">
        <v>86184</v>
      </c>
      <c r="H1371" s="653">
        <v>1</v>
      </c>
      <c r="I1371" s="653">
        <v>798</v>
      </c>
      <c r="J1371" s="653">
        <v>116</v>
      </c>
      <c r="K1371" s="653">
        <v>92916</v>
      </c>
      <c r="L1371" s="653">
        <v>1.0781119465329991</v>
      </c>
      <c r="M1371" s="653">
        <v>801</v>
      </c>
      <c r="N1371" s="653">
        <v>125</v>
      </c>
      <c r="O1371" s="653">
        <v>100449</v>
      </c>
      <c r="P1371" s="666">
        <v>1.1655179615705931</v>
      </c>
      <c r="Q1371" s="654">
        <v>803.59199999999998</v>
      </c>
    </row>
    <row r="1372" spans="1:17" ht="14.4" customHeight="1" x14ac:dyDescent="0.3">
      <c r="A1372" s="649" t="s">
        <v>5622</v>
      </c>
      <c r="B1372" s="650" t="s">
        <v>4636</v>
      </c>
      <c r="C1372" s="650" t="s">
        <v>4672</v>
      </c>
      <c r="D1372" s="650" t="s">
        <v>4819</v>
      </c>
      <c r="E1372" s="650" t="s">
        <v>4748</v>
      </c>
      <c r="F1372" s="653">
        <v>3</v>
      </c>
      <c r="G1372" s="653">
        <v>1758</v>
      </c>
      <c r="H1372" s="653">
        <v>1</v>
      </c>
      <c r="I1372" s="653">
        <v>586</v>
      </c>
      <c r="J1372" s="653">
        <v>41</v>
      </c>
      <c r="K1372" s="653">
        <v>24149</v>
      </c>
      <c r="L1372" s="653">
        <v>13.736632536973834</v>
      </c>
      <c r="M1372" s="653">
        <v>589</v>
      </c>
      <c r="N1372" s="653">
        <v>92</v>
      </c>
      <c r="O1372" s="653">
        <v>54456</v>
      </c>
      <c r="P1372" s="666">
        <v>30.976109215017065</v>
      </c>
      <c r="Q1372" s="654">
        <v>591.91304347826087</v>
      </c>
    </row>
    <row r="1373" spans="1:17" ht="14.4" customHeight="1" x14ac:dyDescent="0.3">
      <c r="A1373" s="649" t="s">
        <v>5622</v>
      </c>
      <c r="B1373" s="650" t="s">
        <v>4636</v>
      </c>
      <c r="C1373" s="650" t="s">
        <v>4672</v>
      </c>
      <c r="D1373" s="650" t="s">
        <v>4820</v>
      </c>
      <c r="E1373" s="650" t="s">
        <v>4791</v>
      </c>
      <c r="F1373" s="653"/>
      <c r="G1373" s="653"/>
      <c r="H1373" s="653"/>
      <c r="I1373" s="653"/>
      <c r="J1373" s="653"/>
      <c r="K1373" s="653"/>
      <c r="L1373" s="653"/>
      <c r="M1373" s="653"/>
      <c r="N1373" s="653">
        <v>2</v>
      </c>
      <c r="O1373" s="653">
        <v>1890</v>
      </c>
      <c r="P1373" s="666"/>
      <c r="Q1373" s="654">
        <v>945</v>
      </c>
    </row>
    <row r="1374" spans="1:17" ht="14.4" customHeight="1" x14ac:dyDescent="0.3">
      <c r="A1374" s="649" t="s">
        <v>5622</v>
      </c>
      <c r="B1374" s="650" t="s">
        <v>4636</v>
      </c>
      <c r="C1374" s="650" t="s">
        <v>4672</v>
      </c>
      <c r="D1374" s="650" t="s">
        <v>4803</v>
      </c>
      <c r="E1374" s="650" t="s">
        <v>4799</v>
      </c>
      <c r="F1374" s="653"/>
      <c r="G1374" s="653"/>
      <c r="H1374" s="653"/>
      <c r="I1374" s="653"/>
      <c r="J1374" s="653">
        <v>4</v>
      </c>
      <c r="K1374" s="653">
        <v>2424</v>
      </c>
      <c r="L1374" s="653"/>
      <c r="M1374" s="653">
        <v>606</v>
      </c>
      <c r="N1374" s="653">
        <v>2</v>
      </c>
      <c r="O1374" s="653">
        <v>1212</v>
      </c>
      <c r="P1374" s="666"/>
      <c r="Q1374" s="654">
        <v>606</v>
      </c>
    </row>
    <row r="1375" spans="1:17" ht="14.4" customHeight="1" x14ac:dyDescent="0.3">
      <c r="A1375" s="649" t="s">
        <v>5622</v>
      </c>
      <c r="B1375" s="650" t="s">
        <v>4636</v>
      </c>
      <c r="C1375" s="650" t="s">
        <v>4672</v>
      </c>
      <c r="D1375" s="650" t="s">
        <v>4798</v>
      </c>
      <c r="E1375" s="650" t="s">
        <v>4799</v>
      </c>
      <c r="F1375" s="653"/>
      <c r="G1375" s="653"/>
      <c r="H1375" s="653"/>
      <c r="I1375" s="653"/>
      <c r="J1375" s="653">
        <v>1</v>
      </c>
      <c r="K1375" s="653">
        <v>520</v>
      </c>
      <c r="L1375" s="653"/>
      <c r="M1375" s="653">
        <v>520</v>
      </c>
      <c r="N1375" s="653">
        <v>1</v>
      </c>
      <c r="O1375" s="653">
        <v>520</v>
      </c>
      <c r="P1375" s="666"/>
      <c r="Q1375" s="654">
        <v>520</v>
      </c>
    </row>
    <row r="1376" spans="1:17" ht="14.4" customHeight="1" x14ac:dyDescent="0.3">
      <c r="A1376" s="649" t="s">
        <v>5622</v>
      </c>
      <c r="B1376" s="650" t="s">
        <v>4636</v>
      </c>
      <c r="C1376" s="650" t="s">
        <v>4672</v>
      </c>
      <c r="D1376" s="650" t="s">
        <v>4828</v>
      </c>
      <c r="E1376" s="650" t="s">
        <v>4829</v>
      </c>
      <c r="F1376" s="653">
        <v>1</v>
      </c>
      <c r="G1376" s="653">
        <v>1364</v>
      </c>
      <c r="H1376" s="653">
        <v>1</v>
      </c>
      <c r="I1376" s="653">
        <v>1364</v>
      </c>
      <c r="J1376" s="653">
        <v>6</v>
      </c>
      <c r="K1376" s="653">
        <v>8196</v>
      </c>
      <c r="L1376" s="653">
        <v>6.0087976539589443</v>
      </c>
      <c r="M1376" s="653">
        <v>1366</v>
      </c>
      <c r="N1376" s="653">
        <v>2</v>
      </c>
      <c r="O1376" s="653">
        <v>2740</v>
      </c>
      <c r="P1376" s="666">
        <v>2.0087976539589443</v>
      </c>
      <c r="Q1376" s="654">
        <v>1370</v>
      </c>
    </row>
    <row r="1377" spans="1:17" ht="14.4" customHeight="1" x14ac:dyDescent="0.3">
      <c r="A1377" s="649" t="s">
        <v>5622</v>
      </c>
      <c r="B1377" s="650" t="s">
        <v>4636</v>
      </c>
      <c r="C1377" s="650" t="s">
        <v>4672</v>
      </c>
      <c r="D1377" s="650" t="s">
        <v>4821</v>
      </c>
      <c r="E1377" s="650" t="s">
        <v>4748</v>
      </c>
      <c r="F1377" s="653"/>
      <c r="G1377" s="653"/>
      <c r="H1377" s="653"/>
      <c r="I1377" s="653"/>
      <c r="J1377" s="653">
        <v>15</v>
      </c>
      <c r="K1377" s="653">
        <v>12765</v>
      </c>
      <c r="L1377" s="653"/>
      <c r="M1377" s="653">
        <v>851</v>
      </c>
      <c r="N1377" s="653">
        <v>34</v>
      </c>
      <c r="O1377" s="653">
        <v>28934</v>
      </c>
      <c r="P1377" s="666"/>
      <c r="Q1377" s="654">
        <v>851</v>
      </c>
    </row>
    <row r="1378" spans="1:17" ht="14.4" customHeight="1" x14ac:dyDescent="0.3">
      <c r="A1378" s="649" t="s">
        <v>5622</v>
      </c>
      <c r="B1378" s="650" t="s">
        <v>4636</v>
      </c>
      <c r="C1378" s="650" t="s">
        <v>4672</v>
      </c>
      <c r="D1378" s="650" t="s">
        <v>4822</v>
      </c>
      <c r="E1378" s="650" t="s">
        <v>4823</v>
      </c>
      <c r="F1378" s="653"/>
      <c r="G1378" s="653"/>
      <c r="H1378" s="653"/>
      <c r="I1378" s="653"/>
      <c r="J1378" s="653">
        <v>4</v>
      </c>
      <c r="K1378" s="653">
        <v>2096</v>
      </c>
      <c r="L1378" s="653"/>
      <c r="M1378" s="653">
        <v>524</v>
      </c>
      <c r="N1378" s="653">
        <v>2</v>
      </c>
      <c r="O1378" s="653">
        <v>1050</v>
      </c>
      <c r="P1378" s="666"/>
      <c r="Q1378" s="654">
        <v>525</v>
      </c>
    </row>
    <row r="1379" spans="1:17" ht="14.4" customHeight="1" thickBot="1" x14ac:dyDescent="0.35">
      <c r="A1379" s="655" t="s">
        <v>5622</v>
      </c>
      <c r="B1379" s="656" t="s">
        <v>4636</v>
      </c>
      <c r="C1379" s="656" t="s">
        <v>4672</v>
      </c>
      <c r="D1379" s="656" t="s">
        <v>4824</v>
      </c>
      <c r="E1379" s="656" t="s">
        <v>4825</v>
      </c>
      <c r="F1379" s="659">
        <v>4</v>
      </c>
      <c r="G1379" s="659">
        <v>1352</v>
      </c>
      <c r="H1379" s="659">
        <v>1</v>
      </c>
      <c r="I1379" s="659">
        <v>338</v>
      </c>
      <c r="J1379" s="659">
        <v>10</v>
      </c>
      <c r="K1379" s="659">
        <v>3400</v>
      </c>
      <c r="L1379" s="659">
        <v>2.5147928994082842</v>
      </c>
      <c r="M1379" s="659">
        <v>340</v>
      </c>
      <c r="N1379" s="659">
        <v>5</v>
      </c>
      <c r="O1379" s="659">
        <v>1712</v>
      </c>
      <c r="P1379" s="667">
        <v>1.2662721893491125</v>
      </c>
      <c r="Q1379" s="660">
        <v>342.4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508.90100000000001</v>
      </c>
      <c r="C5" s="114">
        <v>437.83800000000002</v>
      </c>
      <c r="D5" s="114">
        <v>555.78</v>
      </c>
      <c r="E5" s="131">
        <v>1.0921181133462108</v>
      </c>
      <c r="F5" s="132">
        <v>73</v>
      </c>
      <c r="G5" s="114">
        <v>67</v>
      </c>
      <c r="H5" s="114">
        <v>57</v>
      </c>
      <c r="I5" s="133">
        <v>0.78082191780821919</v>
      </c>
      <c r="J5" s="123"/>
      <c r="K5" s="123"/>
      <c r="L5" s="7">
        <f>D5-B5</f>
        <v>46.878999999999962</v>
      </c>
      <c r="M5" s="8">
        <f>H5-F5</f>
        <v>-16</v>
      </c>
    </row>
    <row r="6" spans="1:13" ht="14.4" hidden="1" customHeight="1" outlineLevel="1" x14ac:dyDescent="0.3">
      <c r="A6" s="119" t="s">
        <v>170</v>
      </c>
      <c r="B6" s="122">
        <v>50.518999999999998</v>
      </c>
      <c r="C6" s="113">
        <v>147.48500000000001</v>
      </c>
      <c r="D6" s="113">
        <v>105.06100000000001</v>
      </c>
      <c r="E6" s="134">
        <v>2.0796334052534693</v>
      </c>
      <c r="F6" s="135">
        <v>12</v>
      </c>
      <c r="G6" s="113">
        <v>20</v>
      </c>
      <c r="H6" s="113">
        <v>10</v>
      </c>
      <c r="I6" s="136">
        <v>0.83333333333333337</v>
      </c>
      <c r="J6" s="123"/>
      <c r="K6" s="123"/>
      <c r="L6" s="5">
        <f t="shared" ref="L6:L11" si="0">D6-B6</f>
        <v>54.542000000000009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248.946</v>
      </c>
      <c r="C7" s="113">
        <v>168.274</v>
      </c>
      <c r="D7" s="113">
        <v>179.07400000000001</v>
      </c>
      <c r="E7" s="134">
        <v>0.71932868975601139</v>
      </c>
      <c r="F7" s="135">
        <v>31</v>
      </c>
      <c r="G7" s="113">
        <v>23</v>
      </c>
      <c r="H7" s="113">
        <v>21</v>
      </c>
      <c r="I7" s="136">
        <v>0.67741935483870963</v>
      </c>
      <c r="J7" s="123"/>
      <c r="K7" s="123"/>
      <c r="L7" s="5">
        <f t="shared" si="0"/>
        <v>-69.871999999999986</v>
      </c>
      <c r="M7" s="6">
        <f t="shared" si="1"/>
        <v>-10</v>
      </c>
    </row>
    <row r="8" spans="1:13" ht="14.4" hidden="1" customHeight="1" outlineLevel="1" x14ac:dyDescent="0.3">
      <c r="A8" s="119" t="s">
        <v>172</v>
      </c>
      <c r="B8" s="122">
        <v>69.754999999999995</v>
      </c>
      <c r="C8" s="113">
        <v>14.878</v>
      </c>
      <c r="D8" s="113">
        <v>34.223999999999997</v>
      </c>
      <c r="E8" s="134">
        <v>0.49063149595011107</v>
      </c>
      <c r="F8" s="135">
        <v>6</v>
      </c>
      <c r="G8" s="113">
        <v>2</v>
      </c>
      <c r="H8" s="113">
        <v>3</v>
      </c>
      <c r="I8" s="136">
        <v>0.5</v>
      </c>
      <c r="J8" s="123"/>
      <c r="K8" s="123"/>
      <c r="L8" s="5">
        <f t="shared" si="0"/>
        <v>-35.530999999999999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568</v>
      </c>
      <c r="F9" s="135">
        <v>0</v>
      </c>
      <c r="G9" s="113">
        <v>0</v>
      </c>
      <c r="H9" s="113">
        <v>0</v>
      </c>
      <c r="I9" s="136" t="s">
        <v>568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60.957999999999998</v>
      </c>
      <c r="C10" s="113">
        <v>179.49700000000001</v>
      </c>
      <c r="D10" s="113">
        <v>97.774000000000001</v>
      </c>
      <c r="E10" s="134">
        <v>1.6039568227304046</v>
      </c>
      <c r="F10" s="135">
        <v>8</v>
      </c>
      <c r="G10" s="113">
        <v>18</v>
      </c>
      <c r="H10" s="113">
        <v>16</v>
      </c>
      <c r="I10" s="136">
        <v>2</v>
      </c>
      <c r="J10" s="123"/>
      <c r="K10" s="123"/>
      <c r="L10" s="5">
        <f t="shared" si="0"/>
        <v>36.816000000000003</v>
      </c>
      <c r="M10" s="6">
        <f t="shared" si="1"/>
        <v>8</v>
      </c>
    </row>
    <row r="11" spans="1:13" ht="14.4" hidden="1" customHeight="1" outlineLevel="1" x14ac:dyDescent="0.3">
      <c r="A11" s="119" t="s">
        <v>175</v>
      </c>
      <c r="B11" s="122">
        <v>26.942</v>
      </c>
      <c r="C11" s="113">
        <v>25.31</v>
      </c>
      <c r="D11" s="113">
        <v>53.04</v>
      </c>
      <c r="E11" s="134">
        <v>1.9686734466632023</v>
      </c>
      <c r="F11" s="135">
        <v>3</v>
      </c>
      <c r="G11" s="113">
        <v>4</v>
      </c>
      <c r="H11" s="113">
        <v>5</v>
      </c>
      <c r="I11" s="136">
        <v>1.6666666666666667</v>
      </c>
      <c r="J11" s="123"/>
      <c r="K11" s="123"/>
      <c r="L11" s="5">
        <f t="shared" si="0"/>
        <v>26.097999999999999</v>
      </c>
      <c r="M11" s="6">
        <f t="shared" si="1"/>
        <v>2</v>
      </c>
    </row>
    <row r="12" spans="1:13" ht="14.4" hidden="1" customHeight="1" outlineLevel="1" thickBot="1" x14ac:dyDescent="0.35">
      <c r="A12" s="244" t="s">
        <v>233</v>
      </c>
      <c r="B12" s="245">
        <v>22.503</v>
      </c>
      <c r="C12" s="246">
        <v>0</v>
      </c>
      <c r="D12" s="246">
        <v>16.594999999999999</v>
      </c>
      <c r="E12" s="247"/>
      <c r="F12" s="248">
        <v>2</v>
      </c>
      <c r="G12" s="246">
        <v>0</v>
      </c>
      <c r="H12" s="246">
        <v>2</v>
      </c>
      <c r="I12" s="249"/>
      <c r="J12" s="123"/>
      <c r="K12" s="123"/>
      <c r="L12" s="250">
        <f>D12-B12</f>
        <v>-5.9080000000000013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988.524</v>
      </c>
      <c r="C13" s="116">
        <f>SUM(C5:C12)</f>
        <v>973.28200000000015</v>
      </c>
      <c r="D13" s="116">
        <f>SUM(D5:D12)</f>
        <v>1041.548</v>
      </c>
      <c r="E13" s="137">
        <f>IF(OR(D13=0,B13=0),0,D13/B13)</f>
        <v>1.0536395676786805</v>
      </c>
      <c r="F13" s="138">
        <f>SUM(F5:F12)</f>
        <v>135</v>
      </c>
      <c r="G13" s="116">
        <f>SUM(G5:G12)</f>
        <v>134</v>
      </c>
      <c r="H13" s="116">
        <f>SUM(H5:H12)</f>
        <v>114</v>
      </c>
      <c r="I13" s="139">
        <f>IF(OR(H13=0,F13=0),0,H13/F13)</f>
        <v>0.84444444444444444</v>
      </c>
      <c r="J13" s="123"/>
      <c r="K13" s="123"/>
      <c r="L13" s="129">
        <f>D13-B13</f>
        <v>53.024000000000001</v>
      </c>
      <c r="M13" s="140">
        <f t="shared" si="1"/>
        <v>-21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508.90100000000001</v>
      </c>
      <c r="C18" s="114">
        <v>437.83800000000002</v>
      </c>
      <c r="D18" s="114">
        <v>555.78</v>
      </c>
      <c r="E18" s="131">
        <v>1.0921181133462108</v>
      </c>
      <c r="F18" s="121">
        <v>73</v>
      </c>
      <c r="G18" s="114">
        <v>67</v>
      </c>
      <c r="H18" s="114">
        <v>57</v>
      </c>
      <c r="I18" s="133">
        <v>0.78082191780821919</v>
      </c>
      <c r="J18" s="560">
        <f>0.97*0.976</f>
        <v>0.94672000000000001</v>
      </c>
      <c r="K18" s="561"/>
      <c r="L18" s="147">
        <f>D18-B18</f>
        <v>46.878999999999962</v>
      </c>
      <c r="M18" s="148">
        <f>H18-F18</f>
        <v>-16</v>
      </c>
    </row>
    <row r="19" spans="1:13" ht="14.4" hidden="1" customHeight="1" outlineLevel="1" x14ac:dyDescent="0.3">
      <c r="A19" s="119" t="s">
        <v>170</v>
      </c>
      <c r="B19" s="122">
        <v>50.518999999999998</v>
      </c>
      <c r="C19" s="113">
        <v>147.48500000000001</v>
      </c>
      <c r="D19" s="113">
        <v>105.06100000000001</v>
      </c>
      <c r="E19" s="134">
        <v>2.0796334052534693</v>
      </c>
      <c r="F19" s="122">
        <v>12</v>
      </c>
      <c r="G19" s="113">
        <v>20</v>
      </c>
      <c r="H19" s="113">
        <v>10</v>
      </c>
      <c r="I19" s="136">
        <v>0.83333333333333337</v>
      </c>
      <c r="J19" s="560">
        <f>0.97*1.096</f>
        <v>1.0631200000000001</v>
      </c>
      <c r="K19" s="561"/>
      <c r="L19" s="149">
        <f t="shared" ref="L19:L26" si="2">D19-B19</f>
        <v>54.542000000000009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171</v>
      </c>
      <c r="B20" s="122">
        <v>248.946</v>
      </c>
      <c r="C20" s="113">
        <v>168.274</v>
      </c>
      <c r="D20" s="113">
        <v>173.53899999999999</v>
      </c>
      <c r="E20" s="134">
        <v>0.69709495231897678</v>
      </c>
      <c r="F20" s="122">
        <v>31</v>
      </c>
      <c r="G20" s="113">
        <v>23</v>
      </c>
      <c r="H20" s="113">
        <v>20</v>
      </c>
      <c r="I20" s="136">
        <v>0.64516129032258063</v>
      </c>
      <c r="J20" s="560">
        <f>0.97*1.047</f>
        <v>1.01559</v>
      </c>
      <c r="K20" s="561"/>
      <c r="L20" s="149">
        <f t="shared" si="2"/>
        <v>-75.407000000000011</v>
      </c>
      <c r="M20" s="150">
        <f t="shared" si="3"/>
        <v>-11</v>
      </c>
    </row>
    <row r="21" spans="1:13" ht="14.4" hidden="1" customHeight="1" outlineLevel="1" x14ac:dyDescent="0.3">
      <c r="A21" s="119" t="s">
        <v>172</v>
      </c>
      <c r="B21" s="122">
        <v>69.754999999999995</v>
      </c>
      <c r="C21" s="113">
        <v>14.878</v>
      </c>
      <c r="D21" s="113">
        <v>34.223999999999997</v>
      </c>
      <c r="E21" s="134">
        <v>0.49063149595011107</v>
      </c>
      <c r="F21" s="122">
        <v>6</v>
      </c>
      <c r="G21" s="113">
        <v>2</v>
      </c>
      <c r="H21" s="113">
        <v>3</v>
      </c>
      <c r="I21" s="136">
        <v>0.5</v>
      </c>
      <c r="J21" s="560">
        <f>0.97*1.091</f>
        <v>1.05827</v>
      </c>
      <c r="K21" s="561"/>
      <c r="L21" s="149">
        <f t="shared" si="2"/>
        <v>-35.530999999999999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568</v>
      </c>
      <c r="F22" s="122">
        <v>0</v>
      </c>
      <c r="G22" s="113">
        <v>0</v>
      </c>
      <c r="H22" s="113">
        <v>0</v>
      </c>
      <c r="I22" s="136" t="s">
        <v>568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60.957999999999998</v>
      </c>
      <c r="C23" s="113">
        <v>179.49700000000001</v>
      </c>
      <c r="D23" s="113">
        <v>97.774000000000001</v>
      </c>
      <c r="E23" s="134">
        <v>1.6039568227304046</v>
      </c>
      <c r="F23" s="122">
        <v>8</v>
      </c>
      <c r="G23" s="113">
        <v>18</v>
      </c>
      <c r="H23" s="113">
        <v>16</v>
      </c>
      <c r="I23" s="136">
        <v>2</v>
      </c>
      <c r="J23" s="560">
        <f>0.97*1.096</f>
        <v>1.0631200000000001</v>
      </c>
      <c r="K23" s="561"/>
      <c r="L23" s="149">
        <f t="shared" si="2"/>
        <v>36.816000000000003</v>
      </c>
      <c r="M23" s="150">
        <f t="shared" si="3"/>
        <v>8</v>
      </c>
    </row>
    <row r="24" spans="1:13" ht="14.4" hidden="1" customHeight="1" outlineLevel="1" x14ac:dyDescent="0.3">
      <c r="A24" s="119" t="s">
        <v>175</v>
      </c>
      <c r="B24" s="122">
        <v>26.942</v>
      </c>
      <c r="C24" s="113">
        <v>25.31</v>
      </c>
      <c r="D24" s="113">
        <v>53.04</v>
      </c>
      <c r="E24" s="134">
        <v>1.9686734466632023</v>
      </c>
      <c r="F24" s="122">
        <v>3</v>
      </c>
      <c r="G24" s="113">
        <v>4</v>
      </c>
      <c r="H24" s="113">
        <v>5</v>
      </c>
      <c r="I24" s="136">
        <v>1.6666666666666667</v>
      </c>
      <c r="J24" s="560">
        <f>0.97*0.989</f>
        <v>0.95933000000000002</v>
      </c>
      <c r="K24" s="561"/>
      <c r="L24" s="149">
        <f t="shared" si="2"/>
        <v>26.097999999999999</v>
      </c>
      <c r="M24" s="150">
        <f t="shared" si="3"/>
        <v>2</v>
      </c>
    </row>
    <row r="25" spans="1:13" ht="14.4" hidden="1" customHeight="1" outlineLevel="1" thickBot="1" x14ac:dyDescent="0.35">
      <c r="A25" s="244" t="s">
        <v>233</v>
      </c>
      <c r="B25" s="245">
        <v>22.503</v>
      </c>
      <c r="C25" s="246">
        <v>0</v>
      </c>
      <c r="D25" s="246">
        <v>16.594999999999999</v>
      </c>
      <c r="E25" s="247"/>
      <c r="F25" s="245">
        <v>2</v>
      </c>
      <c r="G25" s="246">
        <v>0</v>
      </c>
      <c r="H25" s="246">
        <v>2</v>
      </c>
      <c r="I25" s="249"/>
      <c r="J25" s="365"/>
      <c r="K25" s="366"/>
      <c r="L25" s="252">
        <f>D25-B25</f>
        <v>-5.9080000000000013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988.524</v>
      </c>
      <c r="C26" s="153">
        <f>SUM(C18:C25)</f>
        <v>973.28200000000015</v>
      </c>
      <c r="D26" s="153">
        <f>SUM(D18:D25)</f>
        <v>1036.0129999999999</v>
      </c>
      <c r="E26" s="154">
        <f>IF(OR(D26=0,B26=0),0,D26/B26)</f>
        <v>1.0480403106044971</v>
      </c>
      <c r="F26" s="152">
        <f>SUM(F18:F25)</f>
        <v>135</v>
      </c>
      <c r="G26" s="153">
        <f>SUM(G18:G25)</f>
        <v>134</v>
      </c>
      <c r="H26" s="153">
        <f>SUM(H18:H25)</f>
        <v>113</v>
      </c>
      <c r="I26" s="155">
        <f>IF(OR(H26=0,F26=0),0,H26/F26)</f>
        <v>0.83703703703703702</v>
      </c>
      <c r="J26" s="123"/>
      <c r="K26" s="123"/>
      <c r="L26" s="145">
        <f t="shared" si="2"/>
        <v>47.488999999999919</v>
      </c>
      <c r="M26" s="156">
        <f t="shared" si="3"/>
        <v>-22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568</v>
      </c>
      <c r="F31" s="132">
        <v>0</v>
      </c>
      <c r="G31" s="114">
        <v>0</v>
      </c>
      <c r="H31" s="114">
        <v>0</v>
      </c>
      <c r="I31" s="133" t="s">
        <v>568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568</v>
      </c>
      <c r="F32" s="135">
        <v>0</v>
      </c>
      <c r="G32" s="113">
        <v>0</v>
      </c>
      <c r="H32" s="113">
        <v>0</v>
      </c>
      <c r="I32" s="136" t="s">
        <v>568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5.5350000000000001</v>
      </c>
      <c r="E33" s="134" t="s">
        <v>568</v>
      </c>
      <c r="F33" s="135">
        <v>0</v>
      </c>
      <c r="G33" s="113">
        <v>0</v>
      </c>
      <c r="H33" s="113">
        <v>1</v>
      </c>
      <c r="I33" s="136" t="s">
        <v>568</v>
      </c>
      <c r="J33" s="158"/>
      <c r="K33" s="158"/>
      <c r="L33" s="149">
        <f t="shared" si="4"/>
        <v>5.5350000000000001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568</v>
      </c>
      <c r="F34" s="135">
        <v>0</v>
      </c>
      <c r="G34" s="113">
        <v>0</v>
      </c>
      <c r="H34" s="113">
        <v>0</v>
      </c>
      <c r="I34" s="136" t="s">
        <v>568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568</v>
      </c>
      <c r="F35" s="135">
        <v>0</v>
      </c>
      <c r="G35" s="113">
        <v>0</v>
      </c>
      <c r="H35" s="113">
        <v>0</v>
      </c>
      <c r="I35" s="136" t="s">
        <v>568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568</v>
      </c>
      <c r="F36" s="135">
        <v>0</v>
      </c>
      <c r="G36" s="113">
        <v>0</v>
      </c>
      <c r="H36" s="113">
        <v>0</v>
      </c>
      <c r="I36" s="136" t="s">
        <v>568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568</v>
      </c>
      <c r="F37" s="135">
        <v>0</v>
      </c>
      <c r="G37" s="113">
        <v>0</v>
      </c>
      <c r="H37" s="113">
        <v>0</v>
      </c>
      <c r="I37" s="136" t="s">
        <v>568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5.5350000000000001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5.5350000000000001</v>
      </c>
      <c r="M39" s="170">
        <f t="shared" si="5"/>
        <v>1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284.04000000000002</v>
      </c>
      <c r="C33" s="203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415.36</v>
      </c>
      <c r="C34" s="204">
        <v>237</v>
      </c>
      <c r="D34" s="87">
        <f t="shared" ref="D34:D45" si="0">IF(C34="","",C34-B34)</f>
        <v>-178.36</v>
      </c>
      <c r="E34" s="88">
        <f t="shared" ref="E34:E45" si="1">IF(C34="","",C34/B34)</f>
        <v>0.57058936825885975</v>
      </c>
      <c r="F34" s="89">
        <v>28.46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778.36</v>
      </c>
      <c r="C35" s="204">
        <v>552</v>
      </c>
      <c r="D35" s="87">
        <f t="shared" si="0"/>
        <v>-226.36</v>
      </c>
      <c r="E35" s="88">
        <f t="shared" si="1"/>
        <v>0.70918341127498841</v>
      </c>
      <c r="F35" s="89">
        <v>116.39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1127.54</v>
      </c>
      <c r="C36" s="204">
        <v>775</v>
      </c>
      <c r="D36" s="87">
        <f t="shared" si="0"/>
        <v>-352.53999999999996</v>
      </c>
      <c r="E36" s="88">
        <f t="shared" si="1"/>
        <v>0.68733703460631113</v>
      </c>
      <c r="F36" s="89">
        <v>147.05000000000001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1450.05</v>
      </c>
      <c r="C37" s="204">
        <v>1140</v>
      </c>
      <c r="D37" s="87">
        <f t="shared" si="0"/>
        <v>-310.04999999999995</v>
      </c>
      <c r="E37" s="88">
        <f t="shared" si="1"/>
        <v>0.78617978690389989</v>
      </c>
      <c r="F37" s="89">
        <v>249.6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1830.59</v>
      </c>
      <c r="C38" s="204">
        <v>1310</v>
      </c>
      <c r="D38" s="87">
        <f t="shared" si="0"/>
        <v>-520.58999999999992</v>
      </c>
      <c r="E38" s="88">
        <f t="shared" si="1"/>
        <v>0.71561627671952766</v>
      </c>
      <c r="F38" s="89">
        <v>267.27999999999997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2188.9499999999998</v>
      </c>
      <c r="C39" s="204">
        <v>1586</v>
      </c>
      <c r="D39" s="87">
        <f t="shared" si="0"/>
        <v>-602.94999999999982</v>
      </c>
      <c r="E39" s="88">
        <f t="shared" si="1"/>
        <v>0.72454829941296062</v>
      </c>
      <c r="F39" s="89">
        <v>298.74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5777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2"/>
      <c r="B4" s="823" t="s">
        <v>84</v>
      </c>
      <c r="C4" s="824" t="s">
        <v>72</v>
      </c>
      <c r="D4" s="825" t="s">
        <v>85</v>
      </c>
      <c r="E4" s="823" t="s">
        <v>84</v>
      </c>
      <c r="F4" s="824" t="s">
        <v>72</v>
      </c>
      <c r="G4" s="825" t="s">
        <v>85</v>
      </c>
      <c r="H4" s="823" t="s">
        <v>84</v>
      </c>
      <c r="I4" s="824" t="s">
        <v>72</v>
      </c>
      <c r="J4" s="825" t="s">
        <v>85</v>
      </c>
      <c r="K4" s="826"/>
      <c r="L4" s="827"/>
      <c r="M4" s="827"/>
      <c r="N4" s="827"/>
      <c r="O4" s="828"/>
      <c r="P4" s="829"/>
      <c r="Q4" s="830" t="s">
        <v>73</v>
      </c>
      <c r="R4" s="831" t="s">
        <v>72</v>
      </c>
      <c r="S4" s="832" t="s">
        <v>86</v>
      </c>
      <c r="T4" s="833" t="s">
        <v>87</v>
      </c>
      <c r="U4" s="833" t="s">
        <v>88</v>
      </c>
      <c r="V4" s="834" t="s">
        <v>2</v>
      </c>
      <c r="W4" s="835" t="s">
        <v>89</v>
      </c>
    </row>
    <row r="5" spans="1:23" ht="14.4" customHeight="1" x14ac:dyDescent="0.3">
      <c r="A5" s="866" t="s">
        <v>5624</v>
      </c>
      <c r="B5" s="836">
        <v>2</v>
      </c>
      <c r="C5" s="837">
        <v>37.68</v>
      </c>
      <c r="D5" s="838">
        <v>23</v>
      </c>
      <c r="E5" s="839">
        <v>3</v>
      </c>
      <c r="F5" s="840">
        <v>47.66</v>
      </c>
      <c r="G5" s="841">
        <v>23.3</v>
      </c>
      <c r="H5" s="842">
        <v>6</v>
      </c>
      <c r="I5" s="843">
        <v>97.51</v>
      </c>
      <c r="J5" s="844">
        <v>23</v>
      </c>
      <c r="K5" s="845">
        <v>15.65</v>
      </c>
      <c r="L5" s="846">
        <v>11</v>
      </c>
      <c r="M5" s="846">
        <v>84</v>
      </c>
      <c r="N5" s="847">
        <v>27.86</v>
      </c>
      <c r="O5" s="846" t="s">
        <v>5625</v>
      </c>
      <c r="P5" s="848" t="s">
        <v>5626</v>
      </c>
      <c r="Q5" s="849">
        <f>H5-B5</f>
        <v>4</v>
      </c>
      <c r="R5" s="849">
        <f>I5-C5</f>
        <v>59.830000000000005</v>
      </c>
      <c r="S5" s="836">
        <f>IF(H5=0,"",H5*N5)</f>
        <v>167.16</v>
      </c>
      <c r="T5" s="836">
        <f>IF(H5=0,"",H5*J5)</f>
        <v>138</v>
      </c>
      <c r="U5" s="836">
        <f>IF(H5=0,"",T5-S5)</f>
        <v>-29.159999999999997</v>
      </c>
      <c r="V5" s="850">
        <f>IF(H5=0,"",T5/S5)</f>
        <v>0.82555635319454412</v>
      </c>
      <c r="W5" s="851">
        <v>14</v>
      </c>
    </row>
    <row r="6" spans="1:23" ht="14.4" customHeight="1" x14ac:dyDescent="0.3">
      <c r="A6" s="867" t="s">
        <v>5627</v>
      </c>
      <c r="B6" s="815">
        <v>12</v>
      </c>
      <c r="C6" s="816">
        <v>98.71</v>
      </c>
      <c r="D6" s="817">
        <v>10.4</v>
      </c>
      <c r="E6" s="799">
        <v>15</v>
      </c>
      <c r="F6" s="800">
        <v>126.15</v>
      </c>
      <c r="G6" s="801">
        <v>13.3</v>
      </c>
      <c r="H6" s="803">
        <v>13</v>
      </c>
      <c r="I6" s="797">
        <v>113.62</v>
      </c>
      <c r="J6" s="798">
        <v>10.4</v>
      </c>
      <c r="K6" s="802">
        <v>8.33</v>
      </c>
      <c r="L6" s="803">
        <v>6</v>
      </c>
      <c r="M6" s="803">
        <v>53</v>
      </c>
      <c r="N6" s="804">
        <v>17.510000000000002</v>
      </c>
      <c r="O6" s="803" t="s">
        <v>5625</v>
      </c>
      <c r="P6" s="819" t="s">
        <v>5628</v>
      </c>
      <c r="Q6" s="805">
        <f t="shared" ref="Q6:R69" si="0">H6-B6</f>
        <v>1</v>
      </c>
      <c r="R6" s="805">
        <f t="shared" si="0"/>
        <v>14.910000000000011</v>
      </c>
      <c r="S6" s="815">
        <f t="shared" ref="S6:S69" si="1">IF(H6=0,"",H6*N6)</f>
        <v>227.63000000000002</v>
      </c>
      <c r="T6" s="815">
        <f t="shared" ref="T6:T69" si="2">IF(H6=0,"",H6*J6)</f>
        <v>135.20000000000002</v>
      </c>
      <c r="U6" s="815">
        <f t="shared" ref="U6:U69" si="3">IF(H6=0,"",T6-S6)</f>
        <v>-92.43</v>
      </c>
      <c r="V6" s="820">
        <f t="shared" ref="V6:V69" si="4">IF(H6=0,"",T6/S6)</f>
        <v>0.59394631639063389</v>
      </c>
      <c r="W6" s="806">
        <v>5</v>
      </c>
    </row>
    <row r="7" spans="1:23" ht="14.4" customHeight="1" x14ac:dyDescent="0.3">
      <c r="A7" s="867" t="s">
        <v>5629</v>
      </c>
      <c r="B7" s="815"/>
      <c r="C7" s="816"/>
      <c r="D7" s="817"/>
      <c r="E7" s="818">
        <v>3</v>
      </c>
      <c r="F7" s="797">
        <v>109.43</v>
      </c>
      <c r="G7" s="798">
        <v>38.299999999999997</v>
      </c>
      <c r="H7" s="799">
        <v>5</v>
      </c>
      <c r="I7" s="800">
        <v>183.11</v>
      </c>
      <c r="J7" s="807">
        <v>51.8</v>
      </c>
      <c r="K7" s="802">
        <v>36.67</v>
      </c>
      <c r="L7" s="803">
        <v>22</v>
      </c>
      <c r="M7" s="803">
        <v>149</v>
      </c>
      <c r="N7" s="804">
        <v>49.56</v>
      </c>
      <c r="O7" s="803" t="s">
        <v>5625</v>
      </c>
      <c r="P7" s="819" t="s">
        <v>5630</v>
      </c>
      <c r="Q7" s="805">
        <f t="shared" si="0"/>
        <v>5</v>
      </c>
      <c r="R7" s="805">
        <f t="shared" si="0"/>
        <v>183.11</v>
      </c>
      <c r="S7" s="815">
        <f t="shared" si="1"/>
        <v>247.8</v>
      </c>
      <c r="T7" s="815">
        <f t="shared" si="2"/>
        <v>259</v>
      </c>
      <c r="U7" s="815">
        <f t="shared" si="3"/>
        <v>11.199999999999989</v>
      </c>
      <c r="V7" s="820">
        <f t="shared" si="4"/>
        <v>1.0451977401129944</v>
      </c>
      <c r="W7" s="806">
        <v>59</v>
      </c>
    </row>
    <row r="8" spans="1:23" ht="14.4" customHeight="1" x14ac:dyDescent="0.3">
      <c r="A8" s="867" t="s">
        <v>5631</v>
      </c>
      <c r="B8" s="815"/>
      <c r="C8" s="816"/>
      <c r="D8" s="817"/>
      <c r="E8" s="799">
        <v>1</v>
      </c>
      <c r="F8" s="800">
        <v>27.82</v>
      </c>
      <c r="G8" s="801">
        <v>35</v>
      </c>
      <c r="H8" s="803"/>
      <c r="I8" s="797"/>
      <c r="J8" s="798"/>
      <c r="K8" s="802">
        <v>27.82</v>
      </c>
      <c r="L8" s="803">
        <v>22</v>
      </c>
      <c r="M8" s="803">
        <v>138</v>
      </c>
      <c r="N8" s="804">
        <v>46.15</v>
      </c>
      <c r="O8" s="803" t="s">
        <v>5625</v>
      </c>
      <c r="P8" s="819" t="s">
        <v>5632</v>
      </c>
      <c r="Q8" s="805">
        <f t="shared" si="0"/>
        <v>0</v>
      </c>
      <c r="R8" s="805">
        <f t="shared" si="0"/>
        <v>0</v>
      </c>
      <c r="S8" s="815" t="str">
        <f t="shared" si="1"/>
        <v/>
      </c>
      <c r="T8" s="815" t="str">
        <f t="shared" si="2"/>
        <v/>
      </c>
      <c r="U8" s="815" t="str">
        <f t="shared" si="3"/>
        <v/>
      </c>
      <c r="V8" s="820" t="str">
        <f t="shared" si="4"/>
        <v/>
      </c>
      <c r="W8" s="806"/>
    </row>
    <row r="9" spans="1:23" ht="14.4" customHeight="1" x14ac:dyDescent="0.3">
      <c r="A9" s="867" t="s">
        <v>5633</v>
      </c>
      <c r="B9" s="808">
        <v>1</v>
      </c>
      <c r="C9" s="809">
        <v>19.57</v>
      </c>
      <c r="D9" s="810">
        <v>21</v>
      </c>
      <c r="E9" s="818"/>
      <c r="F9" s="797"/>
      <c r="G9" s="798"/>
      <c r="H9" s="803"/>
      <c r="I9" s="797"/>
      <c r="J9" s="798"/>
      <c r="K9" s="802">
        <v>19.57</v>
      </c>
      <c r="L9" s="803">
        <v>11</v>
      </c>
      <c r="M9" s="803">
        <v>83</v>
      </c>
      <c r="N9" s="804">
        <v>27.75</v>
      </c>
      <c r="O9" s="803" t="s">
        <v>5625</v>
      </c>
      <c r="P9" s="819" t="s">
        <v>5634</v>
      </c>
      <c r="Q9" s="805">
        <f t="shared" si="0"/>
        <v>-1</v>
      </c>
      <c r="R9" s="805">
        <f t="shared" si="0"/>
        <v>-19.57</v>
      </c>
      <c r="S9" s="815" t="str">
        <f t="shared" si="1"/>
        <v/>
      </c>
      <c r="T9" s="815" t="str">
        <f t="shared" si="2"/>
        <v/>
      </c>
      <c r="U9" s="815" t="str">
        <f t="shared" si="3"/>
        <v/>
      </c>
      <c r="V9" s="820" t="str">
        <f t="shared" si="4"/>
        <v/>
      </c>
      <c r="W9" s="806"/>
    </row>
    <row r="10" spans="1:23" ht="14.4" customHeight="1" x14ac:dyDescent="0.3">
      <c r="A10" s="868" t="s">
        <v>5635</v>
      </c>
      <c r="B10" s="852">
        <v>14</v>
      </c>
      <c r="C10" s="853">
        <v>317.85000000000002</v>
      </c>
      <c r="D10" s="811">
        <v>27.4</v>
      </c>
      <c r="E10" s="854">
        <v>12</v>
      </c>
      <c r="F10" s="855">
        <v>264.44</v>
      </c>
      <c r="G10" s="812">
        <v>25.1</v>
      </c>
      <c r="H10" s="856">
        <v>14</v>
      </c>
      <c r="I10" s="855">
        <v>317.07</v>
      </c>
      <c r="J10" s="812">
        <v>31.4</v>
      </c>
      <c r="K10" s="857">
        <v>22.16</v>
      </c>
      <c r="L10" s="856">
        <v>11</v>
      </c>
      <c r="M10" s="856">
        <v>98</v>
      </c>
      <c r="N10" s="858">
        <v>32.64</v>
      </c>
      <c r="O10" s="856" t="s">
        <v>5625</v>
      </c>
      <c r="P10" s="859" t="s">
        <v>5636</v>
      </c>
      <c r="Q10" s="860">
        <f t="shared" si="0"/>
        <v>0</v>
      </c>
      <c r="R10" s="860">
        <f t="shared" si="0"/>
        <v>-0.78000000000002956</v>
      </c>
      <c r="S10" s="861">
        <f t="shared" si="1"/>
        <v>456.96000000000004</v>
      </c>
      <c r="T10" s="861">
        <f t="shared" si="2"/>
        <v>439.59999999999997</v>
      </c>
      <c r="U10" s="861">
        <f t="shared" si="3"/>
        <v>-17.36000000000007</v>
      </c>
      <c r="V10" s="862">
        <f t="shared" si="4"/>
        <v>0.96200980392156843</v>
      </c>
      <c r="W10" s="813">
        <v>114</v>
      </c>
    </row>
    <row r="11" spans="1:23" ht="14.4" customHeight="1" x14ac:dyDescent="0.3">
      <c r="A11" s="867" t="s">
        <v>5637</v>
      </c>
      <c r="B11" s="808"/>
      <c r="C11" s="809"/>
      <c r="D11" s="810"/>
      <c r="E11" s="818">
        <v>1</v>
      </c>
      <c r="F11" s="797">
        <v>10.220000000000001</v>
      </c>
      <c r="G11" s="798">
        <v>31</v>
      </c>
      <c r="H11" s="803"/>
      <c r="I11" s="797"/>
      <c r="J11" s="798"/>
      <c r="K11" s="802">
        <v>10.220000000000001</v>
      </c>
      <c r="L11" s="803">
        <v>6</v>
      </c>
      <c r="M11" s="803">
        <v>51</v>
      </c>
      <c r="N11" s="804">
        <v>17.12</v>
      </c>
      <c r="O11" s="803" t="s">
        <v>5625</v>
      </c>
      <c r="P11" s="819" t="s">
        <v>5638</v>
      </c>
      <c r="Q11" s="805">
        <f t="shared" si="0"/>
        <v>0</v>
      </c>
      <c r="R11" s="805">
        <f t="shared" si="0"/>
        <v>0</v>
      </c>
      <c r="S11" s="815" t="str">
        <f t="shared" si="1"/>
        <v/>
      </c>
      <c r="T11" s="815" t="str">
        <f t="shared" si="2"/>
        <v/>
      </c>
      <c r="U11" s="815" t="str">
        <f t="shared" si="3"/>
        <v/>
      </c>
      <c r="V11" s="820" t="str">
        <f t="shared" si="4"/>
        <v/>
      </c>
      <c r="W11" s="806"/>
    </row>
    <row r="12" spans="1:23" ht="14.4" customHeight="1" x14ac:dyDescent="0.3">
      <c r="A12" s="868" t="s">
        <v>5639</v>
      </c>
      <c r="B12" s="852">
        <v>21</v>
      </c>
      <c r="C12" s="853">
        <v>278.08</v>
      </c>
      <c r="D12" s="811">
        <v>16.2</v>
      </c>
      <c r="E12" s="854">
        <v>13</v>
      </c>
      <c r="F12" s="855">
        <v>170</v>
      </c>
      <c r="G12" s="812">
        <v>16.5</v>
      </c>
      <c r="H12" s="856">
        <v>11</v>
      </c>
      <c r="I12" s="855">
        <v>140.81</v>
      </c>
      <c r="J12" s="812">
        <v>16</v>
      </c>
      <c r="K12" s="857">
        <v>13.07</v>
      </c>
      <c r="L12" s="856">
        <v>8</v>
      </c>
      <c r="M12" s="856">
        <v>69</v>
      </c>
      <c r="N12" s="858">
        <v>23.12</v>
      </c>
      <c r="O12" s="856" t="s">
        <v>5625</v>
      </c>
      <c r="P12" s="859" t="s">
        <v>5640</v>
      </c>
      <c r="Q12" s="860">
        <f t="shared" si="0"/>
        <v>-10</v>
      </c>
      <c r="R12" s="860">
        <f t="shared" si="0"/>
        <v>-137.26999999999998</v>
      </c>
      <c r="S12" s="861">
        <f t="shared" si="1"/>
        <v>254.32000000000002</v>
      </c>
      <c r="T12" s="861">
        <f t="shared" si="2"/>
        <v>176</v>
      </c>
      <c r="U12" s="861">
        <f t="shared" si="3"/>
        <v>-78.320000000000022</v>
      </c>
      <c r="V12" s="862">
        <f t="shared" si="4"/>
        <v>0.69204152249134943</v>
      </c>
      <c r="W12" s="813">
        <v>15</v>
      </c>
    </row>
    <row r="13" spans="1:23" ht="14.4" customHeight="1" x14ac:dyDescent="0.3">
      <c r="A13" s="867" t="s">
        <v>5641</v>
      </c>
      <c r="B13" s="815">
        <v>2</v>
      </c>
      <c r="C13" s="816">
        <v>9.52</v>
      </c>
      <c r="D13" s="817">
        <v>3.5</v>
      </c>
      <c r="E13" s="818">
        <v>1</v>
      </c>
      <c r="F13" s="797">
        <v>2.48</v>
      </c>
      <c r="G13" s="798">
        <v>1</v>
      </c>
      <c r="H13" s="799">
        <v>2</v>
      </c>
      <c r="I13" s="800">
        <v>16.78</v>
      </c>
      <c r="J13" s="801">
        <v>5</v>
      </c>
      <c r="K13" s="802">
        <v>6.5</v>
      </c>
      <c r="L13" s="803">
        <v>5</v>
      </c>
      <c r="M13" s="803">
        <v>46</v>
      </c>
      <c r="N13" s="804">
        <v>15.21</v>
      </c>
      <c r="O13" s="803" t="s">
        <v>5625</v>
      </c>
      <c r="P13" s="819" t="s">
        <v>5642</v>
      </c>
      <c r="Q13" s="805">
        <f t="shared" si="0"/>
        <v>0</v>
      </c>
      <c r="R13" s="805">
        <f t="shared" si="0"/>
        <v>7.2600000000000016</v>
      </c>
      <c r="S13" s="815">
        <f t="shared" si="1"/>
        <v>30.42</v>
      </c>
      <c r="T13" s="815">
        <f t="shared" si="2"/>
        <v>10</v>
      </c>
      <c r="U13" s="815">
        <f t="shared" si="3"/>
        <v>-20.420000000000002</v>
      </c>
      <c r="V13" s="820">
        <f t="shared" si="4"/>
        <v>0.32873109796186717</v>
      </c>
      <c r="W13" s="806"/>
    </row>
    <row r="14" spans="1:23" ht="14.4" customHeight="1" x14ac:dyDescent="0.3">
      <c r="A14" s="867" t="s">
        <v>5643</v>
      </c>
      <c r="B14" s="808">
        <v>1</v>
      </c>
      <c r="C14" s="809">
        <v>0.52</v>
      </c>
      <c r="D14" s="810">
        <v>2</v>
      </c>
      <c r="E14" s="818"/>
      <c r="F14" s="797"/>
      <c r="G14" s="798"/>
      <c r="H14" s="803"/>
      <c r="I14" s="797"/>
      <c r="J14" s="798"/>
      <c r="K14" s="802">
        <v>0.97</v>
      </c>
      <c r="L14" s="803">
        <v>4</v>
      </c>
      <c r="M14" s="803">
        <v>35</v>
      </c>
      <c r="N14" s="804">
        <v>11.68</v>
      </c>
      <c r="O14" s="803" t="s">
        <v>5625</v>
      </c>
      <c r="P14" s="819" t="s">
        <v>5644</v>
      </c>
      <c r="Q14" s="805">
        <f t="shared" si="0"/>
        <v>-1</v>
      </c>
      <c r="R14" s="805">
        <f t="shared" si="0"/>
        <v>-0.52</v>
      </c>
      <c r="S14" s="815" t="str">
        <f t="shared" si="1"/>
        <v/>
      </c>
      <c r="T14" s="815" t="str">
        <f t="shared" si="2"/>
        <v/>
      </c>
      <c r="U14" s="815" t="str">
        <f t="shared" si="3"/>
        <v/>
      </c>
      <c r="V14" s="820" t="str">
        <f t="shared" si="4"/>
        <v/>
      </c>
      <c r="W14" s="806"/>
    </row>
    <row r="15" spans="1:23" ht="14.4" customHeight="1" x14ac:dyDescent="0.3">
      <c r="A15" s="867" t="s">
        <v>5645</v>
      </c>
      <c r="B15" s="815">
        <v>1</v>
      </c>
      <c r="C15" s="816">
        <v>0.4</v>
      </c>
      <c r="D15" s="817">
        <v>1</v>
      </c>
      <c r="E15" s="818"/>
      <c r="F15" s="797"/>
      <c r="G15" s="798"/>
      <c r="H15" s="799"/>
      <c r="I15" s="800"/>
      <c r="J15" s="801"/>
      <c r="K15" s="802">
        <v>1.51</v>
      </c>
      <c r="L15" s="803">
        <v>4</v>
      </c>
      <c r="M15" s="803">
        <v>37</v>
      </c>
      <c r="N15" s="804">
        <v>12.32</v>
      </c>
      <c r="O15" s="803" t="s">
        <v>5625</v>
      </c>
      <c r="P15" s="819" t="s">
        <v>5646</v>
      </c>
      <c r="Q15" s="805">
        <f t="shared" si="0"/>
        <v>-1</v>
      </c>
      <c r="R15" s="805">
        <f t="shared" si="0"/>
        <v>-0.4</v>
      </c>
      <c r="S15" s="815" t="str">
        <f t="shared" si="1"/>
        <v/>
      </c>
      <c r="T15" s="815" t="str">
        <f t="shared" si="2"/>
        <v/>
      </c>
      <c r="U15" s="815" t="str">
        <f t="shared" si="3"/>
        <v/>
      </c>
      <c r="V15" s="820" t="str">
        <f t="shared" si="4"/>
        <v/>
      </c>
      <c r="W15" s="806"/>
    </row>
    <row r="16" spans="1:23" ht="14.4" customHeight="1" x14ac:dyDescent="0.3">
      <c r="A16" s="868" t="s">
        <v>5647</v>
      </c>
      <c r="B16" s="861">
        <v>5</v>
      </c>
      <c r="C16" s="863">
        <v>4.5</v>
      </c>
      <c r="D16" s="821">
        <v>1.6</v>
      </c>
      <c r="E16" s="854">
        <v>6</v>
      </c>
      <c r="F16" s="855">
        <v>4.57</v>
      </c>
      <c r="G16" s="812">
        <v>1.3</v>
      </c>
      <c r="H16" s="864">
        <v>6</v>
      </c>
      <c r="I16" s="865">
        <v>8.08</v>
      </c>
      <c r="J16" s="814">
        <v>4.7</v>
      </c>
      <c r="K16" s="857">
        <v>2.15</v>
      </c>
      <c r="L16" s="856">
        <v>4</v>
      </c>
      <c r="M16" s="856">
        <v>39</v>
      </c>
      <c r="N16" s="858">
        <v>13.16</v>
      </c>
      <c r="O16" s="856" t="s">
        <v>5625</v>
      </c>
      <c r="P16" s="859" t="s">
        <v>5648</v>
      </c>
      <c r="Q16" s="860">
        <f t="shared" si="0"/>
        <v>1</v>
      </c>
      <c r="R16" s="860">
        <f t="shared" si="0"/>
        <v>3.58</v>
      </c>
      <c r="S16" s="861">
        <f t="shared" si="1"/>
        <v>78.960000000000008</v>
      </c>
      <c r="T16" s="861">
        <f t="shared" si="2"/>
        <v>28.200000000000003</v>
      </c>
      <c r="U16" s="861">
        <f t="shared" si="3"/>
        <v>-50.760000000000005</v>
      </c>
      <c r="V16" s="862">
        <f t="shared" si="4"/>
        <v>0.35714285714285715</v>
      </c>
      <c r="W16" s="813">
        <v>4</v>
      </c>
    </row>
    <row r="17" spans="1:23" ht="14.4" customHeight="1" x14ac:dyDescent="0.3">
      <c r="A17" s="867" t="s">
        <v>5649</v>
      </c>
      <c r="B17" s="808">
        <v>2</v>
      </c>
      <c r="C17" s="809">
        <v>1.69</v>
      </c>
      <c r="D17" s="810">
        <v>4</v>
      </c>
      <c r="E17" s="818"/>
      <c r="F17" s="797"/>
      <c r="G17" s="798"/>
      <c r="H17" s="803"/>
      <c r="I17" s="797"/>
      <c r="J17" s="798"/>
      <c r="K17" s="802">
        <v>0.96</v>
      </c>
      <c r="L17" s="803">
        <v>4</v>
      </c>
      <c r="M17" s="803">
        <v>32</v>
      </c>
      <c r="N17" s="804">
        <v>10.6</v>
      </c>
      <c r="O17" s="803" t="s">
        <v>5625</v>
      </c>
      <c r="P17" s="819" t="s">
        <v>5650</v>
      </c>
      <c r="Q17" s="805">
        <f t="shared" si="0"/>
        <v>-2</v>
      </c>
      <c r="R17" s="805">
        <f t="shared" si="0"/>
        <v>-1.69</v>
      </c>
      <c r="S17" s="815" t="str">
        <f t="shared" si="1"/>
        <v/>
      </c>
      <c r="T17" s="815" t="str">
        <f t="shared" si="2"/>
        <v/>
      </c>
      <c r="U17" s="815" t="str">
        <f t="shared" si="3"/>
        <v/>
      </c>
      <c r="V17" s="820" t="str">
        <f t="shared" si="4"/>
        <v/>
      </c>
      <c r="W17" s="806"/>
    </row>
    <row r="18" spans="1:23" ht="14.4" customHeight="1" x14ac:dyDescent="0.3">
      <c r="A18" s="867" t="s">
        <v>5651</v>
      </c>
      <c r="B18" s="815">
        <v>1</v>
      </c>
      <c r="C18" s="816">
        <v>0.72</v>
      </c>
      <c r="D18" s="817">
        <v>3</v>
      </c>
      <c r="E18" s="799"/>
      <c r="F18" s="800"/>
      <c r="G18" s="801"/>
      <c r="H18" s="803"/>
      <c r="I18" s="797"/>
      <c r="J18" s="798"/>
      <c r="K18" s="802">
        <v>0.43</v>
      </c>
      <c r="L18" s="803">
        <v>1</v>
      </c>
      <c r="M18" s="803">
        <v>13</v>
      </c>
      <c r="N18" s="804">
        <v>4.22</v>
      </c>
      <c r="O18" s="803" t="s">
        <v>5625</v>
      </c>
      <c r="P18" s="819" t="s">
        <v>5652</v>
      </c>
      <c r="Q18" s="805">
        <f t="shared" si="0"/>
        <v>-1</v>
      </c>
      <c r="R18" s="805">
        <f t="shared" si="0"/>
        <v>-0.72</v>
      </c>
      <c r="S18" s="815" t="str">
        <f t="shared" si="1"/>
        <v/>
      </c>
      <c r="T18" s="815" t="str">
        <f t="shared" si="2"/>
        <v/>
      </c>
      <c r="U18" s="815" t="str">
        <f t="shared" si="3"/>
        <v/>
      </c>
      <c r="V18" s="820" t="str">
        <f t="shared" si="4"/>
        <v/>
      </c>
      <c r="W18" s="806"/>
    </row>
    <row r="19" spans="1:23" ht="14.4" customHeight="1" x14ac:dyDescent="0.3">
      <c r="A19" s="868" t="s">
        <v>5653</v>
      </c>
      <c r="B19" s="861">
        <v>2</v>
      </c>
      <c r="C19" s="863">
        <v>2.39</v>
      </c>
      <c r="D19" s="821">
        <v>3</v>
      </c>
      <c r="E19" s="864">
        <v>3</v>
      </c>
      <c r="F19" s="865">
        <v>2.82</v>
      </c>
      <c r="G19" s="814">
        <v>4.3</v>
      </c>
      <c r="H19" s="856"/>
      <c r="I19" s="855"/>
      <c r="J19" s="812"/>
      <c r="K19" s="857">
        <v>1.2</v>
      </c>
      <c r="L19" s="856">
        <v>3</v>
      </c>
      <c r="M19" s="856">
        <v>28</v>
      </c>
      <c r="N19" s="858">
        <v>9.3000000000000007</v>
      </c>
      <c r="O19" s="856" t="s">
        <v>5625</v>
      </c>
      <c r="P19" s="859" t="s">
        <v>5654</v>
      </c>
      <c r="Q19" s="860">
        <f t="shared" si="0"/>
        <v>-2</v>
      </c>
      <c r="R19" s="860">
        <f t="shared" si="0"/>
        <v>-2.39</v>
      </c>
      <c r="S19" s="861" t="str">
        <f t="shared" si="1"/>
        <v/>
      </c>
      <c r="T19" s="861" t="str">
        <f t="shared" si="2"/>
        <v/>
      </c>
      <c r="U19" s="861" t="str">
        <f t="shared" si="3"/>
        <v/>
      </c>
      <c r="V19" s="862" t="str">
        <f t="shared" si="4"/>
        <v/>
      </c>
      <c r="W19" s="813"/>
    </row>
    <row r="20" spans="1:23" ht="14.4" customHeight="1" x14ac:dyDescent="0.3">
      <c r="A20" s="867" t="s">
        <v>5655</v>
      </c>
      <c r="B20" s="808">
        <v>1</v>
      </c>
      <c r="C20" s="809">
        <v>0.88</v>
      </c>
      <c r="D20" s="810">
        <v>5</v>
      </c>
      <c r="E20" s="818"/>
      <c r="F20" s="797"/>
      <c r="G20" s="798"/>
      <c r="H20" s="803"/>
      <c r="I20" s="797"/>
      <c r="J20" s="798"/>
      <c r="K20" s="802">
        <v>0.87</v>
      </c>
      <c r="L20" s="803">
        <v>2</v>
      </c>
      <c r="M20" s="803">
        <v>22</v>
      </c>
      <c r="N20" s="804">
        <v>7.46</v>
      </c>
      <c r="O20" s="803" t="s">
        <v>5625</v>
      </c>
      <c r="P20" s="819" t="s">
        <v>5656</v>
      </c>
      <c r="Q20" s="805">
        <f t="shared" si="0"/>
        <v>-1</v>
      </c>
      <c r="R20" s="805">
        <f t="shared" si="0"/>
        <v>-0.88</v>
      </c>
      <c r="S20" s="815" t="str">
        <f t="shared" si="1"/>
        <v/>
      </c>
      <c r="T20" s="815" t="str">
        <f t="shared" si="2"/>
        <v/>
      </c>
      <c r="U20" s="815" t="str">
        <f t="shared" si="3"/>
        <v/>
      </c>
      <c r="V20" s="820" t="str">
        <f t="shared" si="4"/>
        <v/>
      </c>
      <c r="W20" s="806"/>
    </row>
    <row r="21" spans="1:23" ht="14.4" customHeight="1" x14ac:dyDescent="0.3">
      <c r="A21" s="867" t="s">
        <v>5657</v>
      </c>
      <c r="B21" s="808">
        <v>5</v>
      </c>
      <c r="C21" s="809">
        <v>11.12</v>
      </c>
      <c r="D21" s="810">
        <v>5.8</v>
      </c>
      <c r="E21" s="818">
        <v>3</v>
      </c>
      <c r="F21" s="797">
        <v>2.95</v>
      </c>
      <c r="G21" s="798">
        <v>1.7</v>
      </c>
      <c r="H21" s="803">
        <v>1</v>
      </c>
      <c r="I21" s="797">
        <v>2.2400000000000002</v>
      </c>
      <c r="J21" s="798">
        <v>5</v>
      </c>
      <c r="K21" s="802">
        <v>2.2400000000000002</v>
      </c>
      <c r="L21" s="803">
        <v>4</v>
      </c>
      <c r="M21" s="803">
        <v>36</v>
      </c>
      <c r="N21" s="804">
        <v>11.91</v>
      </c>
      <c r="O21" s="803" t="s">
        <v>5625</v>
      </c>
      <c r="P21" s="819" t="s">
        <v>5658</v>
      </c>
      <c r="Q21" s="805">
        <f t="shared" si="0"/>
        <v>-4</v>
      </c>
      <c r="R21" s="805">
        <f t="shared" si="0"/>
        <v>-8.879999999999999</v>
      </c>
      <c r="S21" s="815">
        <f t="shared" si="1"/>
        <v>11.91</v>
      </c>
      <c r="T21" s="815">
        <f t="shared" si="2"/>
        <v>5</v>
      </c>
      <c r="U21" s="815">
        <f t="shared" si="3"/>
        <v>-6.91</v>
      </c>
      <c r="V21" s="820">
        <f t="shared" si="4"/>
        <v>0.41981528127623846</v>
      </c>
      <c r="W21" s="806"/>
    </row>
    <row r="22" spans="1:23" ht="14.4" customHeight="1" x14ac:dyDescent="0.3">
      <c r="A22" s="867" t="s">
        <v>5659</v>
      </c>
      <c r="B22" s="815"/>
      <c r="C22" s="816"/>
      <c r="D22" s="817"/>
      <c r="E22" s="818"/>
      <c r="F22" s="797"/>
      <c r="G22" s="798"/>
      <c r="H22" s="799">
        <v>1</v>
      </c>
      <c r="I22" s="800">
        <v>2.0299999999999998</v>
      </c>
      <c r="J22" s="801">
        <v>2</v>
      </c>
      <c r="K22" s="802">
        <v>1.1499999999999999</v>
      </c>
      <c r="L22" s="803">
        <v>2</v>
      </c>
      <c r="M22" s="803">
        <v>21</v>
      </c>
      <c r="N22" s="804">
        <v>6.86</v>
      </c>
      <c r="O22" s="803" t="s">
        <v>5625</v>
      </c>
      <c r="P22" s="819" t="s">
        <v>5660</v>
      </c>
      <c r="Q22" s="805">
        <f t="shared" si="0"/>
        <v>1</v>
      </c>
      <c r="R22" s="805">
        <f t="shared" si="0"/>
        <v>2.0299999999999998</v>
      </c>
      <c r="S22" s="815">
        <f t="shared" si="1"/>
        <v>6.86</v>
      </c>
      <c r="T22" s="815">
        <f t="shared" si="2"/>
        <v>2</v>
      </c>
      <c r="U22" s="815">
        <f t="shared" si="3"/>
        <v>-4.8600000000000003</v>
      </c>
      <c r="V22" s="820">
        <f t="shared" si="4"/>
        <v>0.29154518950437314</v>
      </c>
      <c r="W22" s="806"/>
    </row>
    <row r="23" spans="1:23" ht="14.4" customHeight="1" x14ac:dyDescent="0.3">
      <c r="A23" s="867" t="s">
        <v>5661</v>
      </c>
      <c r="B23" s="815"/>
      <c r="C23" s="816"/>
      <c r="D23" s="817"/>
      <c r="E23" s="818"/>
      <c r="F23" s="797"/>
      <c r="G23" s="798"/>
      <c r="H23" s="799">
        <v>1</v>
      </c>
      <c r="I23" s="800">
        <v>4.74</v>
      </c>
      <c r="J23" s="801">
        <v>16</v>
      </c>
      <c r="K23" s="802">
        <v>4.74</v>
      </c>
      <c r="L23" s="803">
        <v>6</v>
      </c>
      <c r="M23" s="803">
        <v>53</v>
      </c>
      <c r="N23" s="804">
        <v>17.59</v>
      </c>
      <c r="O23" s="803" t="s">
        <v>5625</v>
      </c>
      <c r="P23" s="819" t="s">
        <v>5662</v>
      </c>
      <c r="Q23" s="805">
        <f t="shared" si="0"/>
        <v>1</v>
      </c>
      <c r="R23" s="805">
        <f t="shared" si="0"/>
        <v>4.74</v>
      </c>
      <c r="S23" s="815">
        <f t="shared" si="1"/>
        <v>17.59</v>
      </c>
      <c r="T23" s="815">
        <f t="shared" si="2"/>
        <v>16</v>
      </c>
      <c r="U23" s="815">
        <f t="shared" si="3"/>
        <v>-1.5899999999999999</v>
      </c>
      <c r="V23" s="820">
        <f t="shared" si="4"/>
        <v>0.90960773166571918</v>
      </c>
      <c r="W23" s="806"/>
    </row>
    <row r="24" spans="1:23" ht="14.4" customHeight="1" x14ac:dyDescent="0.3">
      <c r="A24" s="867" t="s">
        <v>5663</v>
      </c>
      <c r="B24" s="815"/>
      <c r="C24" s="816"/>
      <c r="D24" s="817"/>
      <c r="E24" s="818"/>
      <c r="F24" s="797"/>
      <c r="G24" s="798"/>
      <c r="H24" s="799">
        <v>1</v>
      </c>
      <c r="I24" s="800">
        <v>3.39</v>
      </c>
      <c r="J24" s="801">
        <v>7</v>
      </c>
      <c r="K24" s="802">
        <v>3.39</v>
      </c>
      <c r="L24" s="803">
        <v>5</v>
      </c>
      <c r="M24" s="803">
        <v>43</v>
      </c>
      <c r="N24" s="804">
        <v>14.36</v>
      </c>
      <c r="O24" s="803" t="s">
        <v>5625</v>
      </c>
      <c r="P24" s="819" t="s">
        <v>5664</v>
      </c>
      <c r="Q24" s="805">
        <f t="shared" si="0"/>
        <v>1</v>
      </c>
      <c r="R24" s="805">
        <f t="shared" si="0"/>
        <v>3.39</v>
      </c>
      <c r="S24" s="815">
        <f t="shared" si="1"/>
        <v>14.36</v>
      </c>
      <c r="T24" s="815">
        <f t="shared" si="2"/>
        <v>7</v>
      </c>
      <c r="U24" s="815">
        <f t="shared" si="3"/>
        <v>-7.3599999999999994</v>
      </c>
      <c r="V24" s="820">
        <f t="shared" si="4"/>
        <v>0.48746518105849584</v>
      </c>
      <c r="W24" s="806"/>
    </row>
    <row r="25" spans="1:23" ht="14.4" customHeight="1" x14ac:dyDescent="0.3">
      <c r="A25" s="867" t="s">
        <v>5665</v>
      </c>
      <c r="B25" s="815"/>
      <c r="C25" s="816"/>
      <c r="D25" s="817"/>
      <c r="E25" s="799">
        <v>2</v>
      </c>
      <c r="F25" s="800">
        <v>6.41</v>
      </c>
      <c r="G25" s="801">
        <v>9</v>
      </c>
      <c r="H25" s="803"/>
      <c r="I25" s="797"/>
      <c r="J25" s="798"/>
      <c r="K25" s="802">
        <v>2.7</v>
      </c>
      <c r="L25" s="803">
        <v>6</v>
      </c>
      <c r="M25" s="803">
        <v>51</v>
      </c>
      <c r="N25" s="804">
        <v>17.09</v>
      </c>
      <c r="O25" s="803" t="s">
        <v>5625</v>
      </c>
      <c r="P25" s="819" t="s">
        <v>5666</v>
      </c>
      <c r="Q25" s="805">
        <f t="shared" si="0"/>
        <v>0</v>
      </c>
      <c r="R25" s="805">
        <f t="shared" si="0"/>
        <v>0</v>
      </c>
      <c r="S25" s="815" t="str">
        <f t="shared" si="1"/>
        <v/>
      </c>
      <c r="T25" s="815" t="str">
        <f t="shared" si="2"/>
        <v/>
      </c>
      <c r="U25" s="815" t="str">
        <f t="shared" si="3"/>
        <v/>
      </c>
      <c r="V25" s="820" t="str">
        <f t="shared" si="4"/>
        <v/>
      </c>
      <c r="W25" s="806"/>
    </row>
    <row r="26" spans="1:23" ht="14.4" customHeight="1" x14ac:dyDescent="0.3">
      <c r="A26" s="867" t="s">
        <v>5667</v>
      </c>
      <c r="B26" s="815">
        <v>7</v>
      </c>
      <c r="C26" s="816">
        <v>10.52</v>
      </c>
      <c r="D26" s="817">
        <v>3.6</v>
      </c>
      <c r="E26" s="799">
        <v>31</v>
      </c>
      <c r="F26" s="800">
        <v>47.78</v>
      </c>
      <c r="G26" s="801">
        <v>5.6</v>
      </c>
      <c r="H26" s="803">
        <v>14</v>
      </c>
      <c r="I26" s="797">
        <v>21.85</v>
      </c>
      <c r="J26" s="798">
        <v>5.0999999999999996</v>
      </c>
      <c r="K26" s="802">
        <v>1.81</v>
      </c>
      <c r="L26" s="803">
        <v>4</v>
      </c>
      <c r="M26" s="803">
        <v>33</v>
      </c>
      <c r="N26" s="804">
        <v>10.84</v>
      </c>
      <c r="O26" s="803" t="s">
        <v>5625</v>
      </c>
      <c r="P26" s="819" t="s">
        <v>5668</v>
      </c>
      <c r="Q26" s="805">
        <f t="shared" si="0"/>
        <v>7</v>
      </c>
      <c r="R26" s="805">
        <f t="shared" si="0"/>
        <v>11.330000000000002</v>
      </c>
      <c r="S26" s="815">
        <f t="shared" si="1"/>
        <v>151.76</v>
      </c>
      <c r="T26" s="815">
        <f t="shared" si="2"/>
        <v>71.399999999999991</v>
      </c>
      <c r="U26" s="815">
        <f t="shared" si="3"/>
        <v>-80.36</v>
      </c>
      <c r="V26" s="820">
        <f t="shared" si="4"/>
        <v>0.47047970479704793</v>
      </c>
      <c r="W26" s="806">
        <v>6</v>
      </c>
    </row>
    <row r="27" spans="1:23" ht="14.4" customHeight="1" x14ac:dyDescent="0.3">
      <c r="A27" s="867" t="s">
        <v>5669</v>
      </c>
      <c r="B27" s="808">
        <v>2</v>
      </c>
      <c r="C27" s="809">
        <v>2.09</v>
      </c>
      <c r="D27" s="810">
        <v>4.5</v>
      </c>
      <c r="E27" s="818"/>
      <c r="F27" s="797"/>
      <c r="G27" s="798"/>
      <c r="H27" s="803"/>
      <c r="I27" s="797"/>
      <c r="J27" s="798"/>
      <c r="K27" s="802">
        <v>1.05</v>
      </c>
      <c r="L27" s="803">
        <v>4</v>
      </c>
      <c r="M27" s="803">
        <v>34</v>
      </c>
      <c r="N27" s="804">
        <v>11.31</v>
      </c>
      <c r="O27" s="803" t="s">
        <v>5625</v>
      </c>
      <c r="P27" s="819" t="s">
        <v>5670</v>
      </c>
      <c r="Q27" s="805">
        <f t="shared" si="0"/>
        <v>-2</v>
      </c>
      <c r="R27" s="805">
        <f t="shared" si="0"/>
        <v>-2.09</v>
      </c>
      <c r="S27" s="815" t="str">
        <f t="shared" si="1"/>
        <v/>
      </c>
      <c r="T27" s="815" t="str">
        <f t="shared" si="2"/>
        <v/>
      </c>
      <c r="U27" s="815" t="str">
        <f t="shared" si="3"/>
        <v/>
      </c>
      <c r="V27" s="820" t="str">
        <f t="shared" si="4"/>
        <v/>
      </c>
      <c r="W27" s="806"/>
    </row>
    <row r="28" spans="1:23" ht="14.4" customHeight="1" x14ac:dyDescent="0.3">
      <c r="A28" s="867" t="s">
        <v>5671</v>
      </c>
      <c r="B28" s="808">
        <v>1</v>
      </c>
      <c r="C28" s="809">
        <v>0.92</v>
      </c>
      <c r="D28" s="810">
        <v>15</v>
      </c>
      <c r="E28" s="818"/>
      <c r="F28" s="797"/>
      <c r="G28" s="798"/>
      <c r="H28" s="803"/>
      <c r="I28" s="797"/>
      <c r="J28" s="798"/>
      <c r="K28" s="802">
        <v>0.92</v>
      </c>
      <c r="L28" s="803">
        <v>4</v>
      </c>
      <c r="M28" s="803">
        <v>33</v>
      </c>
      <c r="N28" s="804">
        <v>11</v>
      </c>
      <c r="O28" s="803" t="s">
        <v>5625</v>
      </c>
      <c r="P28" s="819" t="s">
        <v>5672</v>
      </c>
      <c r="Q28" s="805">
        <f t="shared" si="0"/>
        <v>-1</v>
      </c>
      <c r="R28" s="805">
        <f t="shared" si="0"/>
        <v>-0.92</v>
      </c>
      <c r="S28" s="815" t="str">
        <f t="shared" si="1"/>
        <v/>
      </c>
      <c r="T28" s="815" t="str">
        <f t="shared" si="2"/>
        <v/>
      </c>
      <c r="U28" s="815" t="str">
        <f t="shared" si="3"/>
        <v/>
      </c>
      <c r="V28" s="820" t="str">
        <f t="shared" si="4"/>
        <v/>
      </c>
      <c r="W28" s="806"/>
    </row>
    <row r="29" spans="1:23" ht="14.4" customHeight="1" x14ac:dyDescent="0.3">
      <c r="A29" s="867" t="s">
        <v>5673</v>
      </c>
      <c r="B29" s="815"/>
      <c r="C29" s="816"/>
      <c r="D29" s="817"/>
      <c r="E29" s="799">
        <v>1</v>
      </c>
      <c r="F29" s="800">
        <v>1.42</v>
      </c>
      <c r="G29" s="801">
        <v>28</v>
      </c>
      <c r="H29" s="803"/>
      <c r="I29" s="797"/>
      <c r="J29" s="798"/>
      <c r="K29" s="802">
        <v>1.42</v>
      </c>
      <c r="L29" s="803">
        <v>4</v>
      </c>
      <c r="M29" s="803">
        <v>39</v>
      </c>
      <c r="N29" s="804">
        <v>12.93</v>
      </c>
      <c r="O29" s="803" t="s">
        <v>5625</v>
      </c>
      <c r="P29" s="819" t="s">
        <v>5674</v>
      </c>
      <c r="Q29" s="805">
        <f t="shared" si="0"/>
        <v>0</v>
      </c>
      <c r="R29" s="805">
        <f t="shared" si="0"/>
        <v>0</v>
      </c>
      <c r="S29" s="815" t="str">
        <f t="shared" si="1"/>
        <v/>
      </c>
      <c r="T29" s="815" t="str">
        <f t="shared" si="2"/>
        <v/>
      </c>
      <c r="U29" s="815" t="str">
        <f t="shared" si="3"/>
        <v/>
      </c>
      <c r="V29" s="820" t="str">
        <f t="shared" si="4"/>
        <v/>
      </c>
      <c r="W29" s="806"/>
    </row>
    <row r="30" spans="1:23" ht="14.4" customHeight="1" x14ac:dyDescent="0.3">
      <c r="A30" s="867" t="s">
        <v>5675</v>
      </c>
      <c r="B30" s="808">
        <v>1</v>
      </c>
      <c r="C30" s="809">
        <v>0.81</v>
      </c>
      <c r="D30" s="810">
        <v>17</v>
      </c>
      <c r="E30" s="818"/>
      <c r="F30" s="797"/>
      <c r="G30" s="798"/>
      <c r="H30" s="803"/>
      <c r="I30" s="797"/>
      <c r="J30" s="798"/>
      <c r="K30" s="802">
        <v>0.81</v>
      </c>
      <c r="L30" s="803">
        <v>4</v>
      </c>
      <c r="M30" s="803">
        <v>33</v>
      </c>
      <c r="N30" s="804">
        <v>10.88</v>
      </c>
      <c r="O30" s="803" t="s">
        <v>5625</v>
      </c>
      <c r="P30" s="819" t="s">
        <v>5676</v>
      </c>
      <c r="Q30" s="805">
        <f t="shared" si="0"/>
        <v>-1</v>
      </c>
      <c r="R30" s="805">
        <f t="shared" si="0"/>
        <v>-0.81</v>
      </c>
      <c r="S30" s="815" t="str">
        <f t="shared" si="1"/>
        <v/>
      </c>
      <c r="T30" s="815" t="str">
        <f t="shared" si="2"/>
        <v/>
      </c>
      <c r="U30" s="815" t="str">
        <f t="shared" si="3"/>
        <v/>
      </c>
      <c r="V30" s="820" t="str">
        <f t="shared" si="4"/>
        <v/>
      </c>
      <c r="W30" s="806"/>
    </row>
    <row r="31" spans="1:23" ht="14.4" customHeight="1" x14ac:dyDescent="0.3">
      <c r="A31" s="868" t="s">
        <v>5677</v>
      </c>
      <c r="B31" s="852">
        <v>6</v>
      </c>
      <c r="C31" s="853">
        <v>5.49</v>
      </c>
      <c r="D31" s="811">
        <v>7.8</v>
      </c>
      <c r="E31" s="854"/>
      <c r="F31" s="855"/>
      <c r="G31" s="812"/>
      <c r="H31" s="856"/>
      <c r="I31" s="855"/>
      <c r="J31" s="812"/>
      <c r="K31" s="857">
        <v>1.1200000000000001</v>
      </c>
      <c r="L31" s="856">
        <v>4</v>
      </c>
      <c r="M31" s="856">
        <v>38</v>
      </c>
      <c r="N31" s="858">
        <v>12.79</v>
      </c>
      <c r="O31" s="856" t="s">
        <v>5625</v>
      </c>
      <c r="P31" s="859" t="s">
        <v>5678</v>
      </c>
      <c r="Q31" s="860">
        <f t="shared" si="0"/>
        <v>-6</v>
      </c>
      <c r="R31" s="860">
        <f t="shared" si="0"/>
        <v>-5.49</v>
      </c>
      <c r="S31" s="861" t="str">
        <f t="shared" si="1"/>
        <v/>
      </c>
      <c r="T31" s="861" t="str">
        <f t="shared" si="2"/>
        <v/>
      </c>
      <c r="U31" s="861" t="str">
        <f t="shared" si="3"/>
        <v/>
      </c>
      <c r="V31" s="862" t="str">
        <f t="shared" si="4"/>
        <v/>
      </c>
      <c r="W31" s="813"/>
    </row>
    <row r="32" spans="1:23" ht="14.4" customHeight="1" x14ac:dyDescent="0.3">
      <c r="A32" s="867" t="s">
        <v>5679</v>
      </c>
      <c r="B32" s="815"/>
      <c r="C32" s="816"/>
      <c r="D32" s="817"/>
      <c r="E32" s="799">
        <v>1</v>
      </c>
      <c r="F32" s="800">
        <v>0.22</v>
      </c>
      <c r="G32" s="801">
        <v>1</v>
      </c>
      <c r="H32" s="803"/>
      <c r="I32" s="797"/>
      <c r="J32" s="798"/>
      <c r="K32" s="802">
        <v>0.64</v>
      </c>
      <c r="L32" s="803">
        <v>3</v>
      </c>
      <c r="M32" s="803">
        <v>29</v>
      </c>
      <c r="N32" s="804">
        <v>9.6199999999999992</v>
      </c>
      <c r="O32" s="803" t="s">
        <v>5625</v>
      </c>
      <c r="P32" s="819" t="s">
        <v>5680</v>
      </c>
      <c r="Q32" s="805">
        <f t="shared" si="0"/>
        <v>0</v>
      </c>
      <c r="R32" s="805">
        <f t="shared" si="0"/>
        <v>0</v>
      </c>
      <c r="S32" s="815" t="str">
        <f t="shared" si="1"/>
        <v/>
      </c>
      <c r="T32" s="815" t="str">
        <f t="shared" si="2"/>
        <v/>
      </c>
      <c r="U32" s="815" t="str">
        <f t="shared" si="3"/>
        <v/>
      </c>
      <c r="V32" s="820" t="str">
        <f t="shared" si="4"/>
        <v/>
      </c>
      <c r="W32" s="806"/>
    </row>
    <row r="33" spans="1:23" ht="14.4" customHeight="1" x14ac:dyDescent="0.3">
      <c r="A33" s="867" t="s">
        <v>5681</v>
      </c>
      <c r="B33" s="815"/>
      <c r="C33" s="816"/>
      <c r="D33" s="817"/>
      <c r="E33" s="799">
        <v>2</v>
      </c>
      <c r="F33" s="800">
        <v>1.43</v>
      </c>
      <c r="G33" s="801">
        <v>3</v>
      </c>
      <c r="H33" s="803">
        <v>1</v>
      </c>
      <c r="I33" s="797">
        <v>0.5</v>
      </c>
      <c r="J33" s="798">
        <v>2</v>
      </c>
      <c r="K33" s="802">
        <v>0.41</v>
      </c>
      <c r="L33" s="803">
        <v>1</v>
      </c>
      <c r="M33" s="803">
        <v>5</v>
      </c>
      <c r="N33" s="804">
        <v>2.4900000000000002</v>
      </c>
      <c r="O33" s="803" t="s">
        <v>5625</v>
      </c>
      <c r="P33" s="819" t="s">
        <v>5682</v>
      </c>
      <c r="Q33" s="805">
        <f t="shared" si="0"/>
        <v>1</v>
      </c>
      <c r="R33" s="805">
        <f t="shared" si="0"/>
        <v>0.5</v>
      </c>
      <c r="S33" s="815">
        <f t="shared" si="1"/>
        <v>2.4900000000000002</v>
      </c>
      <c r="T33" s="815">
        <f t="shared" si="2"/>
        <v>2</v>
      </c>
      <c r="U33" s="815">
        <f t="shared" si="3"/>
        <v>-0.49000000000000021</v>
      </c>
      <c r="V33" s="820">
        <f t="shared" si="4"/>
        <v>0.80321285140562237</v>
      </c>
      <c r="W33" s="806"/>
    </row>
    <row r="34" spans="1:23" ht="14.4" customHeight="1" x14ac:dyDescent="0.3">
      <c r="A34" s="867" t="s">
        <v>5683</v>
      </c>
      <c r="B34" s="815"/>
      <c r="C34" s="816"/>
      <c r="D34" s="817"/>
      <c r="E34" s="818"/>
      <c r="F34" s="797"/>
      <c r="G34" s="798"/>
      <c r="H34" s="799">
        <v>1</v>
      </c>
      <c r="I34" s="800">
        <v>12.28</v>
      </c>
      <c r="J34" s="801">
        <v>15</v>
      </c>
      <c r="K34" s="802">
        <v>12.28</v>
      </c>
      <c r="L34" s="803">
        <v>6</v>
      </c>
      <c r="M34" s="803">
        <v>52</v>
      </c>
      <c r="N34" s="804">
        <v>17.27</v>
      </c>
      <c r="O34" s="803" t="s">
        <v>5625</v>
      </c>
      <c r="P34" s="819" t="s">
        <v>5684</v>
      </c>
      <c r="Q34" s="805">
        <f t="shared" si="0"/>
        <v>1</v>
      </c>
      <c r="R34" s="805">
        <f t="shared" si="0"/>
        <v>12.28</v>
      </c>
      <c r="S34" s="815">
        <f t="shared" si="1"/>
        <v>17.27</v>
      </c>
      <c r="T34" s="815">
        <f t="shared" si="2"/>
        <v>15</v>
      </c>
      <c r="U34" s="815">
        <f t="shared" si="3"/>
        <v>-2.2699999999999996</v>
      </c>
      <c r="V34" s="820">
        <f t="shared" si="4"/>
        <v>0.86855819339895779</v>
      </c>
      <c r="W34" s="806"/>
    </row>
    <row r="35" spans="1:23" ht="14.4" customHeight="1" x14ac:dyDescent="0.3">
      <c r="A35" s="867" t="s">
        <v>5685</v>
      </c>
      <c r="B35" s="815"/>
      <c r="C35" s="816"/>
      <c r="D35" s="817"/>
      <c r="E35" s="818"/>
      <c r="F35" s="797"/>
      <c r="G35" s="798"/>
      <c r="H35" s="799">
        <v>1</v>
      </c>
      <c r="I35" s="800">
        <v>1.86</v>
      </c>
      <c r="J35" s="801">
        <v>2</v>
      </c>
      <c r="K35" s="802">
        <v>6.57</v>
      </c>
      <c r="L35" s="803">
        <v>5</v>
      </c>
      <c r="M35" s="803">
        <v>41</v>
      </c>
      <c r="N35" s="804">
        <v>13.61</v>
      </c>
      <c r="O35" s="803" t="s">
        <v>5625</v>
      </c>
      <c r="P35" s="819" t="s">
        <v>5686</v>
      </c>
      <c r="Q35" s="805">
        <f t="shared" si="0"/>
        <v>1</v>
      </c>
      <c r="R35" s="805">
        <f t="shared" si="0"/>
        <v>1.86</v>
      </c>
      <c r="S35" s="815">
        <f t="shared" si="1"/>
        <v>13.61</v>
      </c>
      <c r="T35" s="815">
        <f t="shared" si="2"/>
        <v>2</v>
      </c>
      <c r="U35" s="815">
        <f t="shared" si="3"/>
        <v>-11.61</v>
      </c>
      <c r="V35" s="820">
        <f t="shared" si="4"/>
        <v>0.14695077149155034</v>
      </c>
      <c r="W35" s="806"/>
    </row>
    <row r="36" spans="1:23" ht="14.4" customHeight="1" x14ac:dyDescent="0.3">
      <c r="A36" s="868" t="s">
        <v>5687</v>
      </c>
      <c r="B36" s="861">
        <v>4</v>
      </c>
      <c r="C36" s="863">
        <v>31.43</v>
      </c>
      <c r="D36" s="821">
        <v>5.8</v>
      </c>
      <c r="E36" s="854">
        <v>2</v>
      </c>
      <c r="F36" s="855">
        <v>12.35</v>
      </c>
      <c r="G36" s="812">
        <v>3.5</v>
      </c>
      <c r="H36" s="864">
        <v>3</v>
      </c>
      <c r="I36" s="865">
        <v>18.16</v>
      </c>
      <c r="J36" s="814">
        <v>5.3</v>
      </c>
      <c r="K36" s="857">
        <v>8.16</v>
      </c>
      <c r="L36" s="856">
        <v>5</v>
      </c>
      <c r="M36" s="856">
        <v>47</v>
      </c>
      <c r="N36" s="858">
        <v>15.54</v>
      </c>
      <c r="O36" s="856" t="s">
        <v>5625</v>
      </c>
      <c r="P36" s="859" t="s">
        <v>5688</v>
      </c>
      <c r="Q36" s="860">
        <f t="shared" si="0"/>
        <v>-1</v>
      </c>
      <c r="R36" s="860">
        <f t="shared" si="0"/>
        <v>-13.27</v>
      </c>
      <c r="S36" s="861">
        <f t="shared" si="1"/>
        <v>46.62</v>
      </c>
      <c r="T36" s="861">
        <f t="shared" si="2"/>
        <v>15.899999999999999</v>
      </c>
      <c r="U36" s="861">
        <f t="shared" si="3"/>
        <v>-30.72</v>
      </c>
      <c r="V36" s="862">
        <f t="shared" si="4"/>
        <v>0.34105534105534102</v>
      </c>
      <c r="W36" s="813"/>
    </row>
    <row r="37" spans="1:23" ht="14.4" customHeight="1" x14ac:dyDescent="0.3">
      <c r="A37" s="867" t="s">
        <v>5689</v>
      </c>
      <c r="B37" s="808">
        <v>2</v>
      </c>
      <c r="C37" s="809">
        <v>10.23</v>
      </c>
      <c r="D37" s="810">
        <v>8.5</v>
      </c>
      <c r="E37" s="818"/>
      <c r="F37" s="797"/>
      <c r="G37" s="798"/>
      <c r="H37" s="803"/>
      <c r="I37" s="797"/>
      <c r="J37" s="798"/>
      <c r="K37" s="802">
        <v>5.1100000000000003</v>
      </c>
      <c r="L37" s="803">
        <v>3</v>
      </c>
      <c r="M37" s="803">
        <v>23</v>
      </c>
      <c r="N37" s="804">
        <v>7.75</v>
      </c>
      <c r="O37" s="803" t="s">
        <v>5625</v>
      </c>
      <c r="P37" s="819" t="s">
        <v>5690</v>
      </c>
      <c r="Q37" s="805">
        <f t="shared" si="0"/>
        <v>-2</v>
      </c>
      <c r="R37" s="805">
        <f t="shared" si="0"/>
        <v>-10.23</v>
      </c>
      <c r="S37" s="815" t="str">
        <f t="shared" si="1"/>
        <v/>
      </c>
      <c r="T37" s="815" t="str">
        <f t="shared" si="2"/>
        <v/>
      </c>
      <c r="U37" s="815" t="str">
        <f t="shared" si="3"/>
        <v/>
      </c>
      <c r="V37" s="820" t="str">
        <f t="shared" si="4"/>
        <v/>
      </c>
      <c r="W37" s="806"/>
    </row>
    <row r="38" spans="1:23" ht="14.4" customHeight="1" x14ac:dyDescent="0.3">
      <c r="A38" s="867" t="s">
        <v>5691</v>
      </c>
      <c r="B38" s="815"/>
      <c r="C38" s="816"/>
      <c r="D38" s="817"/>
      <c r="E38" s="818"/>
      <c r="F38" s="797"/>
      <c r="G38" s="798"/>
      <c r="H38" s="799">
        <v>1</v>
      </c>
      <c r="I38" s="800">
        <v>5.54</v>
      </c>
      <c r="J38" s="807">
        <v>35</v>
      </c>
      <c r="K38" s="802">
        <v>5.32</v>
      </c>
      <c r="L38" s="803">
        <v>4</v>
      </c>
      <c r="M38" s="803">
        <v>33</v>
      </c>
      <c r="N38" s="804">
        <v>10.87</v>
      </c>
      <c r="O38" s="803" t="s">
        <v>4672</v>
      </c>
      <c r="P38" s="819" t="s">
        <v>5692</v>
      </c>
      <c r="Q38" s="805">
        <f t="shared" si="0"/>
        <v>1</v>
      </c>
      <c r="R38" s="805">
        <f t="shared" si="0"/>
        <v>5.54</v>
      </c>
      <c r="S38" s="815">
        <f t="shared" si="1"/>
        <v>10.87</v>
      </c>
      <c r="T38" s="815">
        <f t="shared" si="2"/>
        <v>35</v>
      </c>
      <c r="U38" s="815">
        <f t="shared" si="3"/>
        <v>24.130000000000003</v>
      </c>
      <c r="V38" s="820">
        <f t="shared" si="4"/>
        <v>3.2198712051517941</v>
      </c>
      <c r="W38" s="806">
        <v>24</v>
      </c>
    </row>
    <row r="39" spans="1:23" ht="14.4" customHeight="1" x14ac:dyDescent="0.3">
      <c r="A39" s="867" t="s">
        <v>5693</v>
      </c>
      <c r="B39" s="808">
        <v>1</v>
      </c>
      <c r="C39" s="809">
        <v>3.52</v>
      </c>
      <c r="D39" s="810">
        <v>10</v>
      </c>
      <c r="E39" s="818"/>
      <c r="F39" s="797"/>
      <c r="G39" s="798"/>
      <c r="H39" s="803"/>
      <c r="I39" s="797"/>
      <c r="J39" s="798"/>
      <c r="K39" s="802">
        <v>3.97</v>
      </c>
      <c r="L39" s="803">
        <v>2</v>
      </c>
      <c r="M39" s="803">
        <v>19</v>
      </c>
      <c r="N39" s="804">
        <v>6.22</v>
      </c>
      <c r="O39" s="803" t="s">
        <v>5625</v>
      </c>
      <c r="P39" s="819" t="s">
        <v>5694</v>
      </c>
      <c r="Q39" s="805">
        <f t="shared" si="0"/>
        <v>-1</v>
      </c>
      <c r="R39" s="805">
        <f t="shared" si="0"/>
        <v>-3.52</v>
      </c>
      <c r="S39" s="815" t="str">
        <f t="shared" si="1"/>
        <v/>
      </c>
      <c r="T39" s="815" t="str">
        <f t="shared" si="2"/>
        <v/>
      </c>
      <c r="U39" s="815" t="str">
        <f t="shared" si="3"/>
        <v/>
      </c>
      <c r="V39" s="820" t="str">
        <f t="shared" si="4"/>
        <v/>
      </c>
      <c r="W39" s="806"/>
    </row>
    <row r="40" spans="1:23" ht="14.4" customHeight="1" x14ac:dyDescent="0.3">
      <c r="A40" s="867" t="s">
        <v>5695</v>
      </c>
      <c r="B40" s="808">
        <v>3</v>
      </c>
      <c r="C40" s="809">
        <v>3.75</v>
      </c>
      <c r="D40" s="810">
        <v>4</v>
      </c>
      <c r="E40" s="818">
        <v>1</v>
      </c>
      <c r="F40" s="797">
        <v>1.25</v>
      </c>
      <c r="G40" s="798">
        <v>6</v>
      </c>
      <c r="H40" s="803"/>
      <c r="I40" s="797"/>
      <c r="J40" s="798"/>
      <c r="K40" s="802">
        <v>1.25</v>
      </c>
      <c r="L40" s="803">
        <v>4</v>
      </c>
      <c r="M40" s="803">
        <v>33</v>
      </c>
      <c r="N40" s="804">
        <v>11.04</v>
      </c>
      <c r="O40" s="803" t="s">
        <v>5625</v>
      </c>
      <c r="P40" s="819" t="s">
        <v>5696</v>
      </c>
      <c r="Q40" s="805">
        <f t="shared" si="0"/>
        <v>-3</v>
      </c>
      <c r="R40" s="805">
        <f t="shared" si="0"/>
        <v>-3.75</v>
      </c>
      <c r="S40" s="815" t="str">
        <f t="shared" si="1"/>
        <v/>
      </c>
      <c r="T40" s="815" t="str">
        <f t="shared" si="2"/>
        <v/>
      </c>
      <c r="U40" s="815" t="str">
        <f t="shared" si="3"/>
        <v/>
      </c>
      <c r="V40" s="820" t="str">
        <f t="shared" si="4"/>
        <v/>
      </c>
      <c r="W40" s="806"/>
    </row>
    <row r="41" spans="1:23" ht="14.4" customHeight="1" x14ac:dyDescent="0.3">
      <c r="A41" s="867" t="s">
        <v>5697</v>
      </c>
      <c r="B41" s="808">
        <v>1</v>
      </c>
      <c r="C41" s="809">
        <v>0.98</v>
      </c>
      <c r="D41" s="810">
        <v>4</v>
      </c>
      <c r="E41" s="818"/>
      <c r="F41" s="797"/>
      <c r="G41" s="798"/>
      <c r="H41" s="803"/>
      <c r="I41" s="797"/>
      <c r="J41" s="798"/>
      <c r="K41" s="802">
        <v>0.98</v>
      </c>
      <c r="L41" s="803">
        <v>4</v>
      </c>
      <c r="M41" s="803">
        <v>36</v>
      </c>
      <c r="N41" s="804">
        <v>12.11</v>
      </c>
      <c r="O41" s="803" t="s">
        <v>5625</v>
      </c>
      <c r="P41" s="819" t="s">
        <v>5698</v>
      </c>
      <c r="Q41" s="805">
        <f t="shared" si="0"/>
        <v>-1</v>
      </c>
      <c r="R41" s="805">
        <f t="shared" si="0"/>
        <v>-0.98</v>
      </c>
      <c r="S41" s="815" t="str">
        <f t="shared" si="1"/>
        <v/>
      </c>
      <c r="T41" s="815" t="str">
        <f t="shared" si="2"/>
        <v/>
      </c>
      <c r="U41" s="815" t="str">
        <f t="shared" si="3"/>
        <v/>
      </c>
      <c r="V41" s="820" t="str">
        <f t="shared" si="4"/>
        <v/>
      </c>
      <c r="W41" s="806"/>
    </row>
    <row r="42" spans="1:23" ht="14.4" customHeight="1" x14ac:dyDescent="0.3">
      <c r="A42" s="867" t="s">
        <v>5699</v>
      </c>
      <c r="B42" s="808"/>
      <c r="C42" s="809"/>
      <c r="D42" s="810"/>
      <c r="E42" s="818">
        <v>1</v>
      </c>
      <c r="F42" s="797">
        <v>1.52</v>
      </c>
      <c r="G42" s="798">
        <v>4</v>
      </c>
      <c r="H42" s="803"/>
      <c r="I42" s="797"/>
      <c r="J42" s="798"/>
      <c r="K42" s="802">
        <v>1.52</v>
      </c>
      <c r="L42" s="803">
        <v>4</v>
      </c>
      <c r="M42" s="803">
        <v>40</v>
      </c>
      <c r="N42" s="804">
        <v>13.23</v>
      </c>
      <c r="O42" s="803" t="s">
        <v>5625</v>
      </c>
      <c r="P42" s="819" t="s">
        <v>5700</v>
      </c>
      <c r="Q42" s="805">
        <f t="shared" si="0"/>
        <v>0</v>
      </c>
      <c r="R42" s="805">
        <f t="shared" si="0"/>
        <v>0</v>
      </c>
      <c r="S42" s="815" t="str">
        <f t="shared" si="1"/>
        <v/>
      </c>
      <c r="T42" s="815" t="str">
        <f t="shared" si="2"/>
        <v/>
      </c>
      <c r="U42" s="815" t="str">
        <f t="shared" si="3"/>
        <v/>
      </c>
      <c r="V42" s="820" t="str">
        <f t="shared" si="4"/>
        <v/>
      </c>
      <c r="W42" s="806"/>
    </row>
    <row r="43" spans="1:23" ht="14.4" customHeight="1" x14ac:dyDescent="0.3">
      <c r="A43" s="868" t="s">
        <v>5701</v>
      </c>
      <c r="B43" s="852">
        <v>5</v>
      </c>
      <c r="C43" s="853">
        <v>10.85</v>
      </c>
      <c r="D43" s="811">
        <v>5.6</v>
      </c>
      <c r="E43" s="854">
        <v>3</v>
      </c>
      <c r="F43" s="855">
        <v>7.36</v>
      </c>
      <c r="G43" s="812">
        <v>4.7</v>
      </c>
      <c r="H43" s="856">
        <v>3</v>
      </c>
      <c r="I43" s="855">
        <v>5.76</v>
      </c>
      <c r="J43" s="812">
        <v>3.3</v>
      </c>
      <c r="K43" s="857">
        <v>2.81</v>
      </c>
      <c r="L43" s="856">
        <v>5</v>
      </c>
      <c r="M43" s="856">
        <v>43</v>
      </c>
      <c r="N43" s="858">
        <v>14.31</v>
      </c>
      <c r="O43" s="856" t="s">
        <v>5625</v>
      </c>
      <c r="P43" s="859" t="s">
        <v>5702</v>
      </c>
      <c r="Q43" s="860">
        <f t="shared" si="0"/>
        <v>-2</v>
      </c>
      <c r="R43" s="860">
        <f t="shared" si="0"/>
        <v>-5.09</v>
      </c>
      <c r="S43" s="861">
        <f t="shared" si="1"/>
        <v>42.93</v>
      </c>
      <c r="T43" s="861">
        <f t="shared" si="2"/>
        <v>9.8999999999999986</v>
      </c>
      <c r="U43" s="861">
        <f t="shared" si="3"/>
        <v>-33.03</v>
      </c>
      <c r="V43" s="862">
        <f t="shared" si="4"/>
        <v>0.23060796645702303</v>
      </c>
      <c r="W43" s="813"/>
    </row>
    <row r="44" spans="1:23" ht="14.4" customHeight="1" x14ac:dyDescent="0.3">
      <c r="A44" s="867" t="s">
        <v>5703</v>
      </c>
      <c r="B44" s="808">
        <v>2</v>
      </c>
      <c r="C44" s="809">
        <v>1.64</v>
      </c>
      <c r="D44" s="810">
        <v>3</v>
      </c>
      <c r="E44" s="818"/>
      <c r="F44" s="797"/>
      <c r="G44" s="798"/>
      <c r="H44" s="803"/>
      <c r="I44" s="797"/>
      <c r="J44" s="798"/>
      <c r="K44" s="802">
        <v>0.72</v>
      </c>
      <c r="L44" s="803">
        <v>3</v>
      </c>
      <c r="M44" s="803">
        <v>28</v>
      </c>
      <c r="N44" s="804">
        <v>9.44</v>
      </c>
      <c r="O44" s="803" t="s">
        <v>5625</v>
      </c>
      <c r="P44" s="819" t="s">
        <v>5704</v>
      </c>
      <c r="Q44" s="805">
        <f t="shared" si="0"/>
        <v>-2</v>
      </c>
      <c r="R44" s="805">
        <f t="shared" si="0"/>
        <v>-1.64</v>
      </c>
      <c r="S44" s="815" t="str">
        <f t="shared" si="1"/>
        <v/>
      </c>
      <c r="T44" s="815" t="str">
        <f t="shared" si="2"/>
        <v/>
      </c>
      <c r="U44" s="815" t="str">
        <f t="shared" si="3"/>
        <v/>
      </c>
      <c r="V44" s="820" t="str">
        <f t="shared" si="4"/>
        <v/>
      </c>
      <c r="W44" s="806"/>
    </row>
    <row r="45" spans="1:23" ht="14.4" customHeight="1" x14ac:dyDescent="0.3">
      <c r="A45" s="867" t="s">
        <v>5705</v>
      </c>
      <c r="B45" s="815">
        <v>1</v>
      </c>
      <c r="C45" s="816">
        <v>5.34</v>
      </c>
      <c r="D45" s="817">
        <v>20</v>
      </c>
      <c r="E45" s="799">
        <v>2</v>
      </c>
      <c r="F45" s="800">
        <v>7.68</v>
      </c>
      <c r="G45" s="801">
        <v>17.5</v>
      </c>
      <c r="H45" s="803">
        <v>1</v>
      </c>
      <c r="I45" s="797">
        <v>5.36</v>
      </c>
      <c r="J45" s="807">
        <v>47</v>
      </c>
      <c r="K45" s="802">
        <v>5.34</v>
      </c>
      <c r="L45" s="803">
        <v>7</v>
      </c>
      <c r="M45" s="803">
        <v>62</v>
      </c>
      <c r="N45" s="804">
        <v>20.73</v>
      </c>
      <c r="O45" s="803" t="s">
        <v>5625</v>
      </c>
      <c r="P45" s="819" t="s">
        <v>5706</v>
      </c>
      <c r="Q45" s="805">
        <f t="shared" si="0"/>
        <v>0</v>
      </c>
      <c r="R45" s="805">
        <f t="shared" si="0"/>
        <v>2.0000000000000462E-2</v>
      </c>
      <c r="S45" s="815">
        <f t="shared" si="1"/>
        <v>20.73</v>
      </c>
      <c r="T45" s="815">
        <f t="shared" si="2"/>
        <v>47</v>
      </c>
      <c r="U45" s="815">
        <f t="shared" si="3"/>
        <v>26.27</v>
      </c>
      <c r="V45" s="820">
        <f t="shared" si="4"/>
        <v>2.2672455378678245</v>
      </c>
      <c r="W45" s="806">
        <v>26</v>
      </c>
    </row>
    <row r="46" spans="1:23" ht="14.4" customHeight="1" x14ac:dyDescent="0.3">
      <c r="A46" s="867" t="s">
        <v>5707</v>
      </c>
      <c r="B46" s="808">
        <v>1</v>
      </c>
      <c r="C46" s="809">
        <v>6.05</v>
      </c>
      <c r="D46" s="810">
        <v>29</v>
      </c>
      <c r="E46" s="818"/>
      <c r="F46" s="797"/>
      <c r="G46" s="798"/>
      <c r="H46" s="803"/>
      <c r="I46" s="797"/>
      <c r="J46" s="798"/>
      <c r="K46" s="802">
        <v>4.62</v>
      </c>
      <c r="L46" s="803">
        <v>5</v>
      </c>
      <c r="M46" s="803">
        <v>47</v>
      </c>
      <c r="N46" s="804">
        <v>15.63</v>
      </c>
      <c r="O46" s="803" t="s">
        <v>5625</v>
      </c>
      <c r="P46" s="819" t="s">
        <v>5708</v>
      </c>
      <c r="Q46" s="805">
        <f t="shared" si="0"/>
        <v>-1</v>
      </c>
      <c r="R46" s="805">
        <f t="shared" si="0"/>
        <v>-6.05</v>
      </c>
      <c r="S46" s="815" t="str">
        <f t="shared" si="1"/>
        <v/>
      </c>
      <c r="T46" s="815" t="str">
        <f t="shared" si="2"/>
        <v/>
      </c>
      <c r="U46" s="815" t="str">
        <f t="shared" si="3"/>
        <v/>
      </c>
      <c r="V46" s="820" t="str">
        <f t="shared" si="4"/>
        <v/>
      </c>
      <c r="W46" s="806"/>
    </row>
    <row r="47" spans="1:23" ht="14.4" customHeight="1" x14ac:dyDescent="0.3">
      <c r="A47" s="867" t="s">
        <v>5709</v>
      </c>
      <c r="B47" s="808">
        <v>1</v>
      </c>
      <c r="C47" s="809">
        <v>3.22</v>
      </c>
      <c r="D47" s="810">
        <v>4</v>
      </c>
      <c r="E47" s="818"/>
      <c r="F47" s="797"/>
      <c r="G47" s="798"/>
      <c r="H47" s="803"/>
      <c r="I47" s="797"/>
      <c r="J47" s="798"/>
      <c r="K47" s="802">
        <v>2.65</v>
      </c>
      <c r="L47" s="803">
        <v>4</v>
      </c>
      <c r="M47" s="803">
        <v>40</v>
      </c>
      <c r="N47" s="804">
        <v>13.22</v>
      </c>
      <c r="O47" s="803" t="s">
        <v>5625</v>
      </c>
      <c r="P47" s="819" t="s">
        <v>5710</v>
      </c>
      <c r="Q47" s="805">
        <f t="shared" si="0"/>
        <v>-1</v>
      </c>
      <c r="R47" s="805">
        <f t="shared" si="0"/>
        <v>-3.22</v>
      </c>
      <c r="S47" s="815" t="str">
        <f t="shared" si="1"/>
        <v/>
      </c>
      <c r="T47" s="815" t="str">
        <f t="shared" si="2"/>
        <v/>
      </c>
      <c r="U47" s="815" t="str">
        <f t="shared" si="3"/>
        <v/>
      </c>
      <c r="V47" s="820" t="str">
        <f t="shared" si="4"/>
        <v/>
      </c>
      <c r="W47" s="806"/>
    </row>
    <row r="48" spans="1:23" ht="14.4" customHeight="1" x14ac:dyDescent="0.3">
      <c r="A48" s="867" t="s">
        <v>5711</v>
      </c>
      <c r="B48" s="815"/>
      <c r="C48" s="816"/>
      <c r="D48" s="817"/>
      <c r="E48" s="799">
        <v>2</v>
      </c>
      <c r="F48" s="800">
        <v>17.940000000000001</v>
      </c>
      <c r="G48" s="801">
        <v>8</v>
      </c>
      <c r="H48" s="803"/>
      <c r="I48" s="797"/>
      <c r="J48" s="798"/>
      <c r="K48" s="802">
        <v>6.99</v>
      </c>
      <c r="L48" s="803">
        <v>7</v>
      </c>
      <c r="M48" s="803">
        <v>67</v>
      </c>
      <c r="N48" s="804">
        <v>22.33</v>
      </c>
      <c r="O48" s="803" t="s">
        <v>5625</v>
      </c>
      <c r="P48" s="819" t="s">
        <v>5712</v>
      </c>
      <c r="Q48" s="805">
        <f t="shared" si="0"/>
        <v>0</v>
      </c>
      <c r="R48" s="805">
        <f t="shared" si="0"/>
        <v>0</v>
      </c>
      <c r="S48" s="815" t="str">
        <f t="shared" si="1"/>
        <v/>
      </c>
      <c r="T48" s="815" t="str">
        <f t="shared" si="2"/>
        <v/>
      </c>
      <c r="U48" s="815" t="str">
        <f t="shared" si="3"/>
        <v/>
      </c>
      <c r="V48" s="820" t="str">
        <f t="shared" si="4"/>
        <v/>
      </c>
      <c r="W48" s="806"/>
    </row>
    <row r="49" spans="1:23" ht="14.4" customHeight="1" x14ac:dyDescent="0.3">
      <c r="A49" s="867" t="s">
        <v>5713</v>
      </c>
      <c r="B49" s="815"/>
      <c r="C49" s="816"/>
      <c r="D49" s="817"/>
      <c r="E49" s="818"/>
      <c r="F49" s="797"/>
      <c r="G49" s="798"/>
      <c r="H49" s="799">
        <v>1</v>
      </c>
      <c r="I49" s="800">
        <v>3.46</v>
      </c>
      <c r="J49" s="807">
        <v>33</v>
      </c>
      <c r="K49" s="802">
        <v>3.3</v>
      </c>
      <c r="L49" s="803">
        <v>5</v>
      </c>
      <c r="M49" s="803">
        <v>49</v>
      </c>
      <c r="N49" s="804">
        <v>16.2</v>
      </c>
      <c r="O49" s="803" t="s">
        <v>5625</v>
      </c>
      <c r="P49" s="819" t="s">
        <v>5714</v>
      </c>
      <c r="Q49" s="805">
        <f t="shared" si="0"/>
        <v>1</v>
      </c>
      <c r="R49" s="805">
        <f t="shared" si="0"/>
        <v>3.46</v>
      </c>
      <c r="S49" s="815">
        <f t="shared" si="1"/>
        <v>16.2</v>
      </c>
      <c r="T49" s="815">
        <f t="shared" si="2"/>
        <v>33</v>
      </c>
      <c r="U49" s="815">
        <f t="shared" si="3"/>
        <v>16.8</v>
      </c>
      <c r="V49" s="820">
        <f t="shared" si="4"/>
        <v>2.0370370370370372</v>
      </c>
      <c r="W49" s="806">
        <v>17</v>
      </c>
    </row>
    <row r="50" spans="1:23" ht="14.4" customHeight="1" x14ac:dyDescent="0.3">
      <c r="A50" s="867" t="s">
        <v>5715</v>
      </c>
      <c r="B50" s="808">
        <v>3</v>
      </c>
      <c r="C50" s="809">
        <v>3.02</v>
      </c>
      <c r="D50" s="810">
        <v>11.7</v>
      </c>
      <c r="E50" s="818"/>
      <c r="F50" s="797"/>
      <c r="G50" s="798"/>
      <c r="H50" s="803"/>
      <c r="I50" s="797"/>
      <c r="J50" s="798"/>
      <c r="K50" s="802">
        <v>0.95</v>
      </c>
      <c r="L50" s="803">
        <v>4</v>
      </c>
      <c r="M50" s="803">
        <v>35</v>
      </c>
      <c r="N50" s="804">
        <v>11.69</v>
      </c>
      <c r="O50" s="803" t="s">
        <v>5625</v>
      </c>
      <c r="P50" s="819" t="s">
        <v>5716</v>
      </c>
      <c r="Q50" s="805">
        <f t="shared" si="0"/>
        <v>-3</v>
      </c>
      <c r="R50" s="805">
        <f t="shared" si="0"/>
        <v>-3.02</v>
      </c>
      <c r="S50" s="815" t="str">
        <f t="shared" si="1"/>
        <v/>
      </c>
      <c r="T50" s="815" t="str">
        <f t="shared" si="2"/>
        <v/>
      </c>
      <c r="U50" s="815" t="str">
        <f t="shared" si="3"/>
        <v/>
      </c>
      <c r="V50" s="820" t="str">
        <f t="shared" si="4"/>
        <v/>
      </c>
      <c r="W50" s="806"/>
    </row>
    <row r="51" spans="1:23" ht="14.4" customHeight="1" x14ac:dyDescent="0.3">
      <c r="A51" s="867" t="s">
        <v>5717</v>
      </c>
      <c r="B51" s="808">
        <v>2</v>
      </c>
      <c r="C51" s="809">
        <v>3.14</v>
      </c>
      <c r="D51" s="810">
        <v>5.5</v>
      </c>
      <c r="E51" s="818"/>
      <c r="F51" s="797"/>
      <c r="G51" s="798"/>
      <c r="H51" s="803">
        <v>1</v>
      </c>
      <c r="I51" s="797">
        <v>1.22</v>
      </c>
      <c r="J51" s="798">
        <v>3</v>
      </c>
      <c r="K51" s="802">
        <v>1.92</v>
      </c>
      <c r="L51" s="803">
        <v>5</v>
      </c>
      <c r="M51" s="803">
        <v>42</v>
      </c>
      <c r="N51" s="804">
        <v>13.91</v>
      </c>
      <c r="O51" s="803" t="s">
        <v>5625</v>
      </c>
      <c r="P51" s="819" t="s">
        <v>5718</v>
      </c>
      <c r="Q51" s="805">
        <f t="shared" si="0"/>
        <v>-1</v>
      </c>
      <c r="R51" s="805">
        <f t="shared" si="0"/>
        <v>-1.9200000000000002</v>
      </c>
      <c r="S51" s="815">
        <f t="shared" si="1"/>
        <v>13.91</v>
      </c>
      <c r="T51" s="815">
        <f t="shared" si="2"/>
        <v>3</v>
      </c>
      <c r="U51" s="815">
        <f t="shared" si="3"/>
        <v>-10.91</v>
      </c>
      <c r="V51" s="820">
        <f t="shared" si="4"/>
        <v>0.2156721782890007</v>
      </c>
      <c r="W51" s="806"/>
    </row>
    <row r="52" spans="1:23" ht="14.4" customHeight="1" x14ac:dyDescent="0.3">
      <c r="A52" s="867" t="s">
        <v>5719</v>
      </c>
      <c r="B52" s="808">
        <v>1</v>
      </c>
      <c r="C52" s="809">
        <v>2.4500000000000002</v>
      </c>
      <c r="D52" s="810">
        <v>7</v>
      </c>
      <c r="E52" s="818"/>
      <c r="F52" s="797"/>
      <c r="G52" s="798"/>
      <c r="H52" s="803"/>
      <c r="I52" s="797"/>
      <c r="J52" s="798"/>
      <c r="K52" s="802">
        <v>0.98</v>
      </c>
      <c r="L52" s="803">
        <v>4</v>
      </c>
      <c r="M52" s="803">
        <v>34</v>
      </c>
      <c r="N52" s="804">
        <v>11.34</v>
      </c>
      <c r="O52" s="803" t="s">
        <v>5625</v>
      </c>
      <c r="P52" s="819" t="s">
        <v>5720</v>
      </c>
      <c r="Q52" s="805">
        <f t="shared" si="0"/>
        <v>-1</v>
      </c>
      <c r="R52" s="805">
        <f t="shared" si="0"/>
        <v>-2.4500000000000002</v>
      </c>
      <c r="S52" s="815" t="str">
        <f t="shared" si="1"/>
        <v/>
      </c>
      <c r="T52" s="815" t="str">
        <f t="shared" si="2"/>
        <v/>
      </c>
      <c r="U52" s="815" t="str">
        <f t="shared" si="3"/>
        <v/>
      </c>
      <c r="V52" s="820" t="str">
        <f t="shared" si="4"/>
        <v/>
      </c>
      <c r="W52" s="806"/>
    </row>
    <row r="53" spans="1:23" ht="14.4" customHeight="1" x14ac:dyDescent="0.3">
      <c r="A53" s="867" t="s">
        <v>5721</v>
      </c>
      <c r="B53" s="815"/>
      <c r="C53" s="816"/>
      <c r="D53" s="817"/>
      <c r="E53" s="799">
        <v>1</v>
      </c>
      <c r="F53" s="800">
        <v>1.06</v>
      </c>
      <c r="G53" s="801">
        <v>3</v>
      </c>
      <c r="H53" s="803"/>
      <c r="I53" s="797"/>
      <c r="J53" s="798"/>
      <c r="K53" s="802">
        <v>0.95</v>
      </c>
      <c r="L53" s="803">
        <v>4</v>
      </c>
      <c r="M53" s="803">
        <v>32</v>
      </c>
      <c r="N53" s="804">
        <v>10.56</v>
      </c>
      <c r="O53" s="803" t="s">
        <v>5625</v>
      </c>
      <c r="P53" s="819" t="s">
        <v>5722</v>
      </c>
      <c r="Q53" s="805">
        <f t="shared" si="0"/>
        <v>0</v>
      </c>
      <c r="R53" s="805">
        <f t="shared" si="0"/>
        <v>0</v>
      </c>
      <c r="S53" s="815" t="str">
        <f t="shared" si="1"/>
        <v/>
      </c>
      <c r="T53" s="815" t="str">
        <f t="shared" si="2"/>
        <v/>
      </c>
      <c r="U53" s="815" t="str">
        <f t="shared" si="3"/>
        <v/>
      </c>
      <c r="V53" s="820" t="str">
        <f t="shared" si="4"/>
        <v/>
      </c>
      <c r="W53" s="806"/>
    </row>
    <row r="54" spans="1:23" ht="14.4" customHeight="1" x14ac:dyDescent="0.3">
      <c r="A54" s="867" t="s">
        <v>5723</v>
      </c>
      <c r="B54" s="808">
        <v>1</v>
      </c>
      <c r="C54" s="809">
        <v>3.51</v>
      </c>
      <c r="D54" s="810">
        <v>8</v>
      </c>
      <c r="E54" s="818"/>
      <c r="F54" s="797"/>
      <c r="G54" s="798"/>
      <c r="H54" s="803"/>
      <c r="I54" s="797"/>
      <c r="J54" s="798"/>
      <c r="K54" s="802">
        <v>3.51</v>
      </c>
      <c r="L54" s="803">
        <v>6</v>
      </c>
      <c r="M54" s="803">
        <v>50</v>
      </c>
      <c r="N54" s="804">
        <v>16.55</v>
      </c>
      <c r="O54" s="803" t="s">
        <v>5625</v>
      </c>
      <c r="P54" s="819" t="s">
        <v>5724</v>
      </c>
      <c r="Q54" s="805">
        <f t="shared" si="0"/>
        <v>-1</v>
      </c>
      <c r="R54" s="805">
        <f t="shared" si="0"/>
        <v>-3.51</v>
      </c>
      <c r="S54" s="815" t="str">
        <f t="shared" si="1"/>
        <v/>
      </c>
      <c r="T54" s="815" t="str">
        <f t="shared" si="2"/>
        <v/>
      </c>
      <c r="U54" s="815" t="str">
        <f t="shared" si="3"/>
        <v/>
      </c>
      <c r="V54" s="820" t="str">
        <f t="shared" si="4"/>
        <v/>
      </c>
      <c r="W54" s="806"/>
    </row>
    <row r="55" spans="1:23" ht="14.4" customHeight="1" x14ac:dyDescent="0.3">
      <c r="A55" s="867" t="s">
        <v>5725</v>
      </c>
      <c r="B55" s="808">
        <v>1</v>
      </c>
      <c r="C55" s="809">
        <v>2.35</v>
      </c>
      <c r="D55" s="810">
        <v>4</v>
      </c>
      <c r="E55" s="818"/>
      <c r="F55" s="797"/>
      <c r="G55" s="798"/>
      <c r="H55" s="803"/>
      <c r="I55" s="797"/>
      <c r="J55" s="798"/>
      <c r="K55" s="802">
        <v>3.24</v>
      </c>
      <c r="L55" s="803">
        <v>6</v>
      </c>
      <c r="M55" s="803">
        <v>52</v>
      </c>
      <c r="N55" s="804">
        <v>17.190000000000001</v>
      </c>
      <c r="O55" s="803" t="s">
        <v>5625</v>
      </c>
      <c r="P55" s="819" t="s">
        <v>5726</v>
      </c>
      <c r="Q55" s="805">
        <f t="shared" si="0"/>
        <v>-1</v>
      </c>
      <c r="R55" s="805">
        <f t="shared" si="0"/>
        <v>-2.35</v>
      </c>
      <c r="S55" s="815" t="str">
        <f t="shared" si="1"/>
        <v/>
      </c>
      <c r="T55" s="815" t="str">
        <f t="shared" si="2"/>
        <v/>
      </c>
      <c r="U55" s="815" t="str">
        <f t="shared" si="3"/>
        <v/>
      </c>
      <c r="V55" s="820" t="str">
        <f t="shared" si="4"/>
        <v/>
      </c>
      <c r="W55" s="806"/>
    </row>
    <row r="56" spans="1:23" ht="14.4" customHeight="1" x14ac:dyDescent="0.3">
      <c r="A56" s="867" t="s">
        <v>5727</v>
      </c>
      <c r="B56" s="815">
        <v>1</v>
      </c>
      <c r="C56" s="816">
        <v>0.74</v>
      </c>
      <c r="D56" s="817">
        <v>8</v>
      </c>
      <c r="E56" s="799">
        <v>1</v>
      </c>
      <c r="F56" s="800">
        <v>0.74</v>
      </c>
      <c r="G56" s="801">
        <v>9</v>
      </c>
      <c r="H56" s="803"/>
      <c r="I56" s="797"/>
      <c r="J56" s="798"/>
      <c r="K56" s="802">
        <v>0.74</v>
      </c>
      <c r="L56" s="803">
        <v>3</v>
      </c>
      <c r="M56" s="803">
        <v>29</v>
      </c>
      <c r="N56" s="804">
        <v>9.81</v>
      </c>
      <c r="O56" s="803" t="s">
        <v>5625</v>
      </c>
      <c r="P56" s="819" t="s">
        <v>5728</v>
      </c>
      <c r="Q56" s="805">
        <f t="shared" si="0"/>
        <v>-1</v>
      </c>
      <c r="R56" s="805">
        <f t="shared" si="0"/>
        <v>-0.74</v>
      </c>
      <c r="S56" s="815" t="str">
        <f t="shared" si="1"/>
        <v/>
      </c>
      <c r="T56" s="815" t="str">
        <f t="shared" si="2"/>
        <v/>
      </c>
      <c r="U56" s="815" t="str">
        <f t="shared" si="3"/>
        <v/>
      </c>
      <c r="V56" s="820" t="str">
        <f t="shared" si="4"/>
        <v/>
      </c>
      <c r="W56" s="806"/>
    </row>
    <row r="57" spans="1:23" ht="14.4" customHeight="1" x14ac:dyDescent="0.3">
      <c r="A57" s="867" t="s">
        <v>5729</v>
      </c>
      <c r="B57" s="808">
        <v>1</v>
      </c>
      <c r="C57" s="809">
        <v>5.53</v>
      </c>
      <c r="D57" s="810">
        <v>6</v>
      </c>
      <c r="E57" s="818"/>
      <c r="F57" s="797"/>
      <c r="G57" s="798"/>
      <c r="H57" s="803"/>
      <c r="I57" s="797"/>
      <c r="J57" s="798"/>
      <c r="K57" s="802">
        <v>7.17</v>
      </c>
      <c r="L57" s="803">
        <v>8</v>
      </c>
      <c r="M57" s="803">
        <v>69</v>
      </c>
      <c r="N57" s="804">
        <v>23</v>
      </c>
      <c r="O57" s="803" t="s">
        <v>5625</v>
      </c>
      <c r="P57" s="819" t="s">
        <v>5730</v>
      </c>
      <c r="Q57" s="805">
        <f t="shared" si="0"/>
        <v>-1</v>
      </c>
      <c r="R57" s="805">
        <f t="shared" si="0"/>
        <v>-5.53</v>
      </c>
      <c r="S57" s="815" t="str">
        <f t="shared" si="1"/>
        <v/>
      </c>
      <c r="T57" s="815" t="str">
        <f t="shared" si="2"/>
        <v/>
      </c>
      <c r="U57" s="815" t="str">
        <f t="shared" si="3"/>
        <v/>
      </c>
      <c r="V57" s="820" t="str">
        <f t="shared" si="4"/>
        <v/>
      </c>
      <c r="W57" s="806"/>
    </row>
    <row r="58" spans="1:23" ht="14.4" customHeight="1" x14ac:dyDescent="0.3">
      <c r="A58" s="867" t="s">
        <v>5731</v>
      </c>
      <c r="B58" s="808">
        <v>1</v>
      </c>
      <c r="C58" s="809">
        <v>1.55</v>
      </c>
      <c r="D58" s="810">
        <v>10</v>
      </c>
      <c r="E58" s="818"/>
      <c r="F58" s="797"/>
      <c r="G58" s="798"/>
      <c r="H58" s="803"/>
      <c r="I58" s="797"/>
      <c r="J58" s="798"/>
      <c r="K58" s="802">
        <v>1.05</v>
      </c>
      <c r="L58" s="803">
        <v>3</v>
      </c>
      <c r="M58" s="803">
        <v>30</v>
      </c>
      <c r="N58" s="804">
        <v>9.94</v>
      </c>
      <c r="O58" s="803" t="s">
        <v>5625</v>
      </c>
      <c r="P58" s="819" t="s">
        <v>5732</v>
      </c>
      <c r="Q58" s="805">
        <f t="shared" si="0"/>
        <v>-1</v>
      </c>
      <c r="R58" s="805">
        <f t="shared" si="0"/>
        <v>-1.55</v>
      </c>
      <c r="S58" s="815" t="str">
        <f t="shared" si="1"/>
        <v/>
      </c>
      <c r="T58" s="815" t="str">
        <f t="shared" si="2"/>
        <v/>
      </c>
      <c r="U58" s="815" t="str">
        <f t="shared" si="3"/>
        <v/>
      </c>
      <c r="V58" s="820" t="str">
        <f t="shared" si="4"/>
        <v/>
      </c>
      <c r="W58" s="806"/>
    </row>
    <row r="59" spans="1:23" ht="14.4" customHeight="1" x14ac:dyDescent="0.3">
      <c r="A59" s="867" t="s">
        <v>5733</v>
      </c>
      <c r="B59" s="815"/>
      <c r="C59" s="816"/>
      <c r="D59" s="817"/>
      <c r="E59" s="799">
        <v>1</v>
      </c>
      <c r="F59" s="800">
        <v>2.85</v>
      </c>
      <c r="G59" s="801">
        <v>2</v>
      </c>
      <c r="H59" s="803"/>
      <c r="I59" s="797"/>
      <c r="J59" s="798"/>
      <c r="K59" s="802">
        <v>4.24</v>
      </c>
      <c r="L59" s="803">
        <v>4</v>
      </c>
      <c r="M59" s="803">
        <v>37</v>
      </c>
      <c r="N59" s="804">
        <v>12.47</v>
      </c>
      <c r="O59" s="803" t="s">
        <v>5625</v>
      </c>
      <c r="P59" s="819" t="s">
        <v>5734</v>
      </c>
      <c r="Q59" s="805">
        <f t="shared" si="0"/>
        <v>0</v>
      </c>
      <c r="R59" s="805">
        <f t="shared" si="0"/>
        <v>0</v>
      </c>
      <c r="S59" s="815" t="str">
        <f t="shared" si="1"/>
        <v/>
      </c>
      <c r="T59" s="815" t="str">
        <f t="shared" si="2"/>
        <v/>
      </c>
      <c r="U59" s="815" t="str">
        <f t="shared" si="3"/>
        <v/>
      </c>
      <c r="V59" s="820" t="str">
        <f t="shared" si="4"/>
        <v/>
      </c>
      <c r="W59" s="806"/>
    </row>
    <row r="60" spans="1:23" ht="14.4" customHeight="1" x14ac:dyDescent="0.3">
      <c r="A60" s="867" t="s">
        <v>5735</v>
      </c>
      <c r="B60" s="815">
        <v>1</v>
      </c>
      <c r="C60" s="816">
        <v>1.8</v>
      </c>
      <c r="D60" s="817">
        <v>3</v>
      </c>
      <c r="E60" s="818">
        <v>2</v>
      </c>
      <c r="F60" s="797">
        <v>8.61</v>
      </c>
      <c r="G60" s="798">
        <v>13.5</v>
      </c>
      <c r="H60" s="799">
        <v>2</v>
      </c>
      <c r="I60" s="800">
        <v>10.43</v>
      </c>
      <c r="J60" s="801">
        <v>3</v>
      </c>
      <c r="K60" s="802">
        <v>2.13</v>
      </c>
      <c r="L60" s="803">
        <v>4</v>
      </c>
      <c r="M60" s="803">
        <v>35</v>
      </c>
      <c r="N60" s="804">
        <v>11.67</v>
      </c>
      <c r="O60" s="803" t="s">
        <v>5625</v>
      </c>
      <c r="P60" s="819" t="s">
        <v>5736</v>
      </c>
      <c r="Q60" s="805">
        <f t="shared" si="0"/>
        <v>1</v>
      </c>
      <c r="R60" s="805">
        <f t="shared" si="0"/>
        <v>8.629999999999999</v>
      </c>
      <c r="S60" s="815">
        <f t="shared" si="1"/>
        <v>23.34</v>
      </c>
      <c r="T60" s="815">
        <f t="shared" si="2"/>
        <v>6</v>
      </c>
      <c r="U60" s="815">
        <f t="shared" si="3"/>
        <v>-17.34</v>
      </c>
      <c r="V60" s="820">
        <f t="shared" si="4"/>
        <v>0.25706940874035988</v>
      </c>
      <c r="W60" s="806"/>
    </row>
    <row r="61" spans="1:23" ht="14.4" customHeight="1" x14ac:dyDescent="0.3">
      <c r="A61" s="867" t="s">
        <v>5737</v>
      </c>
      <c r="B61" s="815">
        <v>1</v>
      </c>
      <c r="C61" s="816">
        <v>6.6</v>
      </c>
      <c r="D61" s="817">
        <v>36</v>
      </c>
      <c r="E61" s="799">
        <v>3</v>
      </c>
      <c r="F61" s="800">
        <v>17.64</v>
      </c>
      <c r="G61" s="801">
        <v>7.7</v>
      </c>
      <c r="H61" s="803">
        <v>1</v>
      </c>
      <c r="I61" s="797">
        <v>6.6</v>
      </c>
      <c r="J61" s="798">
        <v>8</v>
      </c>
      <c r="K61" s="802">
        <v>6.6</v>
      </c>
      <c r="L61" s="803">
        <v>8</v>
      </c>
      <c r="M61" s="803">
        <v>71</v>
      </c>
      <c r="N61" s="804">
        <v>23.64</v>
      </c>
      <c r="O61" s="803" t="s">
        <v>5625</v>
      </c>
      <c r="P61" s="819" t="s">
        <v>5738</v>
      </c>
      <c r="Q61" s="805">
        <f t="shared" si="0"/>
        <v>0</v>
      </c>
      <c r="R61" s="805">
        <f t="shared" si="0"/>
        <v>0</v>
      </c>
      <c r="S61" s="815">
        <f t="shared" si="1"/>
        <v>23.64</v>
      </c>
      <c r="T61" s="815">
        <f t="shared" si="2"/>
        <v>8</v>
      </c>
      <c r="U61" s="815">
        <f t="shared" si="3"/>
        <v>-15.64</v>
      </c>
      <c r="V61" s="820">
        <f t="shared" si="4"/>
        <v>0.33840947546531303</v>
      </c>
      <c r="W61" s="806"/>
    </row>
    <row r="62" spans="1:23" ht="14.4" customHeight="1" x14ac:dyDescent="0.3">
      <c r="A62" s="867" t="s">
        <v>5739</v>
      </c>
      <c r="B62" s="815">
        <v>3</v>
      </c>
      <c r="C62" s="816">
        <v>9.9</v>
      </c>
      <c r="D62" s="817">
        <v>13.3</v>
      </c>
      <c r="E62" s="818">
        <v>7</v>
      </c>
      <c r="F62" s="797">
        <v>11.01</v>
      </c>
      <c r="G62" s="798">
        <v>9.9</v>
      </c>
      <c r="H62" s="799">
        <v>9</v>
      </c>
      <c r="I62" s="800">
        <v>16.45</v>
      </c>
      <c r="J62" s="801">
        <v>4.8</v>
      </c>
      <c r="K62" s="802">
        <v>2.17</v>
      </c>
      <c r="L62" s="803">
        <v>5</v>
      </c>
      <c r="M62" s="803">
        <v>42</v>
      </c>
      <c r="N62" s="804">
        <v>13.87</v>
      </c>
      <c r="O62" s="803" t="s">
        <v>5625</v>
      </c>
      <c r="P62" s="819" t="s">
        <v>5740</v>
      </c>
      <c r="Q62" s="805">
        <f t="shared" si="0"/>
        <v>6</v>
      </c>
      <c r="R62" s="805">
        <f t="shared" si="0"/>
        <v>6.5499999999999989</v>
      </c>
      <c r="S62" s="815">
        <f t="shared" si="1"/>
        <v>124.83</v>
      </c>
      <c r="T62" s="815">
        <f t="shared" si="2"/>
        <v>43.199999999999996</v>
      </c>
      <c r="U62" s="815">
        <f t="shared" si="3"/>
        <v>-81.63</v>
      </c>
      <c r="V62" s="820">
        <f t="shared" si="4"/>
        <v>0.34607065609228549</v>
      </c>
      <c r="W62" s="806"/>
    </row>
    <row r="63" spans="1:23" ht="14.4" customHeight="1" x14ac:dyDescent="0.3">
      <c r="A63" s="867" t="s">
        <v>5741</v>
      </c>
      <c r="B63" s="808">
        <v>1</v>
      </c>
      <c r="C63" s="809">
        <v>0.62</v>
      </c>
      <c r="D63" s="810">
        <v>2</v>
      </c>
      <c r="E63" s="818"/>
      <c r="F63" s="797"/>
      <c r="G63" s="798"/>
      <c r="H63" s="803"/>
      <c r="I63" s="797"/>
      <c r="J63" s="798"/>
      <c r="K63" s="802">
        <v>0.62</v>
      </c>
      <c r="L63" s="803">
        <v>2</v>
      </c>
      <c r="M63" s="803">
        <v>17</v>
      </c>
      <c r="N63" s="804">
        <v>5.66</v>
      </c>
      <c r="O63" s="803" t="s">
        <v>5625</v>
      </c>
      <c r="P63" s="819" t="s">
        <v>5742</v>
      </c>
      <c r="Q63" s="805">
        <f t="shared" si="0"/>
        <v>-1</v>
      </c>
      <c r="R63" s="805">
        <f t="shared" si="0"/>
        <v>-0.62</v>
      </c>
      <c r="S63" s="815" t="str">
        <f t="shared" si="1"/>
        <v/>
      </c>
      <c r="T63" s="815" t="str">
        <f t="shared" si="2"/>
        <v/>
      </c>
      <c r="U63" s="815" t="str">
        <f t="shared" si="3"/>
        <v/>
      </c>
      <c r="V63" s="820" t="str">
        <f t="shared" si="4"/>
        <v/>
      </c>
      <c r="W63" s="806"/>
    </row>
    <row r="64" spans="1:23" ht="14.4" customHeight="1" x14ac:dyDescent="0.3">
      <c r="A64" s="867" t="s">
        <v>5743</v>
      </c>
      <c r="B64" s="815">
        <v>1</v>
      </c>
      <c r="C64" s="816">
        <v>0.49</v>
      </c>
      <c r="D64" s="817">
        <v>2</v>
      </c>
      <c r="E64" s="799"/>
      <c r="F64" s="800"/>
      <c r="G64" s="801"/>
      <c r="H64" s="803"/>
      <c r="I64" s="797"/>
      <c r="J64" s="798"/>
      <c r="K64" s="802">
        <v>0.49</v>
      </c>
      <c r="L64" s="803">
        <v>2</v>
      </c>
      <c r="M64" s="803">
        <v>19</v>
      </c>
      <c r="N64" s="804">
        <v>6.27</v>
      </c>
      <c r="O64" s="803" t="s">
        <v>5625</v>
      </c>
      <c r="P64" s="819" t="s">
        <v>5744</v>
      </c>
      <c r="Q64" s="805">
        <f t="shared" si="0"/>
        <v>-1</v>
      </c>
      <c r="R64" s="805">
        <f t="shared" si="0"/>
        <v>-0.49</v>
      </c>
      <c r="S64" s="815" t="str">
        <f t="shared" si="1"/>
        <v/>
      </c>
      <c r="T64" s="815" t="str">
        <f t="shared" si="2"/>
        <v/>
      </c>
      <c r="U64" s="815" t="str">
        <f t="shared" si="3"/>
        <v/>
      </c>
      <c r="V64" s="820" t="str">
        <f t="shared" si="4"/>
        <v/>
      </c>
      <c r="W64" s="806"/>
    </row>
    <row r="65" spans="1:23" ht="14.4" customHeight="1" x14ac:dyDescent="0.3">
      <c r="A65" s="868" t="s">
        <v>5745</v>
      </c>
      <c r="B65" s="861"/>
      <c r="C65" s="863"/>
      <c r="D65" s="821"/>
      <c r="E65" s="864">
        <v>1</v>
      </c>
      <c r="F65" s="865">
        <v>0.81</v>
      </c>
      <c r="G65" s="814">
        <v>2</v>
      </c>
      <c r="H65" s="856"/>
      <c r="I65" s="855"/>
      <c r="J65" s="812"/>
      <c r="K65" s="857">
        <v>0.81</v>
      </c>
      <c r="L65" s="856">
        <v>2</v>
      </c>
      <c r="M65" s="856">
        <v>21</v>
      </c>
      <c r="N65" s="858">
        <v>7.04</v>
      </c>
      <c r="O65" s="856" t="s">
        <v>5625</v>
      </c>
      <c r="P65" s="859" t="s">
        <v>5746</v>
      </c>
      <c r="Q65" s="860">
        <f t="shared" si="0"/>
        <v>0</v>
      </c>
      <c r="R65" s="860">
        <f t="shared" si="0"/>
        <v>0</v>
      </c>
      <c r="S65" s="861" t="str">
        <f t="shared" si="1"/>
        <v/>
      </c>
      <c r="T65" s="861" t="str">
        <f t="shared" si="2"/>
        <v/>
      </c>
      <c r="U65" s="861" t="str">
        <f t="shared" si="3"/>
        <v/>
      </c>
      <c r="V65" s="862" t="str">
        <f t="shared" si="4"/>
        <v/>
      </c>
      <c r="W65" s="813"/>
    </row>
    <row r="66" spans="1:23" ht="14.4" customHeight="1" x14ac:dyDescent="0.3">
      <c r="A66" s="867" t="s">
        <v>5747</v>
      </c>
      <c r="B66" s="815"/>
      <c r="C66" s="816"/>
      <c r="D66" s="817"/>
      <c r="E66" s="818"/>
      <c r="F66" s="797"/>
      <c r="G66" s="798"/>
      <c r="H66" s="799">
        <v>1</v>
      </c>
      <c r="I66" s="800">
        <v>0.4</v>
      </c>
      <c r="J66" s="801">
        <v>1</v>
      </c>
      <c r="K66" s="802">
        <v>1.0900000000000001</v>
      </c>
      <c r="L66" s="803">
        <v>3</v>
      </c>
      <c r="M66" s="803">
        <v>30</v>
      </c>
      <c r="N66" s="804">
        <v>9.92</v>
      </c>
      <c r="O66" s="803" t="s">
        <v>5625</v>
      </c>
      <c r="P66" s="819" t="s">
        <v>5748</v>
      </c>
      <c r="Q66" s="805">
        <f t="shared" si="0"/>
        <v>1</v>
      </c>
      <c r="R66" s="805">
        <f t="shared" si="0"/>
        <v>0.4</v>
      </c>
      <c r="S66" s="815">
        <f t="shared" si="1"/>
        <v>9.92</v>
      </c>
      <c r="T66" s="815">
        <f t="shared" si="2"/>
        <v>1</v>
      </c>
      <c r="U66" s="815">
        <f t="shared" si="3"/>
        <v>-8.92</v>
      </c>
      <c r="V66" s="820">
        <f t="shared" si="4"/>
        <v>0.10080645161290323</v>
      </c>
      <c r="W66" s="806"/>
    </row>
    <row r="67" spans="1:23" ht="14.4" customHeight="1" x14ac:dyDescent="0.3">
      <c r="A67" s="868" t="s">
        <v>5749</v>
      </c>
      <c r="B67" s="861"/>
      <c r="C67" s="863"/>
      <c r="D67" s="821"/>
      <c r="E67" s="854"/>
      <c r="F67" s="855"/>
      <c r="G67" s="812"/>
      <c r="H67" s="864">
        <v>1</v>
      </c>
      <c r="I67" s="865">
        <v>3.28</v>
      </c>
      <c r="J67" s="814">
        <v>5</v>
      </c>
      <c r="K67" s="857">
        <v>3.28</v>
      </c>
      <c r="L67" s="856">
        <v>4</v>
      </c>
      <c r="M67" s="856">
        <v>35</v>
      </c>
      <c r="N67" s="858">
        <v>11.54</v>
      </c>
      <c r="O67" s="856" t="s">
        <v>5625</v>
      </c>
      <c r="P67" s="859" t="s">
        <v>5750</v>
      </c>
      <c r="Q67" s="860">
        <f t="shared" si="0"/>
        <v>1</v>
      </c>
      <c r="R67" s="860">
        <f t="shared" si="0"/>
        <v>3.28</v>
      </c>
      <c r="S67" s="861">
        <f t="shared" si="1"/>
        <v>11.54</v>
      </c>
      <c r="T67" s="861">
        <f t="shared" si="2"/>
        <v>5</v>
      </c>
      <c r="U67" s="861">
        <f t="shared" si="3"/>
        <v>-6.5399999999999991</v>
      </c>
      <c r="V67" s="862">
        <f t="shared" si="4"/>
        <v>0.43327556325823224</v>
      </c>
      <c r="W67" s="813"/>
    </row>
    <row r="68" spans="1:23" ht="14.4" customHeight="1" x14ac:dyDescent="0.3">
      <c r="A68" s="867" t="s">
        <v>5751</v>
      </c>
      <c r="B68" s="808">
        <v>1</v>
      </c>
      <c r="C68" s="809">
        <v>0.25</v>
      </c>
      <c r="D68" s="810">
        <v>3</v>
      </c>
      <c r="E68" s="818"/>
      <c r="F68" s="797"/>
      <c r="G68" s="798"/>
      <c r="H68" s="803"/>
      <c r="I68" s="797"/>
      <c r="J68" s="798"/>
      <c r="K68" s="802">
        <v>0.25</v>
      </c>
      <c r="L68" s="803">
        <v>1</v>
      </c>
      <c r="M68" s="803">
        <v>10</v>
      </c>
      <c r="N68" s="804">
        <v>3.43</v>
      </c>
      <c r="O68" s="803" t="s">
        <v>5625</v>
      </c>
      <c r="P68" s="819" t="s">
        <v>5752</v>
      </c>
      <c r="Q68" s="805">
        <f t="shared" si="0"/>
        <v>-1</v>
      </c>
      <c r="R68" s="805">
        <f t="shared" si="0"/>
        <v>-0.25</v>
      </c>
      <c r="S68" s="815" t="str">
        <f t="shared" si="1"/>
        <v/>
      </c>
      <c r="T68" s="815" t="str">
        <f t="shared" si="2"/>
        <v/>
      </c>
      <c r="U68" s="815" t="str">
        <f t="shared" si="3"/>
        <v/>
      </c>
      <c r="V68" s="820" t="str">
        <f t="shared" si="4"/>
        <v/>
      </c>
      <c r="W68" s="806"/>
    </row>
    <row r="69" spans="1:23" ht="14.4" customHeight="1" x14ac:dyDescent="0.3">
      <c r="A69" s="867" t="s">
        <v>5753</v>
      </c>
      <c r="B69" s="808">
        <v>1</v>
      </c>
      <c r="C69" s="809">
        <v>0.99</v>
      </c>
      <c r="D69" s="810">
        <v>2</v>
      </c>
      <c r="E69" s="818"/>
      <c r="F69" s="797"/>
      <c r="G69" s="798"/>
      <c r="H69" s="803"/>
      <c r="I69" s="797"/>
      <c r="J69" s="798"/>
      <c r="K69" s="802">
        <v>0.99</v>
      </c>
      <c r="L69" s="803">
        <v>2</v>
      </c>
      <c r="M69" s="803">
        <v>17</v>
      </c>
      <c r="N69" s="804">
        <v>5.79</v>
      </c>
      <c r="O69" s="803" t="s">
        <v>5625</v>
      </c>
      <c r="P69" s="819" t="s">
        <v>5754</v>
      </c>
      <c r="Q69" s="805">
        <f t="shared" si="0"/>
        <v>-1</v>
      </c>
      <c r="R69" s="805">
        <f t="shared" si="0"/>
        <v>-0.99</v>
      </c>
      <c r="S69" s="815" t="str">
        <f t="shared" si="1"/>
        <v/>
      </c>
      <c r="T69" s="815" t="str">
        <f t="shared" si="2"/>
        <v/>
      </c>
      <c r="U69" s="815" t="str">
        <f t="shared" si="3"/>
        <v/>
      </c>
      <c r="V69" s="820" t="str">
        <f t="shared" si="4"/>
        <v/>
      </c>
      <c r="W69" s="806"/>
    </row>
    <row r="70" spans="1:23" ht="14.4" customHeight="1" x14ac:dyDescent="0.3">
      <c r="A70" s="867" t="s">
        <v>5755</v>
      </c>
      <c r="B70" s="815"/>
      <c r="C70" s="816"/>
      <c r="D70" s="817"/>
      <c r="E70" s="818">
        <v>3</v>
      </c>
      <c r="F70" s="797">
        <v>1.21</v>
      </c>
      <c r="G70" s="798">
        <v>1</v>
      </c>
      <c r="H70" s="799">
        <v>6</v>
      </c>
      <c r="I70" s="800">
        <v>3</v>
      </c>
      <c r="J70" s="801">
        <v>1.7</v>
      </c>
      <c r="K70" s="802">
        <v>0.98</v>
      </c>
      <c r="L70" s="803">
        <v>3</v>
      </c>
      <c r="M70" s="803">
        <v>27</v>
      </c>
      <c r="N70" s="804">
        <v>9.11</v>
      </c>
      <c r="O70" s="803" t="s">
        <v>5625</v>
      </c>
      <c r="P70" s="819" t="s">
        <v>5756</v>
      </c>
      <c r="Q70" s="805">
        <f t="shared" ref="Q70:R80" si="5">H70-B70</f>
        <v>6</v>
      </c>
      <c r="R70" s="805">
        <f t="shared" si="5"/>
        <v>3</v>
      </c>
      <c r="S70" s="815">
        <f t="shared" ref="S70:S80" si="6">IF(H70=0,"",H70*N70)</f>
        <v>54.66</v>
      </c>
      <c r="T70" s="815">
        <f t="shared" ref="T70:T80" si="7">IF(H70=0,"",H70*J70)</f>
        <v>10.199999999999999</v>
      </c>
      <c r="U70" s="815">
        <f t="shared" ref="U70:U80" si="8">IF(H70=0,"",T70-S70)</f>
        <v>-44.459999999999994</v>
      </c>
      <c r="V70" s="820">
        <f t="shared" ref="V70:V80" si="9">IF(H70=0,"",T70/S70)</f>
        <v>0.18660812294182216</v>
      </c>
      <c r="W70" s="806"/>
    </row>
    <row r="71" spans="1:23" ht="14.4" customHeight="1" x14ac:dyDescent="0.3">
      <c r="A71" s="867" t="s">
        <v>5757</v>
      </c>
      <c r="B71" s="815"/>
      <c r="C71" s="816"/>
      <c r="D71" s="817"/>
      <c r="E71" s="818"/>
      <c r="F71" s="797"/>
      <c r="G71" s="798"/>
      <c r="H71" s="799">
        <v>1</v>
      </c>
      <c r="I71" s="800">
        <v>5.97</v>
      </c>
      <c r="J71" s="801">
        <v>3</v>
      </c>
      <c r="K71" s="802">
        <v>3.44</v>
      </c>
      <c r="L71" s="803">
        <v>5</v>
      </c>
      <c r="M71" s="803">
        <v>49</v>
      </c>
      <c r="N71" s="804">
        <v>16.28</v>
      </c>
      <c r="O71" s="803" t="s">
        <v>5625</v>
      </c>
      <c r="P71" s="819" t="s">
        <v>5758</v>
      </c>
      <c r="Q71" s="805">
        <f t="shared" si="5"/>
        <v>1</v>
      </c>
      <c r="R71" s="805">
        <f t="shared" si="5"/>
        <v>5.97</v>
      </c>
      <c r="S71" s="815">
        <f t="shared" si="6"/>
        <v>16.28</v>
      </c>
      <c r="T71" s="815">
        <f t="shared" si="7"/>
        <v>3</v>
      </c>
      <c r="U71" s="815">
        <f t="shared" si="8"/>
        <v>-13.280000000000001</v>
      </c>
      <c r="V71" s="820">
        <f t="shared" si="9"/>
        <v>0.18427518427518427</v>
      </c>
      <c r="W71" s="806"/>
    </row>
    <row r="72" spans="1:23" ht="14.4" customHeight="1" x14ac:dyDescent="0.3">
      <c r="A72" s="868" t="s">
        <v>5759</v>
      </c>
      <c r="B72" s="861">
        <v>1</v>
      </c>
      <c r="C72" s="863">
        <v>3.6</v>
      </c>
      <c r="D72" s="821">
        <v>4</v>
      </c>
      <c r="E72" s="854"/>
      <c r="F72" s="855"/>
      <c r="G72" s="812"/>
      <c r="H72" s="864"/>
      <c r="I72" s="865"/>
      <c r="J72" s="814"/>
      <c r="K72" s="857">
        <v>5.76</v>
      </c>
      <c r="L72" s="856">
        <v>7</v>
      </c>
      <c r="M72" s="856">
        <v>62</v>
      </c>
      <c r="N72" s="858">
        <v>20.82</v>
      </c>
      <c r="O72" s="856" t="s">
        <v>5625</v>
      </c>
      <c r="P72" s="859" t="s">
        <v>5760</v>
      </c>
      <c r="Q72" s="860">
        <f t="shared" si="5"/>
        <v>-1</v>
      </c>
      <c r="R72" s="860">
        <f t="shared" si="5"/>
        <v>-3.6</v>
      </c>
      <c r="S72" s="861" t="str">
        <f t="shared" si="6"/>
        <v/>
      </c>
      <c r="T72" s="861" t="str">
        <f t="shared" si="7"/>
        <v/>
      </c>
      <c r="U72" s="861" t="str">
        <f t="shared" si="8"/>
        <v/>
      </c>
      <c r="V72" s="862" t="str">
        <f t="shared" si="9"/>
        <v/>
      </c>
      <c r="W72" s="813"/>
    </row>
    <row r="73" spans="1:23" ht="14.4" customHeight="1" x14ac:dyDescent="0.3">
      <c r="A73" s="867" t="s">
        <v>5761</v>
      </c>
      <c r="B73" s="815">
        <v>1</v>
      </c>
      <c r="C73" s="816">
        <v>21.14</v>
      </c>
      <c r="D73" s="817">
        <v>12</v>
      </c>
      <c r="E73" s="799">
        <v>1</v>
      </c>
      <c r="F73" s="800">
        <v>23</v>
      </c>
      <c r="G73" s="801">
        <v>28</v>
      </c>
      <c r="H73" s="803"/>
      <c r="I73" s="797"/>
      <c r="J73" s="798"/>
      <c r="K73" s="802">
        <v>23</v>
      </c>
      <c r="L73" s="803">
        <v>12</v>
      </c>
      <c r="M73" s="803">
        <v>107</v>
      </c>
      <c r="N73" s="804">
        <v>35.67</v>
      </c>
      <c r="O73" s="803" t="s">
        <v>5625</v>
      </c>
      <c r="P73" s="819" t="s">
        <v>5762</v>
      </c>
      <c r="Q73" s="805">
        <f t="shared" si="5"/>
        <v>-1</v>
      </c>
      <c r="R73" s="805">
        <f t="shared" si="5"/>
        <v>-21.14</v>
      </c>
      <c r="S73" s="815" t="str">
        <f t="shared" si="6"/>
        <v/>
      </c>
      <c r="T73" s="815" t="str">
        <f t="shared" si="7"/>
        <v/>
      </c>
      <c r="U73" s="815" t="str">
        <f t="shared" si="8"/>
        <v/>
      </c>
      <c r="V73" s="820" t="str">
        <f t="shared" si="9"/>
        <v/>
      </c>
      <c r="W73" s="806"/>
    </row>
    <row r="74" spans="1:23" ht="14.4" customHeight="1" x14ac:dyDescent="0.3">
      <c r="A74" s="867" t="s">
        <v>5763</v>
      </c>
      <c r="B74" s="815"/>
      <c r="C74" s="816"/>
      <c r="D74" s="817"/>
      <c r="E74" s="799">
        <v>1</v>
      </c>
      <c r="F74" s="800">
        <v>14</v>
      </c>
      <c r="G74" s="801">
        <v>9</v>
      </c>
      <c r="H74" s="803"/>
      <c r="I74" s="797"/>
      <c r="J74" s="798"/>
      <c r="K74" s="802">
        <v>14</v>
      </c>
      <c r="L74" s="803">
        <v>7</v>
      </c>
      <c r="M74" s="803">
        <v>60</v>
      </c>
      <c r="N74" s="804">
        <v>20.05</v>
      </c>
      <c r="O74" s="803" t="s">
        <v>5625</v>
      </c>
      <c r="P74" s="819" t="s">
        <v>5764</v>
      </c>
      <c r="Q74" s="805">
        <f t="shared" si="5"/>
        <v>0</v>
      </c>
      <c r="R74" s="805">
        <f t="shared" si="5"/>
        <v>0</v>
      </c>
      <c r="S74" s="815" t="str">
        <f t="shared" si="6"/>
        <v/>
      </c>
      <c r="T74" s="815" t="str">
        <f t="shared" si="7"/>
        <v/>
      </c>
      <c r="U74" s="815" t="str">
        <f t="shared" si="8"/>
        <v/>
      </c>
      <c r="V74" s="820" t="str">
        <f t="shared" si="9"/>
        <v/>
      </c>
      <c r="W74" s="806"/>
    </row>
    <row r="75" spans="1:23" ht="14.4" customHeight="1" x14ac:dyDescent="0.3">
      <c r="A75" s="867" t="s">
        <v>5765</v>
      </c>
      <c r="B75" s="808">
        <v>2</v>
      </c>
      <c r="C75" s="809">
        <v>24.18</v>
      </c>
      <c r="D75" s="810">
        <v>7.5</v>
      </c>
      <c r="E75" s="818">
        <v>1</v>
      </c>
      <c r="F75" s="797">
        <v>8.82</v>
      </c>
      <c r="G75" s="798">
        <v>6</v>
      </c>
      <c r="H75" s="803"/>
      <c r="I75" s="797"/>
      <c r="J75" s="798"/>
      <c r="K75" s="802">
        <v>16.23</v>
      </c>
      <c r="L75" s="803">
        <v>10</v>
      </c>
      <c r="M75" s="803">
        <v>86</v>
      </c>
      <c r="N75" s="804">
        <v>28.81</v>
      </c>
      <c r="O75" s="803" t="s">
        <v>5625</v>
      </c>
      <c r="P75" s="819" t="s">
        <v>5766</v>
      </c>
      <c r="Q75" s="805">
        <f t="shared" si="5"/>
        <v>-2</v>
      </c>
      <c r="R75" s="805">
        <f t="shared" si="5"/>
        <v>-24.18</v>
      </c>
      <c r="S75" s="815" t="str">
        <f t="shared" si="6"/>
        <v/>
      </c>
      <c r="T75" s="815" t="str">
        <f t="shared" si="7"/>
        <v/>
      </c>
      <c r="U75" s="815" t="str">
        <f t="shared" si="8"/>
        <v/>
      </c>
      <c r="V75" s="820" t="str">
        <f t="shared" si="9"/>
        <v/>
      </c>
      <c r="W75" s="806"/>
    </row>
    <row r="76" spans="1:23" ht="14.4" customHeight="1" x14ac:dyDescent="0.3">
      <c r="A76" s="867" t="s">
        <v>5767</v>
      </c>
      <c r="B76" s="815"/>
      <c r="C76" s="816"/>
      <c r="D76" s="817"/>
      <c r="E76" s="799">
        <v>1</v>
      </c>
      <c r="F76" s="800">
        <v>1.08</v>
      </c>
      <c r="G76" s="801">
        <v>3</v>
      </c>
      <c r="H76" s="803"/>
      <c r="I76" s="797"/>
      <c r="J76" s="798"/>
      <c r="K76" s="802">
        <v>1.76</v>
      </c>
      <c r="L76" s="803">
        <v>5</v>
      </c>
      <c r="M76" s="803">
        <v>42</v>
      </c>
      <c r="N76" s="804">
        <v>14.05</v>
      </c>
      <c r="O76" s="803" t="s">
        <v>5625</v>
      </c>
      <c r="P76" s="819" t="s">
        <v>5768</v>
      </c>
      <c r="Q76" s="805">
        <f t="shared" si="5"/>
        <v>0</v>
      </c>
      <c r="R76" s="805">
        <f t="shared" si="5"/>
        <v>0</v>
      </c>
      <c r="S76" s="815" t="str">
        <f t="shared" si="6"/>
        <v/>
      </c>
      <c r="T76" s="815" t="str">
        <f t="shared" si="7"/>
        <v/>
      </c>
      <c r="U76" s="815" t="str">
        <f t="shared" si="8"/>
        <v/>
      </c>
      <c r="V76" s="820" t="str">
        <f t="shared" si="9"/>
        <v/>
      </c>
      <c r="W76" s="806"/>
    </row>
    <row r="77" spans="1:23" ht="14.4" customHeight="1" x14ac:dyDescent="0.3">
      <c r="A77" s="867" t="s">
        <v>5769</v>
      </c>
      <c r="B77" s="815"/>
      <c r="C77" s="816"/>
      <c r="D77" s="817"/>
      <c r="E77" s="818"/>
      <c r="F77" s="797"/>
      <c r="G77" s="798"/>
      <c r="H77" s="799">
        <v>2</v>
      </c>
      <c r="I77" s="800">
        <v>15.62</v>
      </c>
      <c r="J77" s="807">
        <v>21</v>
      </c>
      <c r="K77" s="802">
        <v>7.65</v>
      </c>
      <c r="L77" s="803">
        <v>6</v>
      </c>
      <c r="M77" s="803">
        <v>53</v>
      </c>
      <c r="N77" s="804">
        <v>17.829999999999998</v>
      </c>
      <c r="O77" s="803" t="s">
        <v>5625</v>
      </c>
      <c r="P77" s="819" t="s">
        <v>5770</v>
      </c>
      <c r="Q77" s="805">
        <f t="shared" si="5"/>
        <v>2</v>
      </c>
      <c r="R77" s="805">
        <f t="shared" si="5"/>
        <v>15.62</v>
      </c>
      <c r="S77" s="815">
        <f t="shared" si="6"/>
        <v>35.659999999999997</v>
      </c>
      <c r="T77" s="815">
        <f t="shared" si="7"/>
        <v>42</v>
      </c>
      <c r="U77" s="815">
        <f t="shared" si="8"/>
        <v>6.3400000000000034</v>
      </c>
      <c r="V77" s="820">
        <f t="shared" si="9"/>
        <v>1.1777902411665733</v>
      </c>
      <c r="W77" s="806">
        <v>14</v>
      </c>
    </row>
    <row r="78" spans="1:23" ht="14.4" customHeight="1" x14ac:dyDescent="0.3">
      <c r="A78" s="867" t="s">
        <v>5771</v>
      </c>
      <c r="B78" s="808">
        <v>2</v>
      </c>
      <c r="C78" s="809">
        <v>5.45</v>
      </c>
      <c r="D78" s="810">
        <v>2.5</v>
      </c>
      <c r="E78" s="818"/>
      <c r="F78" s="797"/>
      <c r="G78" s="798"/>
      <c r="H78" s="803">
        <v>1</v>
      </c>
      <c r="I78" s="797">
        <v>6.83</v>
      </c>
      <c r="J78" s="798">
        <v>1</v>
      </c>
      <c r="K78" s="802">
        <v>2.23</v>
      </c>
      <c r="L78" s="803">
        <v>1</v>
      </c>
      <c r="M78" s="803">
        <v>6</v>
      </c>
      <c r="N78" s="804">
        <v>1.98</v>
      </c>
      <c r="O78" s="803" t="s">
        <v>5625</v>
      </c>
      <c r="P78" s="819" t="s">
        <v>5772</v>
      </c>
      <c r="Q78" s="805">
        <f t="shared" si="5"/>
        <v>-1</v>
      </c>
      <c r="R78" s="805">
        <f t="shared" si="5"/>
        <v>1.38</v>
      </c>
      <c r="S78" s="815">
        <f t="shared" si="6"/>
        <v>1.98</v>
      </c>
      <c r="T78" s="815">
        <f t="shared" si="7"/>
        <v>1</v>
      </c>
      <c r="U78" s="815">
        <f t="shared" si="8"/>
        <v>-0.98</v>
      </c>
      <c r="V78" s="820">
        <f t="shared" si="9"/>
        <v>0.50505050505050508</v>
      </c>
      <c r="W78" s="806"/>
    </row>
    <row r="79" spans="1:23" ht="14.4" customHeight="1" x14ac:dyDescent="0.3">
      <c r="A79" s="867" t="s">
        <v>5773</v>
      </c>
      <c r="B79" s="815">
        <v>1</v>
      </c>
      <c r="C79" s="816">
        <v>10.74</v>
      </c>
      <c r="D79" s="817">
        <v>3</v>
      </c>
      <c r="E79" s="818"/>
      <c r="F79" s="797"/>
      <c r="G79" s="798"/>
      <c r="H79" s="799"/>
      <c r="I79" s="800"/>
      <c r="J79" s="801"/>
      <c r="K79" s="802">
        <v>0.99</v>
      </c>
      <c r="L79" s="803">
        <v>2</v>
      </c>
      <c r="M79" s="803">
        <v>19</v>
      </c>
      <c r="N79" s="804">
        <v>6.35</v>
      </c>
      <c r="O79" s="803" t="s">
        <v>5625</v>
      </c>
      <c r="P79" s="819" t="s">
        <v>5774</v>
      </c>
      <c r="Q79" s="805">
        <f t="shared" si="5"/>
        <v>-1</v>
      </c>
      <c r="R79" s="805">
        <f t="shared" si="5"/>
        <v>-10.74</v>
      </c>
      <c r="S79" s="815" t="str">
        <f t="shared" si="6"/>
        <v/>
      </c>
      <c r="T79" s="815" t="str">
        <f t="shared" si="7"/>
        <v/>
      </c>
      <c r="U79" s="815" t="str">
        <f t="shared" si="8"/>
        <v/>
      </c>
      <c r="V79" s="820" t="str">
        <f t="shared" si="9"/>
        <v/>
      </c>
      <c r="W79" s="806"/>
    </row>
    <row r="80" spans="1:23" ht="14.4" customHeight="1" thickBot="1" x14ac:dyDescent="0.35">
      <c r="A80" s="869" t="s">
        <v>5775</v>
      </c>
      <c r="B80" s="870"/>
      <c r="C80" s="871"/>
      <c r="D80" s="872"/>
      <c r="E80" s="873">
        <v>2</v>
      </c>
      <c r="F80" s="874">
        <v>8.52</v>
      </c>
      <c r="G80" s="875">
        <v>6.5</v>
      </c>
      <c r="H80" s="876">
        <v>2</v>
      </c>
      <c r="I80" s="877">
        <v>7.63</v>
      </c>
      <c r="J80" s="878">
        <v>8.5</v>
      </c>
      <c r="K80" s="879">
        <v>4.0999999999999996</v>
      </c>
      <c r="L80" s="880">
        <v>6</v>
      </c>
      <c r="M80" s="880">
        <v>55</v>
      </c>
      <c r="N80" s="881">
        <v>18.37</v>
      </c>
      <c r="O80" s="880" t="s">
        <v>5625</v>
      </c>
      <c r="P80" s="882" t="s">
        <v>5776</v>
      </c>
      <c r="Q80" s="883">
        <f t="shared" si="5"/>
        <v>2</v>
      </c>
      <c r="R80" s="883">
        <f t="shared" si="5"/>
        <v>7.63</v>
      </c>
      <c r="S80" s="870">
        <f t="shared" si="6"/>
        <v>36.74</v>
      </c>
      <c r="T80" s="870">
        <f t="shared" si="7"/>
        <v>17</v>
      </c>
      <c r="U80" s="870">
        <f t="shared" si="8"/>
        <v>-19.740000000000002</v>
      </c>
      <c r="V80" s="884">
        <f t="shared" si="9"/>
        <v>0.46271094175285787</v>
      </c>
      <c r="W80" s="88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1:Q1048576">
    <cfRule type="cellIs" dxfId="12" priority="9" stopIfTrue="1" operator="lessThan">
      <formula>0</formula>
    </cfRule>
  </conditionalFormatting>
  <conditionalFormatting sqref="U81:U1048576">
    <cfRule type="cellIs" dxfId="11" priority="8" stopIfTrue="1" operator="greaterThan">
      <formula>0</formula>
    </cfRule>
  </conditionalFormatting>
  <conditionalFormatting sqref="V81:V1048576">
    <cfRule type="cellIs" dxfId="10" priority="7" stopIfTrue="1" operator="greaterThan">
      <formula>1</formula>
    </cfRule>
  </conditionalFormatting>
  <conditionalFormatting sqref="V81:V1048576">
    <cfRule type="cellIs" dxfId="9" priority="4" stopIfTrue="1" operator="greaterThan">
      <formula>1</formula>
    </cfRule>
  </conditionalFormatting>
  <conditionalFormatting sqref="U81:U1048576">
    <cfRule type="cellIs" dxfId="8" priority="5" stopIfTrue="1" operator="greaterThan">
      <formula>0</formula>
    </cfRule>
  </conditionalFormatting>
  <conditionalFormatting sqref="Q81:Q1048576">
    <cfRule type="cellIs" dxfId="7" priority="6" stopIfTrue="1" operator="lessThan">
      <formula>0</formula>
    </cfRule>
  </conditionalFormatting>
  <conditionalFormatting sqref="V5:V80">
    <cfRule type="cellIs" dxfId="6" priority="1" stopIfTrue="1" operator="greaterThan">
      <formula>1</formula>
    </cfRule>
  </conditionalFormatting>
  <conditionalFormatting sqref="U5:U80">
    <cfRule type="cellIs" dxfId="5" priority="2" stopIfTrue="1" operator="greaterThan">
      <formula>0</formula>
    </cfRule>
  </conditionalFormatting>
  <conditionalFormatting sqref="Q5:Q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4813414</v>
      </c>
      <c r="C3" s="352">
        <f t="shared" ref="C3:L3" si="0">SUBTOTAL(9,C6:C1048576)</f>
        <v>10</v>
      </c>
      <c r="D3" s="352">
        <f t="shared" si="0"/>
        <v>6010895</v>
      </c>
      <c r="E3" s="352">
        <f t="shared" si="0"/>
        <v>17.549155494794896</v>
      </c>
      <c r="F3" s="352">
        <f t="shared" si="0"/>
        <v>5450711</v>
      </c>
      <c r="G3" s="355">
        <f>IF(B3&lt;&gt;0,F3/B3,"")</f>
        <v>1.1324002049273136</v>
      </c>
      <c r="H3" s="351">
        <f t="shared" si="0"/>
        <v>241118.43</v>
      </c>
      <c r="I3" s="352">
        <f t="shared" si="0"/>
        <v>2</v>
      </c>
      <c r="J3" s="352">
        <f t="shared" si="0"/>
        <v>429283.71000000008</v>
      </c>
      <c r="K3" s="352">
        <f t="shared" si="0"/>
        <v>1.9215891594803165</v>
      </c>
      <c r="L3" s="352">
        <f t="shared" si="0"/>
        <v>515913.2699999999</v>
      </c>
      <c r="M3" s="353">
        <f>IF(H3&lt;&gt;0,L3/H3,"")</f>
        <v>2.1396675069591318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6"/>
      <c r="B5" s="887">
        <v>2012</v>
      </c>
      <c r="C5" s="888"/>
      <c r="D5" s="888">
        <v>2013</v>
      </c>
      <c r="E5" s="888"/>
      <c r="F5" s="888">
        <v>2014</v>
      </c>
      <c r="G5" s="774" t="s">
        <v>2</v>
      </c>
      <c r="H5" s="887">
        <v>2012</v>
      </c>
      <c r="I5" s="888"/>
      <c r="J5" s="888">
        <v>2013</v>
      </c>
      <c r="K5" s="888"/>
      <c r="L5" s="888">
        <v>2014</v>
      </c>
      <c r="M5" s="774" t="s">
        <v>2</v>
      </c>
    </row>
    <row r="6" spans="1:13" ht="14.4" customHeight="1" x14ac:dyDescent="0.3">
      <c r="A6" s="737" t="s">
        <v>4759</v>
      </c>
      <c r="B6" s="789"/>
      <c r="C6" s="723"/>
      <c r="D6" s="789"/>
      <c r="E6" s="723"/>
      <c r="F6" s="789">
        <v>258</v>
      </c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4764</v>
      </c>
      <c r="B7" s="790">
        <v>738</v>
      </c>
      <c r="C7" s="650">
        <v>1</v>
      </c>
      <c r="D7" s="790"/>
      <c r="E7" s="650"/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2408</v>
      </c>
      <c r="B8" s="790"/>
      <c r="C8" s="650"/>
      <c r="D8" s="790">
        <v>742</v>
      </c>
      <c r="E8" s="650"/>
      <c r="F8" s="790"/>
      <c r="G8" s="666"/>
      <c r="H8" s="790"/>
      <c r="I8" s="650"/>
      <c r="J8" s="790"/>
      <c r="K8" s="650"/>
      <c r="L8" s="790"/>
      <c r="M8" s="689"/>
    </row>
    <row r="9" spans="1:13" ht="14.4" customHeight="1" x14ac:dyDescent="0.3">
      <c r="A9" s="676" t="s">
        <v>4772</v>
      </c>
      <c r="B9" s="790">
        <v>4669</v>
      </c>
      <c r="C9" s="650">
        <v>1</v>
      </c>
      <c r="D9" s="790">
        <v>4001</v>
      </c>
      <c r="E9" s="650">
        <v>0.8569286785178839</v>
      </c>
      <c r="F9" s="790">
        <v>2605</v>
      </c>
      <c r="G9" s="666">
        <v>0.55793531805525809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5778</v>
      </c>
      <c r="B10" s="790">
        <v>1959</v>
      </c>
      <c r="C10" s="650">
        <v>1</v>
      </c>
      <c r="D10" s="790"/>
      <c r="E10" s="650"/>
      <c r="F10" s="790"/>
      <c r="G10" s="666"/>
      <c r="H10" s="790">
        <v>17718.07</v>
      </c>
      <c r="I10" s="650">
        <v>1</v>
      </c>
      <c r="J10" s="790"/>
      <c r="K10" s="650"/>
      <c r="L10" s="790"/>
      <c r="M10" s="689"/>
    </row>
    <row r="11" spans="1:13" ht="14.4" customHeight="1" x14ac:dyDescent="0.3">
      <c r="A11" s="676" t="s">
        <v>4782</v>
      </c>
      <c r="B11" s="790">
        <v>231248</v>
      </c>
      <c r="C11" s="650">
        <v>1</v>
      </c>
      <c r="D11" s="790">
        <v>273245</v>
      </c>
      <c r="E11" s="650">
        <v>1.1816102193316267</v>
      </c>
      <c r="F11" s="790">
        <v>367222</v>
      </c>
      <c r="G11" s="666">
        <v>1.5880007610876634</v>
      </c>
      <c r="H11" s="790"/>
      <c r="I11" s="650"/>
      <c r="J11" s="790"/>
      <c r="K11" s="650"/>
      <c r="L11" s="790"/>
      <c r="M11" s="689"/>
    </row>
    <row r="12" spans="1:13" ht="14.4" customHeight="1" x14ac:dyDescent="0.3">
      <c r="A12" s="676" t="s">
        <v>5779</v>
      </c>
      <c r="B12" s="790">
        <v>2666063</v>
      </c>
      <c r="C12" s="650">
        <v>1</v>
      </c>
      <c r="D12" s="790">
        <v>2834304</v>
      </c>
      <c r="E12" s="650">
        <v>1.0631046603174794</v>
      </c>
      <c r="F12" s="790">
        <v>2255760</v>
      </c>
      <c r="G12" s="666">
        <v>0.84610153623526529</v>
      </c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5780</v>
      </c>
      <c r="B13" s="790">
        <v>880655</v>
      </c>
      <c r="C13" s="650">
        <v>1</v>
      </c>
      <c r="D13" s="790">
        <v>1061492</v>
      </c>
      <c r="E13" s="650">
        <v>1.2053437498225752</v>
      </c>
      <c r="F13" s="790">
        <v>1125148</v>
      </c>
      <c r="G13" s="666">
        <v>1.2776263122335081</v>
      </c>
      <c r="H13" s="790">
        <v>223400.36</v>
      </c>
      <c r="I13" s="650">
        <v>1</v>
      </c>
      <c r="J13" s="790">
        <v>429283.71000000008</v>
      </c>
      <c r="K13" s="650">
        <v>1.9215891594803165</v>
      </c>
      <c r="L13" s="790">
        <v>515913.2699999999</v>
      </c>
      <c r="M13" s="689">
        <v>2.309366332265534</v>
      </c>
    </row>
    <row r="14" spans="1:13" ht="14.4" customHeight="1" x14ac:dyDescent="0.3">
      <c r="A14" s="676" t="s">
        <v>5781</v>
      </c>
      <c r="B14" s="790">
        <v>229183</v>
      </c>
      <c r="C14" s="650">
        <v>1</v>
      </c>
      <c r="D14" s="790">
        <v>269460</v>
      </c>
      <c r="E14" s="650">
        <v>1.1757416562310468</v>
      </c>
      <c r="F14" s="790">
        <v>420342</v>
      </c>
      <c r="G14" s="666">
        <v>1.8340889158445435</v>
      </c>
      <c r="H14" s="790"/>
      <c r="I14" s="650"/>
      <c r="J14" s="790"/>
      <c r="K14" s="650"/>
      <c r="L14" s="790"/>
      <c r="M14" s="689"/>
    </row>
    <row r="15" spans="1:13" ht="14.4" customHeight="1" x14ac:dyDescent="0.3">
      <c r="A15" s="676" t="s">
        <v>5782</v>
      </c>
      <c r="B15" s="790">
        <v>308027</v>
      </c>
      <c r="C15" s="650">
        <v>1</v>
      </c>
      <c r="D15" s="790">
        <v>321034</v>
      </c>
      <c r="E15" s="650">
        <v>1.0422268177789609</v>
      </c>
      <c r="F15" s="790">
        <v>154959</v>
      </c>
      <c r="G15" s="666">
        <v>0.50306953611209404</v>
      </c>
      <c r="H15" s="790"/>
      <c r="I15" s="650"/>
      <c r="J15" s="790"/>
      <c r="K15" s="650"/>
      <c r="L15" s="790"/>
      <c r="M15" s="689"/>
    </row>
    <row r="16" spans="1:13" ht="14.4" customHeight="1" x14ac:dyDescent="0.3">
      <c r="A16" s="676" t="s">
        <v>5783</v>
      </c>
      <c r="B16" s="790">
        <v>439824</v>
      </c>
      <c r="C16" s="650">
        <v>1</v>
      </c>
      <c r="D16" s="790">
        <v>721446</v>
      </c>
      <c r="E16" s="650">
        <v>1.6403061224489797</v>
      </c>
      <c r="F16" s="790">
        <v>1013838</v>
      </c>
      <c r="G16" s="666">
        <v>2.3050993124522536</v>
      </c>
      <c r="H16" s="790"/>
      <c r="I16" s="650"/>
      <c r="J16" s="790"/>
      <c r="K16" s="650"/>
      <c r="L16" s="790"/>
      <c r="M16" s="689"/>
    </row>
    <row r="17" spans="1:13" ht="14.4" customHeight="1" x14ac:dyDescent="0.3">
      <c r="A17" s="676" t="s">
        <v>5784</v>
      </c>
      <c r="B17" s="790">
        <v>51048</v>
      </c>
      <c r="C17" s="650">
        <v>1</v>
      </c>
      <c r="D17" s="790">
        <v>479029</v>
      </c>
      <c r="E17" s="650">
        <v>9.3838935903463412</v>
      </c>
      <c r="F17" s="790">
        <v>15492</v>
      </c>
      <c r="G17" s="666">
        <v>0.30347907851433942</v>
      </c>
      <c r="H17" s="790"/>
      <c r="I17" s="650"/>
      <c r="J17" s="790"/>
      <c r="K17" s="650"/>
      <c r="L17" s="790"/>
      <c r="M17" s="689"/>
    </row>
    <row r="18" spans="1:13" ht="14.4" customHeight="1" thickBot="1" x14ac:dyDescent="0.35">
      <c r="A18" s="792" t="s">
        <v>5785</v>
      </c>
      <c r="B18" s="791"/>
      <c r="C18" s="656"/>
      <c r="D18" s="791">
        <v>46142</v>
      </c>
      <c r="E18" s="656"/>
      <c r="F18" s="791">
        <v>95087</v>
      </c>
      <c r="G18" s="667"/>
      <c r="H18" s="791"/>
      <c r="I18" s="656"/>
      <c r="J18" s="791"/>
      <c r="K18" s="656"/>
      <c r="L18" s="791"/>
      <c r="M18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6478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68822.080000000002</v>
      </c>
      <c r="G3" s="215">
        <f t="shared" si="0"/>
        <v>5054532.43</v>
      </c>
      <c r="H3" s="216"/>
      <c r="I3" s="216"/>
      <c r="J3" s="211">
        <f t="shared" si="0"/>
        <v>71998.729999999981</v>
      </c>
      <c r="K3" s="215">
        <f t="shared" si="0"/>
        <v>6440178.7100000009</v>
      </c>
      <c r="L3" s="216"/>
      <c r="M3" s="216"/>
      <c r="N3" s="211">
        <f t="shared" si="0"/>
        <v>57379.829999999994</v>
      </c>
      <c r="O3" s="215">
        <f t="shared" si="0"/>
        <v>5966624.2699999996</v>
      </c>
      <c r="P3" s="181">
        <f>IF(G3=0,"",O3/G3)</f>
        <v>1.1804502894444779</v>
      </c>
      <c r="Q3" s="213">
        <f>IF(N3=0,"",O3/N3)</f>
        <v>103.98469758449964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4785</v>
      </c>
      <c r="B6" s="723" t="s">
        <v>5786</v>
      </c>
      <c r="C6" s="723" t="s">
        <v>4672</v>
      </c>
      <c r="D6" s="723" t="s">
        <v>5787</v>
      </c>
      <c r="E6" s="723" t="s">
        <v>5788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258</v>
      </c>
      <c r="P6" s="728"/>
      <c r="Q6" s="736">
        <v>258</v>
      </c>
    </row>
    <row r="7" spans="1:17" ht="14.4" customHeight="1" x14ac:dyDescent="0.3">
      <c r="A7" s="649" t="s">
        <v>4830</v>
      </c>
      <c r="B7" s="650" t="s">
        <v>5075</v>
      </c>
      <c r="C7" s="650" t="s">
        <v>4672</v>
      </c>
      <c r="D7" s="650" t="s">
        <v>4714</v>
      </c>
      <c r="E7" s="650" t="s">
        <v>4715</v>
      </c>
      <c r="F7" s="653">
        <v>1</v>
      </c>
      <c r="G7" s="653">
        <v>738</v>
      </c>
      <c r="H7" s="653">
        <v>1</v>
      </c>
      <c r="I7" s="653">
        <v>738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566</v>
      </c>
      <c r="B8" s="650" t="s">
        <v>5597</v>
      </c>
      <c r="C8" s="650" t="s">
        <v>4672</v>
      </c>
      <c r="D8" s="650" t="s">
        <v>4714</v>
      </c>
      <c r="E8" s="650" t="s">
        <v>4715</v>
      </c>
      <c r="F8" s="653"/>
      <c r="G8" s="653"/>
      <c r="H8" s="653"/>
      <c r="I8" s="653"/>
      <c r="J8" s="653">
        <v>1</v>
      </c>
      <c r="K8" s="653">
        <v>742</v>
      </c>
      <c r="L8" s="653"/>
      <c r="M8" s="653">
        <v>742</v>
      </c>
      <c r="N8" s="653"/>
      <c r="O8" s="653"/>
      <c r="P8" s="666"/>
      <c r="Q8" s="654"/>
    </row>
    <row r="9" spans="1:17" ht="14.4" customHeight="1" x14ac:dyDescent="0.3">
      <c r="A9" s="649" t="s">
        <v>5606</v>
      </c>
      <c r="B9" s="650" t="s">
        <v>5789</v>
      </c>
      <c r="C9" s="650" t="s">
        <v>4672</v>
      </c>
      <c r="D9" s="650" t="s">
        <v>5790</v>
      </c>
      <c r="E9" s="650" t="s">
        <v>5791</v>
      </c>
      <c r="F9" s="653">
        <v>2</v>
      </c>
      <c r="G9" s="653">
        <v>214</v>
      </c>
      <c r="H9" s="653">
        <v>1</v>
      </c>
      <c r="I9" s="653">
        <v>107</v>
      </c>
      <c r="J9" s="653">
        <v>5</v>
      </c>
      <c r="K9" s="653">
        <v>540</v>
      </c>
      <c r="L9" s="653">
        <v>2.5233644859813085</v>
      </c>
      <c r="M9" s="653">
        <v>108</v>
      </c>
      <c r="N9" s="653"/>
      <c r="O9" s="653"/>
      <c r="P9" s="666"/>
      <c r="Q9" s="654"/>
    </row>
    <row r="10" spans="1:17" ht="14.4" customHeight="1" x14ac:dyDescent="0.3">
      <c r="A10" s="649" t="s">
        <v>5606</v>
      </c>
      <c r="B10" s="650" t="s">
        <v>5789</v>
      </c>
      <c r="C10" s="650" t="s">
        <v>4672</v>
      </c>
      <c r="D10" s="650" t="s">
        <v>5792</v>
      </c>
      <c r="E10" s="650" t="s">
        <v>5793</v>
      </c>
      <c r="F10" s="653"/>
      <c r="G10" s="653"/>
      <c r="H10" s="653"/>
      <c r="I10" s="653"/>
      <c r="J10" s="653">
        <v>2</v>
      </c>
      <c r="K10" s="653">
        <v>1328</v>
      </c>
      <c r="L10" s="653"/>
      <c r="M10" s="653">
        <v>664</v>
      </c>
      <c r="N10" s="653">
        <v>2</v>
      </c>
      <c r="O10" s="653">
        <v>1344</v>
      </c>
      <c r="P10" s="666"/>
      <c r="Q10" s="654">
        <v>672</v>
      </c>
    </row>
    <row r="11" spans="1:17" ht="14.4" customHeight="1" x14ac:dyDescent="0.3">
      <c r="A11" s="649" t="s">
        <v>5606</v>
      </c>
      <c r="B11" s="650" t="s">
        <v>5789</v>
      </c>
      <c r="C11" s="650" t="s">
        <v>4672</v>
      </c>
      <c r="D11" s="650" t="s">
        <v>5794</v>
      </c>
      <c r="E11" s="650" t="s">
        <v>5795</v>
      </c>
      <c r="F11" s="653">
        <v>4</v>
      </c>
      <c r="G11" s="653">
        <v>1816</v>
      </c>
      <c r="H11" s="653">
        <v>1</v>
      </c>
      <c r="I11" s="653">
        <v>454</v>
      </c>
      <c r="J11" s="653">
        <v>2</v>
      </c>
      <c r="K11" s="653">
        <v>914</v>
      </c>
      <c r="L11" s="653">
        <v>0.50330396475770922</v>
      </c>
      <c r="M11" s="653">
        <v>457</v>
      </c>
      <c r="N11" s="653">
        <v>1</v>
      </c>
      <c r="O11" s="653">
        <v>461</v>
      </c>
      <c r="P11" s="666">
        <v>0.2538546255506608</v>
      </c>
      <c r="Q11" s="654">
        <v>461</v>
      </c>
    </row>
    <row r="12" spans="1:17" ht="14.4" customHeight="1" x14ac:dyDescent="0.3">
      <c r="A12" s="649" t="s">
        <v>5606</v>
      </c>
      <c r="B12" s="650" t="s">
        <v>5789</v>
      </c>
      <c r="C12" s="650" t="s">
        <v>4672</v>
      </c>
      <c r="D12" s="650" t="s">
        <v>5796</v>
      </c>
      <c r="E12" s="650" t="s">
        <v>5797</v>
      </c>
      <c r="F12" s="653"/>
      <c r="G12" s="653"/>
      <c r="H12" s="653"/>
      <c r="I12" s="653"/>
      <c r="J12" s="653">
        <v>2</v>
      </c>
      <c r="K12" s="653">
        <v>474</v>
      </c>
      <c r="L12" s="653"/>
      <c r="M12" s="653">
        <v>237</v>
      </c>
      <c r="N12" s="653">
        <v>2</v>
      </c>
      <c r="O12" s="653">
        <v>480</v>
      </c>
      <c r="P12" s="666"/>
      <c r="Q12" s="654">
        <v>240</v>
      </c>
    </row>
    <row r="13" spans="1:17" ht="14.4" customHeight="1" x14ac:dyDescent="0.3">
      <c r="A13" s="649" t="s">
        <v>5606</v>
      </c>
      <c r="B13" s="650" t="s">
        <v>5789</v>
      </c>
      <c r="C13" s="650" t="s">
        <v>4672</v>
      </c>
      <c r="D13" s="650" t="s">
        <v>5798</v>
      </c>
      <c r="E13" s="650" t="s">
        <v>5799</v>
      </c>
      <c r="F13" s="653">
        <v>17</v>
      </c>
      <c r="G13" s="653">
        <v>1326</v>
      </c>
      <c r="H13" s="653">
        <v>1</v>
      </c>
      <c r="I13" s="653">
        <v>78</v>
      </c>
      <c r="J13" s="653">
        <v>2</v>
      </c>
      <c r="K13" s="653">
        <v>158</v>
      </c>
      <c r="L13" s="653">
        <v>0.1191553544494721</v>
      </c>
      <c r="M13" s="653">
        <v>79</v>
      </c>
      <c r="N13" s="653">
        <v>4</v>
      </c>
      <c r="O13" s="653">
        <v>320</v>
      </c>
      <c r="P13" s="666">
        <v>0.24132730015082957</v>
      </c>
      <c r="Q13" s="654">
        <v>80</v>
      </c>
    </row>
    <row r="14" spans="1:17" ht="14.4" customHeight="1" x14ac:dyDescent="0.3">
      <c r="A14" s="649" t="s">
        <v>5606</v>
      </c>
      <c r="B14" s="650" t="s">
        <v>5789</v>
      </c>
      <c r="C14" s="650" t="s">
        <v>4672</v>
      </c>
      <c r="D14" s="650" t="s">
        <v>5800</v>
      </c>
      <c r="E14" s="650" t="s">
        <v>5801</v>
      </c>
      <c r="F14" s="653">
        <v>5</v>
      </c>
      <c r="G14" s="653">
        <v>815</v>
      </c>
      <c r="H14" s="653">
        <v>1</v>
      </c>
      <c r="I14" s="653">
        <v>163</v>
      </c>
      <c r="J14" s="653">
        <v>3</v>
      </c>
      <c r="K14" s="653">
        <v>492</v>
      </c>
      <c r="L14" s="653">
        <v>0.60368098159509198</v>
      </c>
      <c r="M14" s="653">
        <v>164</v>
      </c>
      <c r="N14" s="653"/>
      <c r="O14" s="653"/>
      <c r="P14" s="666"/>
      <c r="Q14" s="654"/>
    </row>
    <row r="15" spans="1:17" ht="14.4" customHeight="1" x14ac:dyDescent="0.3">
      <c r="A15" s="649" t="s">
        <v>5606</v>
      </c>
      <c r="B15" s="650" t="s">
        <v>5789</v>
      </c>
      <c r="C15" s="650" t="s">
        <v>4672</v>
      </c>
      <c r="D15" s="650" t="s">
        <v>5802</v>
      </c>
      <c r="E15" s="650" t="s">
        <v>5803</v>
      </c>
      <c r="F15" s="653"/>
      <c r="G15" s="653"/>
      <c r="H15" s="653"/>
      <c r="I15" s="653"/>
      <c r="J15" s="653">
        <v>0</v>
      </c>
      <c r="K15" s="653">
        <v>0</v>
      </c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5606</v>
      </c>
      <c r="B16" s="650" t="s">
        <v>5789</v>
      </c>
      <c r="C16" s="650" t="s">
        <v>4672</v>
      </c>
      <c r="D16" s="650" t="s">
        <v>5804</v>
      </c>
      <c r="E16" s="650" t="s">
        <v>5805</v>
      </c>
      <c r="F16" s="653">
        <v>3</v>
      </c>
      <c r="G16" s="653">
        <v>498</v>
      </c>
      <c r="H16" s="653">
        <v>1</v>
      </c>
      <c r="I16" s="653">
        <v>166</v>
      </c>
      <c r="J16" s="653"/>
      <c r="K16" s="653"/>
      <c r="L16" s="653"/>
      <c r="M16" s="653"/>
      <c r="N16" s="653"/>
      <c r="O16" s="653"/>
      <c r="P16" s="666"/>
      <c r="Q16" s="654"/>
    </row>
    <row r="17" spans="1:17" ht="14.4" customHeight="1" x14ac:dyDescent="0.3">
      <c r="A17" s="649" t="s">
        <v>5606</v>
      </c>
      <c r="B17" s="650" t="s">
        <v>5789</v>
      </c>
      <c r="C17" s="650" t="s">
        <v>4672</v>
      </c>
      <c r="D17" s="650" t="s">
        <v>5806</v>
      </c>
      <c r="E17" s="650" t="s">
        <v>5807</v>
      </c>
      <c r="F17" s="653"/>
      <c r="G17" s="653"/>
      <c r="H17" s="653"/>
      <c r="I17" s="653"/>
      <c r="J17" s="653">
        <v>1</v>
      </c>
      <c r="K17" s="653">
        <v>95</v>
      </c>
      <c r="L17" s="653"/>
      <c r="M17" s="653">
        <v>95</v>
      </c>
      <c r="N17" s="653"/>
      <c r="O17" s="653"/>
      <c r="P17" s="666"/>
      <c r="Q17" s="654"/>
    </row>
    <row r="18" spans="1:17" ht="14.4" customHeight="1" x14ac:dyDescent="0.3">
      <c r="A18" s="649" t="s">
        <v>5808</v>
      </c>
      <c r="B18" s="650" t="s">
        <v>5809</v>
      </c>
      <c r="C18" s="650" t="s">
        <v>4637</v>
      </c>
      <c r="D18" s="650" t="s">
        <v>5810</v>
      </c>
      <c r="E18" s="650" t="s">
        <v>5811</v>
      </c>
      <c r="F18" s="653">
        <v>0.3</v>
      </c>
      <c r="G18" s="653">
        <v>649.59</v>
      </c>
      <c r="H18" s="653">
        <v>1</v>
      </c>
      <c r="I18" s="653">
        <v>2165.3000000000002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5808</v>
      </c>
      <c r="B19" s="650" t="s">
        <v>5809</v>
      </c>
      <c r="C19" s="650" t="s">
        <v>5274</v>
      </c>
      <c r="D19" s="650" t="s">
        <v>5812</v>
      </c>
      <c r="E19" s="650" t="s">
        <v>4632</v>
      </c>
      <c r="F19" s="653">
        <v>800</v>
      </c>
      <c r="G19" s="653">
        <v>4496</v>
      </c>
      <c r="H19" s="653">
        <v>1</v>
      </c>
      <c r="I19" s="653">
        <v>5.62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5808</v>
      </c>
      <c r="B20" s="650" t="s">
        <v>5809</v>
      </c>
      <c r="C20" s="650" t="s">
        <v>5274</v>
      </c>
      <c r="D20" s="650" t="s">
        <v>5813</v>
      </c>
      <c r="E20" s="650" t="s">
        <v>4632</v>
      </c>
      <c r="F20" s="653">
        <v>404</v>
      </c>
      <c r="G20" s="653">
        <v>12572.48</v>
      </c>
      <c r="H20" s="653">
        <v>1</v>
      </c>
      <c r="I20" s="653">
        <v>31.119999999999997</v>
      </c>
      <c r="J20" s="653"/>
      <c r="K20" s="653"/>
      <c r="L20" s="653"/>
      <c r="M20" s="653"/>
      <c r="N20" s="653"/>
      <c r="O20" s="653"/>
      <c r="P20" s="666"/>
      <c r="Q20" s="654"/>
    </row>
    <row r="21" spans="1:17" ht="14.4" customHeight="1" x14ac:dyDescent="0.3">
      <c r="A21" s="649" t="s">
        <v>5808</v>
      </c>
      <c r="B21" s="650" t="s">
        <v>5809</v>
      </c>
      <c r="C21" s="650" t="s">
        <v>4672</v>
      </c>
      <c r="D21" s="650" t="s">
        <v>5814</v>
      </c>
      <c r="E21" s="650" t="s">
        <v>5815</v>
      </c>
      <c r="F21" s="653">
        <v>1</v>
      </c>
      <c r="G21" s="653">
        <v>1550</v>
      </c>
      <c r="H21" s="653">
        <v>1</v>
      </c>
      <c r="I21" s="653">
        <v>1550</v>
      </c>
      <c r="J21" s="653"/>
      <c r="K21" s="653"/>
      <c r="L21" s="653"/>
      <c r="M21" s="653"/>
      <c r="N21" s="653"/>
      <c r="O21" s="653"/>
      <c r="P21" s="666"/>
      <c r="Q21" s="654"/>
    </row>
    <row r="22" spans="1:17" ht="14.4" customHeight="1" x14ac:dyDescent="0.3">
      <c r="A22" s="649" t="s">
        <v>5808</v>
      </c>
      <c r="B22" s="650" t="s">
        <v>5809</v>
      </c>
      <c r="C22" s="650" t="s">
        <v>4672</v>
      </c>
      <c r="D22" s="650" t="s">
        <v>5816</v>
      </c>
      <c r="E22" s="650" t="s">
        <v>5817</v>
      </c>
      <c r="F22" s="653">
        <v>1</v>
      </c>
      <c r="G22" s="653">
        <v>409</v>
      </c>
      <c r="H22" s="653">
        <v>1</v>
      </c>
      <c r="I22" s="653">
        <v>409</v>
      </c>
      <c r="J22" s="653"/>
      <c r="K22" s="653"/>
      <c r="L22" s="653"/>
      <c r="M22" s="653"/>
      <c r="N22" s="653"/>
      <c r="O22" s="653"/>
      <c r="P22" s="666"/>
      <c r="Q22" s="654"/>
    </row>
    <row r="23" spans="1:17" ht="14.4" customHeight="1" x14ac:dyDescent="0.3">
      <c r="A23" s="649" t="s">
        <v>5616</v>
      </c>
      <c r="B23" s="650" t="s">
        <v>5818</v>
      </c>
      <c r="C23" s="650" t="s">
        <v>4672</v>
      </c>
      <c r="D23" s="650" t="s">
        <v>5819</v>
      </c>
      <c r="E23" s="650" t="s">
        <v>5820</v>
      </c>
      <c r="F23" s="653"/>
      <c r="G23" s="653"/>
      <c r="H23" s="653"/>
      <c r="I23" s="653"/>
      <c r="J23" s="653"/>
      <c r="K23" s="653"/>
      <c r="L23" s="653"/>
      <c r="M23" s="653"/>
      <c r="N23" s="653">
        <v>0</v>
      </c>
      <c r="O23" s="653">
        <v>0</v>
      </c>
      <c r="P23" s="666"/>
      <c r="Q23" s="654"/>
    </row>
    <row r="24" spans="1:17" ht="14.4" customHeight="1" x14ac:dyDescent="0.3">
      <c r="A24" s="649" t="s">
        <v>5616</v>
      </c>
      <c r="B24" s="650" t="s">
        <v>5818</v>
      </c>
      <c r="C24" s="650" t="s">
        <v>4672</v>
      </c>
      <c r="D24" s="650" t="s">
        <v>5821</v>
      </c>
      <c r="E24" s="650" t="s">
        <v>5822</v>
      </c>
      <c r="F24" s="653"/>
      <c r="G24" s="653"/>
      <c r="H24" s="653"/>
      <c r="I24" s="653"/>
      <c r="J24" s="653">
        <v>1</v>
      </c>
      <c r="K24" s="653">
        <v>297</v>
      </c>
      <c r="L24" s="653"/>
      <c r="M24" s="653">
        <v>297</v>
      </c>
      <c r="N24" s="653">
        <v>1</v>
      </c>
      <c r="O24" s="653">
        <v>301</v>
      </c>
      <c r="P24" s="666"/>
      <c r="Q24" s="654">
        <v>301</v>
      </c>
    </row>
    <row r="25" spans="1:17" ht="14.4" customHeight="1" x14ac:dyDescent="0.3">
      <c r="A25" s="649" t="s">
        <v>5616</v>
      </c>
      <c r="B25" s="650" t="s">
        <v>5818</v>
      </c>
      <c r="C25" s="650" t="s">
        <v>4672</v>
      </c>
      <c r="D25" s="650" t="s">
        <v>5823</v>
      </c>
      <c r="E25" s="650" t="s">
        <v>5824</v>
      </c>
      <c r="F25" s="653"/>
      <c r="G25" s="653"/>
      <c r="H25" s="653"/>
      <c r="I25" s="653"/>
      <c r="J25" s="653"/>
      <c r="K25" s="653"/>
      <c r="L25" s="653"/>
      <c r="M25" s="653"/>
      <c r="N25" s="653">
        <v>1</v>
      </c>
      <c r="O25" s="653">
        <v>23</v>
      </c>
      <c r="P25" s="666"/>
      <c r="Q25" s="654">
        <v>23</v>
      </c>
    </row>
    <row r="26" spans="1:17" ht="14.4" customHeight="1" x14ac:dyDescent="0.3">
      <c r="A26" s="649" t="s">
        <v>5616</v>
      </c>
      <c r="B26" s="650" t="s">
        <v>5818</v>
      </c>
      <c r="C26" s="650" t="s">
        <v>4672</v>
      </c>
      <c r="D26" s="650" t="s">
        <v>5825</v>
      </c>
      <c r="E26" s="650" t="s">
        <v>5826</v>
      </c>
      <c r="F26" s="653"/>
      <c r="G26" s="653"/>
      <c r="H26" s="653"/>
      <c r="I26" s="653"/>
      <c r="J26" s="653">
        <v>2</v>
      </c>
      <c r="K26" s="653">
        <v>2490</v>
      </c>
      <c r="L26" s="653"/>
      <c r="M26" s="653">
        <v>1245</v>
      </c>
      <c r="N26" s="653">
        <v>2</v>
      </c>
      <c r="O26" s="653">
        <v>2522</v>
      </c>
      <c r="P26" s="666"/>
      <c r="Q26" s="654">
        <v>1261</v>
      </c>
    </row>
    <row r="27" spans="1:17" ht="14.4" customHeight="1" x14ac:dyDescent="0.3">
      <c r="A27" s="649" t="s">
        <v>5616</v>
      </c>
      <c r="B27" s="650" t="s">
        <v>5818</v>
      </c>
      <c r="C27" s="650" t="s">
        <v>4672</v>
      </c>
      <c r="D27" s="650" t="s">
        <v>5827</v>
      </c>
      <c r="E27" s="650" t="s">
        <v>5828</v>
      </c>
      <c r="F27" s="653"/>
      <c r="G27" s="653"/>
      <c r="H27" s="653"/>
      <c r="I27" s="653"/>
      <c r="J27" s="653"/>
      <c r="K27" s="653"/>
      <c r="L27" s="653"/>
      <c r="M27" s="653"/>
      <c r="N27" s="653">
        <v>1</v>
      </c>
      <c r="O27" s="653">
        <v>9412</v>
      </c>
      <c r="P27" s="666"/>
      <c r="Q27" s="654">
        <v>9412</v>
      </c>
    </row>
    <row r="28" spans="1:17" ht="14.4" customHeight="1" x14ac:dyDescent="0.3">
      <c r="A28" s="649" t="s">
        <v>5616</v>
      </c>
      <c r="B28" s="650" t="s">
        <v>5818</v>
      </c>
      <c r="C28" s="650" t="s">
        <v>4672</v>
      </c>
      <c r="D28" s="650" t="s">
        <v>5829</v>
      </c>
      <c r="E28" s="650" t="s">
        <v>5830</v>
      </c>
      <c r="F28" s="653"/>
      <c r="G28" s="653"/>
      <c r="H28" s="653"/>
      <c r="I28" s="653"/>
      <c r="J28" s="653">
        <v>1</v>
      </c>
      <c r="K28" s="653">
        <v>9747</v>
      </c>
      <c r="L28" s="653"/>
      <c r="M28" s="653">
        <v>9747</v>
      </c>
      <c r="N28" s="653">
        <v>1</v>
      </c>
      <c r="O28" s="653">
        <v>9828</v>
      </c>
      <c r="P28" s="666"/>
      <c r="Q28" s="654">
        <v>9828</v>
      </c>
    </row>
    <row r="29" spans="1:17" ht="14.4" customHeight="1" x14ac:dyDescent="0.3">
      <c r="A29" s="649" t="s">
        <v>5616</v>
      </c>
      <c r="B29" s="650" t="s">
        <v>5818</v>
      </c>
      <c r="C29" s="650" t="s">
        <v>4672</v>
      </c>
      <c r="D29" s="650" t="s">
        <v>5831</v>
      </c>
      <c r="E29" s="650" t="s">
        <v>5832</v>
      </c>
      <c r="F29" s="653"/>
      <c r="G29" s="653"/>
      <c r="H29" s="653"/>
      <c r="I29" s="653"/>
      <c r="J29" s="653">
        <v>11</v>
      </c>
      <c r="K29" s="653">
        <v>11022</v>
      </c>
      <c r="L29" s="653"/>
      <c r="M29" s="653">
        <v>1002</v>
      </c>
      <c r="N29" s="653">
        <v>2</v>
      </c>
      <c r="O29" s="653">
        <v>2012</v>
      </c>
      <c r="P29" s="666"/>
      <c r="Q29" s="654">
        <v>1006</v>
      </c>
    </row>
    <row r="30" spans="1:17" ht="14.4" customHeight="1" x14ac:dyDescent="0.3">
      <c r="A30" s="649" t="s">
        <v>5616</v>
      </c>
      <c r="B30" s="650" t="s">
        <v>5818</v>
      </c>
      <c r="C30" s="650" t="s">
        <v>4672</v>
      </c>
      <c r="D30" s="650" t="s">
        <v>5833</v>
      </c>
      <c r="E30" s="650" t="s">
        <v>5834</v>
      </c>
      <c r="F30" s="653"/>
      <c r="G30" s="653"/>
      <c r="H30" s="653"/>
      <c r="I30" s="653"/>
      <c r="J30" s="653">
        <v>8</v>
      </c>
      <c r="K30" s="653">
        <v>17864</v>
      </c>
      <c r="L30" s="653"/>
      <c r="M30" s="653">
        <v>2233</v>
      </c>
      <c r="N30" s="653">
        <v>3</v>
      </c>
      <c r="O30" s="653">
        <v>6762</v>
      </c>
      <c r="P30" s="666"/>
      <c r="Q30" s="654">
        <v>2254</v>
      </c>
    </row>
    <row r="31" spans="1:17" ht="14.4" customHeight="1" x14ac:dyDescent="0.3">
      <c r="A31" s="649" t="s">
        <v>5616</v>
      </c>
      <c r="B31" s="650" t="s">
        <v>5818</v>
      </c>
      <c r="C31" s="650" t="s">
        <v>4672</v>
      </c>
      <c r="D31" s="650" t="s">
        <v>5835</v>
      </c>
      <c r="E31" s="650" t="s">
        <v>5836</v>
      </c>
      <c r="F31" s="653"/>
      <c r="G31" s="653"/>
      <c r="H31" s="653"/>
      <c r="I31" s="653"/>
      <c r="J31" s="653"/>
      <c r="K31" s="653"/>
      <c r="L31" s="653"/>
      <c r="M31" s="653"/>
      <c r="N31" s="653">
        <v>1</v>
      </c>
      <c r="O31" s="653">
        <v>370</v>
      </c>
      <c r="P31" s="666"/>
      <c r="Q31" s="654">
        <v>370</v>
      </c>
    </row>
    <row r="32" spans="1:17" ht="14.4" customHeight="1" x14ac:dyDescent="0.3">
      <c r="A32" s="649" t="s">
        <v>5616</v>
      </c>
      <c r="B32" s="650" t="s">
        <v>5837</v>
      </c>
      <c r="C32" s="650" t="s">
        <v>4672</v>
      </c>
      <c r="D32" s="650" t="s">
        <v>5838</v>
      </c>
      <c r="E32" s="650" t="s">
        <v>5839</v>
      </c>
      <c r="F32" s="653"/>
      <c r="G32" s="653"/>
      <c r="H32" s="653"/>
      <c r="I32" s="653"/>
      <c r="J32" s="653">
        <v>2</v>
      </c>
      <c r="K32" s="653">
        <v>434</v>
      </c>
      <c r="L32" s="653"/>
      <c r="M32" s="653">
        <v>217</v>
      </c>
      <c r="N32" s="653"/>
      <c r="O32" s="653"/>
      <c r="P32" s="666"/>
      <c r="Q32" s="654"/>
    </row>
    <row r="33" spans="1:17" ht="14.4" customHeight="1" x14ac:dyDescent="0.3">
      <c r="A33" s="649" t="s">
        <v>5616</v>
      </c>
      <c r="B33" s="650" t="s">
        <v>5837</v>
      </c>
      <c r="C33" s="650" t="s">
        <v>4672</v>
      </c>
      <c r="D33" s="650" t="s">
        <v>5840</v>
      </c>
      <c r="E33" s="650" t="s">
        <v>5841</v>
      </c>
      <c r="F33" s="653"/>
      <c r="G33" s="653"/>
      <c r="H33" s="653"/>
      <c r="I33" s="653"/>
      <c r="J33" s="653">
        <v>2</v>
      </c>
      <c r="K33" s="653">
        <v>994</v>
      </c>
      <c r="L33" s="653"/>
      <c r="M33" s="653">
        <v>497</v>
      </c>
      <c r="N33" s="653"/>
      <c r="O33" s="653"/>
      <c r="P33" s="666"/>
      <c r="Q33" s="654"/>
    </row>
    <row r="34" spans="1:17" ht="14.4" customHeight="1" x14ac:dyDescent="0.3">
      <c r="A34" s="649" t="s">
        <v>5616</v>
      </c>
      <c r="B34" s="650" t="s">
        <v>5837</v>
      </c>
      <c r="C34" s="650" t="s">
        <v>4672</v>
      </c>
      <c r="D34" s="650" t="s">
        <v>5842</v>
      </c>
      <c r="E34" s="650" t="s">
        <v>5843</v>
      </c>
      <c r="F34" s="653">
        <v>27</v>
      </c>
      <c r="G34" s="653">
        <v>9450</v>
      </c>
      <c r="H34" s="653">
        <v>1</v>
      </c>
      <c r="I34" s="653">
        <v>350</v>
      </c>
      <c r="J34" s="653">
        <v>41</v>
      </c>
      <c r="K34" s="653">
        <v>14350</v>
      </c>
      <c r="L34" s="653">
        <v>1.5185185185185186</v>
      </c>
      <c r="M34" s="653">
        <v>350</v>
      </c>
      <c r="N34" s="653">
        <v>100</v>
      </c>
      <c r="O34" s="653">
        <v>35069</v>
      </c>
      <c r="P34" s="666">
        <v>3.7110052910052911</v>
      </c>
      <c r="Q34" s="654">
        <v>350.69</v>
      </c>
    </row>
    <row r="35" spans="1:17" ht="14.4" customHeight="1" x14ac:dyDescent="0.3">
      <c r="A35" s="649" t="s">
        <v>5616</v>
      </c>
      <c r="B35" s="650" t="s">
        <v>5837</v>
      </c>
      <c r="C35" s="650" t="s">
        <v>4672</v>
      </c>
      <c r="D35" s="650" t="s">
        <v>5844</v>
      </c>
      <c r="E35" s="650" t="s">
        <v>5845</v>
      </c>
      <c r="F35" s="653">
        <v>116</v>
      </c>
      <c r="G35" s="653">
        <v>7424</v>
      </c>
      <c r="H35" s="653">
        <v>1</v>
      </c>
      <c r="I35" s="653">
        <v>64</v>
      </c>
      <c r="J35" s="653">
        <v>114</v>
      </c>
      <c r="K35" s="653">
        <v>7410</v>
      </c>
      <c r="L35" s="653">
        <v>0.99811422413793105</v>
      </c>
      <c r="M35" s="653">
        <v>65</v>
      </c>
      <c r="N35" s="653">
        <v>136</v>
      </c>
      <c r="O35" s="653">
        <v>8840</v>
      </c>
      <c r="P35" s="666">
        <v>1.1907327586206897</v>
      </c>
      <c r="Q35" s="654">
        <v>65</v>
      </c>
    </row>
    <row r="36" spans="1:17" ht="14.4" customHeight="1" x14ac:dyDescent="0.3">
      <c r="A36" s="649" t="s">
        <v>5616</v>
      </c>
      <c r="B36" s="650" t="s">
        <v>5837</v>
      </c>
      <c r="C36" s="650" t="s">
        <v>4672</v>
      </c>
      <c r="D36" s="650" t="s">
        <v>5846</v>
      </c>
      <c r="E36" s="650" t="s">
        <v>5847</v>
      </c>
      <c r="F36" s="653">
        <v>1</v>
      </c>
      <c r="G36" s="653">
        <v>542</v>
      </c>
      <c r="H36" s="653">
        <v>1</v>
      </c>
      <c r="I36" s="653">
        <v>542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5616</v>
      </c>
      <c r="B37" s="650" t="s">
        <v>5837</v>
      </c>
      <c r="C37" s="650" t="s">
        <v>4672</v>
      </c>
      <c r="D37" s="650" t="s">
        <v>5848</v>
      </c>
      <c r="E37" s="650" t="s">
        <v>5849</v>
      </c>
      <c r="F37" s="653">
        <v>2</v>
      </c>
      <c r="G37" s="653">
        <v>1178</v>
      </c>
      <c r="H37" s="653">
        <v>1</v>
      </c>
      <c r="I37" s="653">
        <v>589</v>
      </c>
      <c r="J37" s="653"/>
      <c r="K37" s="653"/>
      <c r="L37" s="653"/>
      <c r="M37" s="653"/>
      <c r="N37" s="653">
        <v>4</v>
      </c>
      <c r="O37" s="653">
        <v>2364</v>
      </c>
      <c r="P37" s="666">
        <v>2.0067911714770799</v>
      </c>
      <c r="Q37" s="654">
        <v>591</v>
      </c>
    </row>
    <row r="38" spans="1:17" ht="14.4" customHeight="1" x14ac:dyDescent="0.3">
      <c r="A38" s="649" t="s">
        <v>5616</v>
      </c>
      <c r="B38" s="650" t="s">
        <v>5837</v>
      </c>
      <c r="C38" s="650" t="s">
        <v>4672</v>
      </c>
      <c r="D38" s="650" t="s">
        <v>5850</v>
      </c>
      <c r="E38" s="650" t="s">
        <v>5851</v>
      </c>
      <c r="F38" s="653">
        <v>2</v>
      </c>
      <c r="G38" s="653">
        <v>1228</v>
      </c>
      <c r="H38" s="653">
        <v>1</v>
      </c>
      <c r="I38" s="653">
        <v>614</v>
      </c>
      <c r="J38" s="653"/>
      <c r="K38" s="653"/>
      <c r="L38" s="653"/>
      <c r="M38" s="653"/>
      <c r="N38" s="653">
        <v>4</v>
      </c>
      <c r="O38" s="653">
        <v>2464</v>
      </c>
      <c r="P38" s="666">
        <v>2.006514657980456</v>
      </c>
      <c r="Q38" s="654">
        <v>616</v>
      </c>
    </row>
    <row r="39" spans="1:17" ht="14.4" customHeight="1" x14ac:dyDescent="0.3">
      <c r="A39" s="649" t="s">
        <v>5616</v>
      </c>
      <c r="B39" s="650" t="s">
        <v>5837</v>
      </c>
      <c r="C39" s="650" t="s">
        <v>4672</v>
      </c>
      <c r="D39" s="650" t="s">
        <v>5852</v>
      </c>
      <c r="E39" s="650" t="s">
        <v>5853</v>
      </c>
      <c r="F39" s="653">
        <v>96</v>
      </c>
      <c r="G39" s="653">
        <v>2208</v>
      </c>
      <c r="H39" s="653">
        <v>1</v>
      </c>
      <c r="I39" s="653">
        <v>23</v>
      </c>
      <c r="J39" s="653">
        <v>45</v>
      </c>
      <c r="K39" s="653">
        <v>1035</v>
      </c>
      <c r="L39" s="653">
        <v>0.46875</v>
      </c>
      <c r="M39" s="653">
        <v>23</v>
      </c>
      <c r="N39" s="653">
        <v>42</v>
      </c>
      <c r="O39" s="653">
        <v>991</v>
      </c>
      <c r="P39" s="666">
        <v>0.44882246376811596</v>
      </c>
      <c r="Q39" s="654">
        <v>23.595238095238095</v>
      </c>
    </row>
    <row r="40" spans="1:17" ht="14.4" customHeight="1" x14ac:dyDescent="0.3">
      <c r="A40" s="649" t="s">
        <v>5616</v>
      </c>
      <c r="B40" s="650" t="s">
        <v>5837</v>
      </c>
      <c r="C40" s="650" t="s">
        <v>4672</v>
      </c>
      <c r="D40" s="650" t="s">
        <v>5854</v>
      </c>
      <c r="E40" s="650" t="s">
        <v>5855</v>
      </c>
      <c r="F40" s="653">
        <v>54</v>
      </c>
      <c r="G40" s="653">
        <v>2916</v>
      </c>
      <c r="H40" s="653">
        <v>1</v>
      </c>
      <c r="I40" s="653">
        <v>54</v>
      </c>
      <c r="J40" s="653">
        <v>71</v>
      </c>
      <c r="K40" s="653">
        <v>3834</v>
      </c>
      <c r="L40" s="653">
        <v>1.3148148148148149</v>
      </c>
      <c r="M40" s="653">
        <v>54</v>
      </c>
      <c r="N40" s="653">
        <v>101</v>
      </c>
      <c r="O40" s="653">
        <v>5454</v>
      </c>
      <c r="P40" s="666">
        <v>1.8703703703703705</v>
      </c>
      <c r="Q40" s="654">
        <v>54</v>
      </c>
    </row>
    <row r="41" spans="1:17" ht="14.4" customHeight="1" x14ac:dyDescent="0.3">
      <c r="A41" s="649" t="s">
        <v>5616</v>
      </c>
      <c r="B41" s="650" t="s">
        <v>5837</v>
      </c>
      <c r="C41" s="650" t="s">
        <v>4672</v>
      </c>
      <c r="D41" s="650" t="s">
        <v>5856</v>
      </c>
      <c r="E41" s="650" t="s">
        <v>5857</v>
      </c>
      <c r="F41" s="653">
        <v>1413</v>
      </c>
      <c r="G41" s="653">
        <v>108801</v>
      </c>
      <c r="H41" s="653">
        <v>1</v>
      </c>
      <c r="I41" s="653">
        <v>77</v>
      </c>
      <c r="J41" s="653">
        <v>1387</v>
      </c>
      <c r="K41" s="653">
        <v>106799</v>
      </c>
      <c r="L41" s="653">
        <v>0.98159943382873316</v>
      </c>
      <c r="M41" s="653">
        <v>77</v>
      </c>
      <c r="N41" s="653">
        <v>1469</v>
      </c>
      <c r="O41" s="653">
        <v>113113</v>
      </c>
      <c r="P41" s="666">
        <v>1.0396319886765746</v>
      </c>
      <c r="Q41" s="654">
        <v>77</v>
      </c>
    </row>
    <row r="42" spans="1:17" ht="14.4" customHeight="1" x14ac:dyDescent="0.3">
      <c r="A42" s="649" t="s">
        <v>5616</v>
      </c>
      <c r="B42" s="650" t="s">
        <v>5837</v>
      </c>
      <c r="C42" s="650" t="s">
        <v>4672</v>
      </c>
      <c r="D42" s="650" t="s">
        <v>5858</v>
      </c>
      <c r="E42" s="650" t="s">
        <v>5859</v>
      </c>
      <c r="F42" s="653">
        <v>157</v>
      </c>
      <c r="G42" s="653">
        <v>3454</v>
      </c>
      <c r="H42" s="653">
        <v>1</v>
      </c>
      <c r="I42" s="653">
        <v>22</v>
      </c>
      <c r="J42" s="653">
        <v>87</v>
      </c>
      <c r="K42" s="653">
        <v>1914</v>
      </c>
      <c r="L42" s="653">
        <v>0.55414012738853502</v>
      </c>
      <c r="M42" s="653">
        <v>22</v>
      </c>
      <c r="N42" s="653">
        <v>98</v>
      </c>
      <c r="O42" s="653">
        <v>2223</v>
      </c>
      <c r="P42" s="666">
        <v>0.64360162130862764</v>
      </c>
      <c r="Q42" s="654">
        <v>22.683673469387756</v>
      </c>
    </row>
    <row r="43" spans="1:17" ht="14.4" customHeight="1" x14ac:dyDescent="0.3">
      <c r="A43" s="649" t="s">
        <v>5616</v>
      </c>
      <c r="B43" s="650" t="s">
        <v>5837</v>
      </c>
      <c r="C43" s="650" t="s">
        <v>4672</v>
      </c>
      <c r="D43" s="650" t="s">
        <v>5860</v>
      </c>
      <c r="E43" s="650" t="s">
        <v>5861</v>
      </c>
      <c r="F43" s="653">
        <v>130</v>
      </c>
      <c r="G43" s="653">
        <v>27170</v>
      </c>
      <c r="H43" s="653">
        <v>1</v>
      </c>
      <c r="I43" s="653">
        <v>209</v>
      </c>
      <c r="J43" s="653">
        <v>133</v>
      </c>
      <c r="K43" s="653">
        <v>27797</v>
      </c>
      <c r="L43" s="653">
        <v>1.023076923076923</v>
      </c>
      <c r="M43" s="653">
        <v>209</v>
      </c>
      <c r="N43" s="653"/>
      <c r="O43" s="653"/>
      <c r="P43" s="666"/>
      <c r="Q43" s="654"/>
    </row>
    <row r="44" spans="1:17" ht="14.4" customHeight="1" x14ac:dyDescent="0.3">
      <c r="A44" s="649" t="s">
        <v>5616</v>
      </c>
      <c r="B44" s="650" t="s">
        <v>5837</v>
      </c>
      <c r="C44" s="650" t="s">
        <v>4672</v>
      </c>
      <c r="D44" s="650" t="s">
        <v>5862</v>
      </c>
      <c r="E44" s="650" t="s">
        <v>5863</v>
      </c>
      <c r="F44" s="653">
        <v>5</v>
      </c>
      <c r="G44" s="653">
        <v>330</v>
      </c>
      <c r="H44" s="653">
        <v>1</v>
      </c>
      <c r="I44" s="653">
        <v>66</v>
      </c>
      <c r="J44" s="653">
        <v>11</v>
      </c>
      <c r="K44" s="653">
        <v>726</v>
      </c>
      <c r="L44" s="653">
        <v>2.2000000000000002</v>
      </c>
      <c r="M44" s="653">
        <v>66</v>
      </c>
      <c r="N44" s="653">
        <v>8</v>
      </c>
      <c r="O44" s="653">
        <v>528</v>
      </c>
      <c r="P44" s="666">
        <v>1.6</v>
      </c>
      <c r="Q44" s="654">
        <v>66</v>
      </c>
    </row>
    <row r="45" spans="1:17" ht="14.4" customHeight="1" x14ac:dyDescent="0.3">
      <c r="A45" s="649" t="s">
        <v>5616</v>
      </c>
      <c r="B45" s="650" t="s">
        <v>5837</v>
      </c>
      <c r="C45" s="650" t="s">
        <v>4672</v>
      </c>
      <c r="D45" s="650" t="s">
        <v>5864</v>
      </c>
      <c r="E45" s="650" t="s">
        <v>5865</v>
      </c>
      <c r="F45" s="653"/>
      <c r="G45" s="653"/>
      <c r="H45" s="653"/>
      <c r="I45" s="653"/>
      <c r="J45" s="653"/>
      <c r="K45" s="653"/>
      <c r="L45" s="653"/>
      <c r="M45" s="653"/>
      <c r="N45" s="653">
        <v>1</v>
      </c>
      <c r="O45" s="653">
        <v>294</v>
      </c>
      <c r="P45" s="666"/>
      <c r="Q45" s="654">
        <v>294</v>
      </c>
    </row>
    <row r="46" spans="1:17" ht="14.4" customHeight="1" x14ac:dyDescent="0.3">
      <c r="A46" s="649" t="s">
        <v>5616</v>
      </c>
      <c r="B46" s="650" t="s">
        <v>5837</v>
      </c>
      <c r="C46" s="650" t="s">
        <v>4672</v>
      </c>
      <c r="D46" s="650" t="s">
        <v>5866</v>
      </c>
      <c r="E46" s="650" t="s">
        <v>5867</v>
      </c>
      <c r="F46" s="653"/>
      <c r="G46" s="653"/>
      <c r="H46" s="653"/>
      <c r="I46" s="653"/>
      <c r="J46" s="653">
        <v>37</v>
      </c>
      <c r="K46" s="653">
        <v>12876</v>
      </c>
      <c r="L46" s="653"/>
      <c r="M46" s="653">
        <v>348</v>
      </c>
      <c r="N46" s="653">
        <v>50</v>
      </c>
      <c r="O46" s="653">
        <v>17436</v>
      </c>
      <c r="P46" s="666"/>
      <c r="Q46" s="654">
        <v>348.72</v>
      </c>
    </row>
    <row r="47" spans="1:17" ht="14.4" customHeight="1" x14ac:dyDescent="0.3">
      <c r="A47" s="649" t="s">
        <v>5616</v>
      </c>
      <c r="B47" s="650" t="s">
        <v>5837</v>
      </c>
      <c r="C47" s="650" t="s">
        <v>4672</v>
      </c>
      <c r="D47" s="650" t="s">
        <v>5868</v>
      </c>
      <c r="E47" s="650" t="s">
        <v>5869</v>
      </c>
      <c r="F47" s="653">
        <v>37</v>
      </c>
      <c r="G47" s="653">
        <v>851</v>
      </c>
      <c r="H47" s="653">
        <v>1</v>
      </c>
      <c r="I47" s="653">
        <v>23</v>
      </c>
      <c r="J47" s="653">
        <v>37</v>
      </c>
      <c r="K47" s="653">
        <v>888</v>
      </c>
      <c r="L47" s="653">
        <v>1.0434782608695652</v>
      </c>
      <c r="M47" s="653">
        <v>24</v>
      </c>
      <c r="N47" s="653">
        <v>46</v>
      </c>
      <c r="O47" s="653">
        <v>1104</v>
      </c>
      <c r="P47" s="666">
        <v>1.2972972972972974</v>
      </c>
      <c r="Q47" s="654">
        <v>24</v>
      </c>
    </row>
    <row r="48" spans="1:17" ht="14.4" customHeight="1" x14ac:dyDescent="0.3">
      <c r="A48" s="649" t="s">
        <v>5616</v>
      </c>
      <c r="B48" s="650" t="s">
        <v>5837</v>
      </c>
      <c r="C48" s="650" t="s">
        <v>4672</v>
      </c>
      <c r="D48" s="650" t="s">
        <v>5870</v>
      </c>
      <c r="E48" s="650" t="s">
        <v>5871</v>
      </c>
      <c r="F48" s="653">
        <v>115</v>
      </c>
      <c r="G48" s="653">
        <v>20700</v>
      </c>
      <c r="H48" s="653">
        <v>1</v>
      </c>
      <c r="I48" s="653">
        <v>180</v>
      </c>
      <c r="J48" s="653">
        <v>101</v>
      </c>
      <c r="K48" s="653">
        <v>18180</v>
      </c>
      <c r="L48" s="653">
        <v>0.87826086956521743</v>
      </c>
      <c r="M48" s="653">
        <v>180</v>
      </c>
      <c r="N48" s="653">
        <v>145</v>
      </c>
      <c r="O48" s="653">
        <v>26100</v>
      </c>
      <c r="P48" s="666">
        <v>1.2608695652173914</v>
      </c>
      <c r="Q48" s="654">
        <v>180</v>
      </c>
    </row>
    <row r="49" spans="1:17" ht="14.4" customHeight="1" x14ac:dyDescent="0.3">
      <c r="A49" s="649" t="s">
        <v>5616</v>
      </c>
      <c r="B49" s="650" t="s">
        <v>5837</v>
      </c>
      <c r="C49" s="650" t="s">
        <v>4672</v>
      </c>
      <c r="D49" s="650" t="s">
        <v>5872</v>
      </c>
      <c r="E49" s="650" t="s">
        <v>5873</v>
      </c>
      <c r="F49" s="653">
        <v>42</v>
      </c>
      <c r="G49" s="653">
        <v>10626</v>
      </c>
      <c r="H49" s="653">
        <v>1</v>
      </c>
      <c r="I49" s="653">
        <v>253</v>
      </c>
      <c r="J49" s="653">
        <v>30</v>
      </c>
      <c r="K49" s="653">
        <v>7590</v>
      </c>
      <c r="L49" s="653">
        <v>0.7142857142857143</v>
      </c>
      <c r="M49" s="653">
        <v>253</v>
      </c>
      <c r="N49" s="653">
        <v>205</v>
      </c>
      <c r="O49" s="653">
        <v>51865</v>
      </c>
      <c r="P49" s="666">
        <v>4.8809523809523814</v>
      </c>
      <c r="Q49" s="654">
        <v>253</v>
      </c>
    </row>
    <row r="50" spans="1:17" ht="14.4" customHeight="1" x14ac:dyDescent="0.3">
      <c r="A50" s="649" t="s">
        <v>5616</v>
      </c>
      <c r="B50" s="650" t="s">
        <v>5837</v>
      </c>
      <c r="C50" s="650" t="s">
        <v>4672</v>
      </c>
      <c r="D50" s="650" t="s">
        <v>5874</v>
      </c>
      <c r="E50" s="650" t="s">
        <v>5875</v>
      </c>
      <c r="F50" s="653">
        <v>3</v>
      </c>
      <c r="G50" s="653">
        <v>567</v>
      </c>
      <c r="H50" s="653">
        <v>1</v>
      </c>
      <c r="I50" s="653">
        <v>189</v>
      </c>
      <c r="J50" s="653"/>
      <c r="K50" s="653"/>
      <c r="L50" s="653"/>
      <c r="M50" s="653"/>
      <c r="N50" s="653"/>
      <c r="O50" s="653"/>
      <c r="P50" s="666"/>
      <c r="Q50" s="654"/>
    </row>
    <row r="51" spans="1:17" ht="14.4" customHeight="1" x14ac:dyDescent="0.3">
      <c r="A51" s="649" t="s">
        <v>5616</v>
      </c>
      <c r="B51" s="650" t="s">
        <v>5837</v>
      </c>
      <c r="C51" s="650" t="s">
        <v>4672</v>
      </c>
      <c r="D51" s="650" t="s">
        <v>5876</v>
      </c>
      <c r="E51" s="650" t="s">
        <v>5877</v>
      </c>
      <c r="F51" s="653">
        <v>124</v>
      </c>
      <c r="G51" s="653">
        <v>26784</v>
      </c>
      <c r="H51" s="653">
        <v>1</v>
      </c>
      <c r="I51" s="653">
        <v>216</v>
      </c>
      <c r="J51" s="653">
        <v>113</v>
      </c>
      <c r="K51" s="653">
        <v>24408</v>
      </c>
      <c r="L51" s="653">
        <v>0.91129032258064513</v>
      </c>
      <c r="M51" s="653">
        <v>216</v>
      </c>
      <c r="N51" s="653">
        <v>176</v>
      </c>
      <c r="O51" s="653">
        <v>38016</v>
      </c>
      <c r="P51" s="666">
        <v>1.4193548387096775</v>
      </c>
      <c r="Q51" s="654">
        <v>216</v>
      </c>
    </row>
    <row r="52" spans="1:17" ht="14.4" customHeight="1" x14ac:dyDescent="0.3">
      <c r="A52" s="649" t="s">
        <v>5616</v>
      </c>
      <c r="B52" s="650" t="s">
        <v>5837</v>
      </c>
      <c r="C52" s="650" t="s">
        <v>4672</v>
      </c>
      <c r="D52" s="650" t="s">
        <v>5878</v>
      </c>
      <c r="E52" s="650" t="s">
        <v>5879</v>
      </c>
      <c r="F52" s="653">
        <v>1</v>
      </c>
      <c r="G52" s="653">
        <v>35</v>
      </c>
      <c r="H52" s="653">
        <v>1</v>
      </c>
      <c r="I52" s="653">
        <v>35</v>
      </c>
      <c r="J52" s="653">
        <v>4</v>
      </c>
      <c r="K52" s="653">
        <v>140</v>
      </c>
      <c r="L52" s="653">
        <v>4</v>
      </c>
      <c r="M52" s="653">
        <v>35</v>
      </c>
      <c r="N52" s="653">
        <v>8</v>
      </c>
      <c r="O52" s="653">
        <v>288</v>
      </c>
      <c r="P52" s="666">
        <v>8.2285714285714278</v>
      </c>
      <c r="Q52" s="654">
        <v>36</v>
      </c>
    </row>
    <row r="53" spans="1:17" ht="14.4" customHeight="1" x14ac:dyDescent="0.3">
      <c r="A53" s="649" t="s">
        <v>5616</v>
      </c>
      <c r="B53" s="650" t="s">
        <v>5837</v>
      </c>
      <c r="C53" s="650" t="s">
        <v>4672</v>
      </c>
      <c r="D53" s="650" t="s">
        <v>5880</v>
      </c>
      <c r="E53" s="650" t="s">
        <v>5881</v>
      </c>
      <c r="F53" s="653">
        <v>2</v>
      </c>
      <c r="G53" s="653">
        <v>1178</v>
      </c>
      <c r="H53" s="653">
        <v>1</v>
      </c>
      <c r="I53" s="653">
        <v>589</v>
      </c>
      <c r="J53" s="653"/>
      <c r="K53" s="653"/>
      <c r="L53" s="653"/>
      <c r="M53" s="653"/>
      <c r="N53" s="653">
        <v>3</v>
      </c>
      <c r="O53" s="653">
        <v>1773</v>
      </c>
      <c r="P53" s="666">
        <v>1.5050933786078098</v>
      </c>
      <c r="Q53" s="654">
        <v>591</v>
      </c>
    </row>
    <row r="54" spans="1:17" ht="14.4" customHeight="1" x14ac:dyDescent="0.3">
      <c r="A54" s="649" t="s">
        <v>5616</v>
      </c>
      <c r="B54" s="650" t="s">
        <v>5837</v>
      </c>
      <c r="C54" s="650" t="s">
        <v>4672</v>
      </c>
      <c r="D54" s="650" t="s">
        <v>5882</v>
      </c>
      <c r="E54" s="650" t="s">
        <v>5883</v>
      </c>
      <c r="F54" s="653">
        <v>51</v>
      </c>
      <c r="G54" s="653">
        <v>2550</v>
      </c>
      <c r="H54" s="653">
        <v>1</v>
      </c>
      <c r="I54" s="653">
        <v>50</v>
      </c>
      <c r="J54" s="653">
        <v>49</v>
      </c>
      <c r="K54" s="653">
        <v>2450</v>
      </c>
      <c r="L54" s="653">
        <v>0.96078431372549022</v>
      </c>
      <c r="M54" s="653">
        <v>50</v>
      </c>
      <c r="N54" s="653">
        <v>470</v>
      </c>
      <c r="O54" s="653">
        <v>23500</v>
      </c>
      <c r="P54" s="666">
        <v>9.2156862745098032</v>
      </c>
      <c r="Q54" s="654">
        <v>50</v>
      </c>
    </row>
    <row r="55" spans="1:17" ht="14.4" customHeight="1" x14ac:dyDescent="0.3">
      <c r="A55" s="649" t="s">
        <v>5616</v>
      </c>
      <c r="B55" s="650" t="s">
        <v>5837</v>
      </c>
      <c r="C55" s="650" t="s">
        <v>4672</v>
      </c>
      <c r="D55" s="650" t="s">
        <v>5884</v>
      </c>
      <c r="E55" s="650" t="s">
        <v>5885</v>
      </c>
      <c r="F55" s="653">
        <v>1</v>
      </c>
      <c r="G55" s="653">
        <v>544</v>
      </c>
      <c r="H55" s="653">
        <v>1</v>
      </c>
      <c r="I55" s="653">
        <v>544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5616</v>
      </c>
      <c r="B56" s="650" t="s">
        <v>5837</v>
      </c>
      <c r="C56" s="650" t="s">
        <v>4672</v>
      </c>
      <c r="D56" s="650" t="s">
        <v>5886</v>
      </c>
      <c r="E56" s="650" t="s">
        <v>5887</v>
      </c>
      <c r="F56" s="653"/>
      <c r="G56" s="653"/>
      <c r="H56" s="653"/>
      <c r="I56" s="653"/>
      <c r="J56" s="653"/>
      <c r="K56" s="653"/>
      <c r="L56" s="653"/>
      <c r="M56" s="653"/>
      <c r="N56" s="653">
        <v>1</v>
      </c>
      <c r="O56" s="653">
        <v>483</v>
      </c>
      <c r="P56" s="666"/>
      <c r="Q56" s="654">
        <v>483</v>
      </c>
    </row>
    <row r="57" spans="1:17" ht="14.4" customHeight="1" x14ac:dyDescent="0.3">
      <c r="A57" s="649" t="s">
        <v>5616</v>
      </c>
      <c r="B57" s="650" t="s">
        <v>5837</v>
      </c>
      <c r="C57" s="650" t="s">
        <v>4672</v>
      </c>
      <c r="D57" s="650" t="s">
        <v>5888</v>
      </c>
      <c r="E57" s="650" t="s">
        <v>5889</v>
      </c>
      <c r="F57" s="653"/>
      <c r="G57" s="653"/>
      <c r="H57" s="653"/>
      <c r="I57" s="653"/>
      <c r="J57" s="653"/>
      <c r="K57" s="653"/>
      <c r="L57" s="653"/>
      <c r="M57" s="653"/>
      <c r="N57" s="653">
        <v>1</v>
      </c>
      <c r="O57" s="653">
        <v>327</v>
      </c>
      <c r="P57" s="666"/>
      <c r="Q57" s="654">
        <v>327</v>
      </c>
    </row>
    <row r="58" spans="1:17" ht="14.4" customHeight="1" x14ac:dyDescent="0.3">
      <c r="A58" s="649" t="s">
        <v>5616</v>
      </c>
      <c r="B58" s="650" t="s">
        <v>5837</v>
      </c>
      <c r="C58" s="650" t="s">
        <v>4672</v>
      </c>
      <c r="D58" s="650" t="s">
        <v>5890</v>
      </c>
      <c r="E58" s="650" t="s">
        <v>5891</v>
      </c>
      <c r="F58" s="653">
        <v>2</v>
      </c>
      <c r="G58" s="653">
        <v>1500</v>
      </c>
      <c r="H58" s="653">
        <v>1</v>
      </c>
      <c r="I58" s="653">
        <v>750</v>
      </c>
      <c r="J58" s="653"/>
      <c r="K58" s="653"/>
      <c r="L58" s="653"/>
      <c r="M58" s="653"/>
      <c r="N58" s="653">
        <v>2</v>
      </c>
      <c r="O58" s="653">
        <v>1504</v>
      </c>
      <c r="P58" s="666">
        <v>1.0026666666666666</v>
      </c>
      <c r="Q58" s="654">
        <v>752</v>
      </c>
    </row>
    <row r="59" spans="1:17" ht="14.4" customHeight="1" x14ac:dyDescent="0.3">
      <c r="A59" s="649" t="s">
        <v>5616</v>
      </c>
      <c r="B59" s="650" t="s">
        <v>5837</v>
      </c>
      <c r="C59" s="650" t="s">
        <v>4672</v>
      </c>
      <c r="D59" s="650" t="s">
        <v>5892</v>
      </c>
      <c r="E59" s="650" t="s">
        <v>5893</v>
      </c>
      <c r="F59" s="653"/>
      <c r="G59" s="653"/>
      <c r="H59" s="653"/>
      <c r="I59" s="653"/>
      <c r="J59" s="653"/>
      <c r="K59" s="653"/>
      <c r="L59" s="653"/>
      <c r="M59" s="653"/>
      <c r="N59" s="653">
        <v>2</v>
      </c>
      <c r="O59" s="653">
        <v>462</v>
      </c>
      <c r="P59" s="666"/>
      <c r="Q59" s="654">
        <v>231</v>
      </c>
    </row>
    <row r="60" spans="1:17" ht="14.4" customHeight="1" x14ac:dyDescent="0.3">
      <c r="A60" s="649" t="s">
        <v>5616</v>
      </c>
      <c r="B60" s="650" t="s">
        <v>5837</v>
      </c>
      <c r="C60" s="650" t="s">
        <v>4672</v>
      </c>
      <c r="D60" s="650" t="s">
        <v>5894</v>
      </c>
      <c r="E60" s="650" t="s">
        <v>5895</v>
      </c>
      <c r="F60" s="653">
        <v>1</v>
      </c>
      <c r="G60" s="653">
        <v>649</v>
      </c>
      <c r="H60" s="653">
        <v>1</v>
      </c>
      <c r="I60" s="653">
        <v>649</v>
      </c>
      <c r="J60" s="653"/>
      <c r="K60" s="653"/>
      <c r="L60" s="653"/>
      <c r="M60" s="653"/>
      <c r="N60" s="653"/>
      <c r="O60" s="653"/>
      <c r="P60" s="666"/>
      <c r="Q60" s="654"/>
    </row>
    <row r="61" spans="1:17" ht="14.4" customHeight="1" x14ac:dyDescent="0.3">
      <c r="A61" s="649" t="s">
        <v>5616</v>
      </c>
      <c r="B61" s="650" t="s">
        <v>5837</v>
      </c>
      <c r="C61" s="650" t="s">
        <v>4672</v>
      </c>
      <c r="D61" s="650" t="s">
        <v>5896</v>
      </c>
      <c r="E61" s="650" t="s">
        <v>5897</v>
      </c>
      <c r="F61" s="653"/>
      <c r="G61" s="653"/>
      <c r="H61" s="653"/>
      <c r="I61" s="653"/>
      <c r="J61" s="653"/>
      <c r="K61" s="653"/>
      <c r="L61" s="653"/>
      <c r="M61" s="653"/>
      <c r="N61" s="653">
        <v>2</v>
      </c>
      <c r="O61" s="653">
        <v>1572</v>
      </c>
      <c r="P61" s="666"/>
      <c r="Q61" s="654">
        <v>786</v>
      </c>
    </row>
    <row r="62" spans="1:17" ht="14.4" customHeight="1" x14ac:dyDescent="0.3">
      <c r="A62" s="649" t="s">
        <v>5616</v>
      </c>
      <c r="B62" s="650" t="s">
        <v>5837</v>
      </c>
      <c r="C62" s="650" t="s">
        <v>4672</v>
      </c>
      <c r="D62" s="650" t="s">
        <v>5898</v>
      </c>
      <c r="E62" s="650" t="s">
        <v>5899</v>
      </c>
      <c r="F62" s="653"/>
      <c r="G62" s="653"/>
      <c r="H62" s="653"/>
      <c r="I62" s="653"/>
      <c r="J62" s="653"/>
      <c r="K62" s="653"/>
      <c r="L62" s="653"/>
      <c r="M62" s="653"/>
      <c r="N62" s="653">
        <v>1</v>
      </c>
      <c r="O62" s="653">
        <v>222</v>
      </c>
      <c r="P62" s="666"/>
      <c r="Q62" s="654">
        <v>222</v>
      </c>
    </row>
    <row r="63" spans="1:17" ht="14.4" customHeight="1" x14ac:dyDescent="0.3">
      <c r="A63" s="649" t="s">
        <v>5616</v>
      </c>
      <c r="B63" s="650" t="s">
        <v>5837</v>
      </c>
      <c r="C63" s="650" t="s">
        <v>4672</v>
      </c>
      <c r="D63" s="650" t="s">
        <v>5900</v>
      </c>
      <c r="E63" s="650" t="s">
        <v>5901</v>
      </c>
      <c r="F63" s="653">
        <v>1</v>
      </c>
      <c r="G63" s="653">
        <v>563</v>
      </c>
      <c r="H63" s="653">
        <v>1</v>
      </c>
      <c r="I63" s="653">
        <v>563</v>
      </c>
      <c r="J63" s="653"/>
      <c r="K63" s="653"/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5902</v>
      </c>
      <c r="B64" s="650" t="s">
        <v>5903</v>
      </c>
      <c r="C64" s="650" t="s">
        <v>4672</v>
      </c>
      <c r="D64" s="650" t="s">
        <v>5904</v>
      </c>
      <c r="E64" s="650" t="s">
        <v>5905</v>
      </c>
      <c r="F64" s="653">
        <v>240</v>
      </c>
      <c r="G64" s="653">
        <v>6480</v>
      </c>
      <c r="H64" s="653">
        <v>1</v>
      </c>
      <c r="I64" s="653">
        <v>27</v>
      </c>
      <c r="J64" s="653">
        <v>225</v>
      </c>
      <c r="K64" s="653">
        <v>6075</v>
      </c>
      <c r="L64" s="653">
        <v>0.9375</v>
      </c>
      <c r="M64" s="653">
        <v>27</v>
      </c>
      <c r="N64" s="653">
        <v>284</v>
      </c>
      <c r="O64" s="653">
        <v>7668</v>
      </c>
      <c r="P64" s="666">
        <v>1.1833333333333333</v>
      </c>
      <c r="Q64" s="654">
        <v>27</v>
      </c>
    </row>
    <row r="65" spans="1:17" ht="14.4" customHeight="1" x14ac:dyDescent="0.3">
      <c r="A65" s="649" t="s">
        <v>5902</v>
      </c>
      <c r="B65" s="650" t="s">
        <v>5903</v>
      </c>
      <c r="C65" s="650" t="s">
        <v>4672</v>
      </c>
      <c r="D65" s="650" t="s">
        <v>5906</v>
      </c>
      <c r="E65" s="650" t="s">
        <v>5907</v>
      </c>
      <c r="F65" s="653">
        <v>117</v>
      </c>
      <c r="G65" s="653">
        <v>6318</v>
      </c>
      <c r="H65" s="653">
        <v>1</v>
      </c>
      <c r="I65" s="653">
        <v>54</v>
      </c>
      <c r="J65" s="653">
        <v>99</v>
      </c>
      <c r="K65" s="653">
        <v>5346</v>
      </c>
      <c r="L65" s="653">
        <v>0.84615384615384615</v>
      </c>
      <c r="M65" s="653">
        <v>54</v>
      </c>
      <c r="N65" s="653">
        <v>112</v>
      </c>
      <c r="O65" s="653">
        <v>6048</v>
      </c>
      <c r="P65" s="666">
        <v>0.95726495726495731</v>
      </c>
      <c r="Q65" s="654">
        <v>54</v>
      </c>
    </row>
    <row r="66" spans="1:17" ht="14.4" customHeight="1" x14ac:dyDescent="0.3">
      <c r="A66" s="649" t="s">
        <v>5902</v>
      </c>
      <c r="B66" s="650" t="s">
        <v>5903</v>
      </c>
      <c r="C66" s="650" t="s">
        <v>4672</v>
      </c>
      <c r="D66" s="650" t="s">
        <v>5908</v>
      </c>
      <c r="E66" s="650" t="s">
        <v>5909</v>
      </c>
      <c r="F66" s="653">
        <v>359</v>
      </c>
      <c r="G66" s="653">
        <v>8616</v>
      </c>
      <c r="H66" s="653">
        <v>1</v>
      </c>
      <c r="I66" s="653">
        <v>24</v>
      </c>
      <c r="J66" s="653">
        <v>329</v>
      </c>
      <c r="K66" s="653">
        <v>7896</v>
      </c>
      <c r="L66" s="653">
        <v>0.91643454038997219</v>
      </c>
      <c r="M66" s="653">
        <v>24</v>
      </c>
      <c r="N66" s="653">
        <v>332</v>
      </c>
      <c r="O66" s="653">
        <v>7968</v>
      </c>
      <c r="P66" s="666">
        <v>0.92479108635097496</v>
      </c>
      <c r="Q66" s="654">
        <v>24</v>
      </c>
    </row>
    <row r="67" spans="1:17" ht="14.4" customHeight="1" x14ac:dyDescent="0.3">
      <c r="A67" s="649" t="s">
        <v>5902</v>
      </c>
      <c r="B67" s="650" t="s">
        <v>5903</v>
      </c>
      <c r="C67" s="650" t="s">
        <v>4672</v>
      </c>
      <c r="D67" s="650" t="s">
        <v>5910</v>
      </c>
      <c r="E67" s="650" t="s">
        <v>5911</v>
      </c>
      <c r="F67" s="653">
        <v>5829</v>
      </c>
      <c r="G67" s="653">
        <v>157383</v>
      </c>
      <c r="H67" s="653">
        <v>1</v>
      </c>
      <c r="I67" s="653">
        <v>27</v>
      </c>
      <c r="J67" s="653">
        <v>6068</v>
      </c>
      <c r="K67" s="653">
        <v>163836</v>
      </c>
      <c r="L67" s="653">
        <v>1.0410018871161435</v>
      </c>
      <c r="M67" s="653">
        <v>27</v>
      </c>
      <c r="N67" s="653">
        <v>664</v>
      </c>
      <c r="O67" s="653">
        <v>17928</v>
      </c>
      <c r="P67" s="666">
        <v>0.11391319265740264</v>
      </c>
      <c r="Q67" s="654">
        <v>27</v>
      </c>
    </row>
    <row r="68" spans="1:17" ht="14.4" customHeight="1" x14ac:dyDescent="0.3">
      <c r="A68" s="649" t="s">
        <v>5902</v>
      </c>
      <c r="B68" s="650" t="s">
        <v>5903</v>
      </c>
      <c r="C68" s="650" t="s">
        <v>4672</v>
      </c>
      <c r="D68" s="650" t="s">
        <v>5912</v>
      </c>
      <c r="E68" s="650" t="s">
        <v>5913</v>
      </c>
      <c r="F68" s="653">
        <v>6836</v>
      </c>
      <c r="G68" s="653">
        <v>382816</v>
      </c>
      <c r="H68" s="653">
        <v>1</v>
      </c>
      <c r="I68" s="653">
        <v>56</v>
      </c>
      <c r="J68" s="653">
        <v>6137</v>
      </c>
      <c r="K68" s="653">
        <v>343672</v>
      </c>
      <c r="L68" s="653">
        <v>0.89774722059684031</v>
      </c>
      <c r="M68" s="653">
        <v>56</v>
      </c>
      <c r="N68" s="653">
        <v>1718</v>
      </c>
      <c r="O68" s="653">
        <v>96209</v>
      </c>
      <c r="P68" s="666">
        <v>0.2513191716124718</v>
      </c>
      <c r="Q68" s="654">
        <v>56.000582072176947</v>
      </c>
    </row>
    <row r="69" spans="1:17" ht="14.4" customHeight="1" x14ac:dyDescent="0.3">
      <c r="A69" s="649" t="s">
        <v>5902</v>
      </c>
      <c r="B69" s="650" t="s">
        <v>5903</v>
      </c>
      <c r="C69" s="650" t="s">
        <v>4672</v>
      </c>
      <c r="D69" s="650" t="s">
        <v>5914</v>
      </c>
      <c r="E69" s="650" t="s">
        <v>5915</v>
      </c>
      <c r="F69" s="653">
        <v>155</v>
      </c>
      <c r="G69" s="653">
        <v>4185</v>
      </c>
      <c r="H69" s="653">
        <v>1</v>
      </c>
      <c r="I69" s="653">
        <v>27</v>
      </c>
      <c r="J69" s="653">
        <v>141</v>
      </c>
      <c r="K69" s="653">
        <v>3807</v>
      </c>
      <c r="L69" s="653">
        <v>0.9096774193548387</v>
      </c>
      <c r="M69" s="653">
        <v>27</v>
      </c>
      <c r="N69" s="653">
        <v>194</v>
      </c>
      <c r="O69" s="653">
        <v>5238</v>
      </c>
      <c r="P69" s="666">
        <v>1.2516129032258065</v>
      </c>
      <c r="Q69" s="654">
        <v>27</v>
      </c>
    </row>
    <row r="70" spans="1:17" ht="14.4" customHeight="1" x14ac:dyDescent="0.3">
      <c r="A70" s="649" t="s">
        <v>5902</v>
      </c>
      <c r="B70" s="650" t="s">
        <v>5903</v>
      </c>
      <c r="C70" s="650" t="s">
        <v>4672</v>
      </c>
      <c r="D70" s="650" t="s">
        <v>5916</v>
      </c>
      <c r="E70" s="650" t="s">
        <v>5917</v>
      </c>
      <c r="F70" s="653">
        <v>5671</v>
      </c>
      <c r="G70" s="653">
        <v>124762</v>
      </c>
      <c r="H70" s="653">
        <v>1</v>
      </c>
      <c r="I70" s="653">
        <v>22</v>
      </c>
      <c r="J70" s="653">
        <v>6225</v>
      </c>
      <c r="K70" s="653">
        <v>136950</v>
      </c>
      <c r="L70" s="653">
        <v>1.0976900017633575</v>
      </c>
      <c r="M70" s="653">
        <v>22</v>
      </c>
      <c r="N70" s="653">
        <v>6655</v>
      </c>
      <c r="O70" s="653">
        <v>146410</v>
      </c>
      <c r="P70" s="666">
        <v>1.1735143713630753</v>
      </c>
      <c r="Q70" s="654">
        <v>22</v>
      </c>
    </row>
    <row r="71" spans="1:17" ht="14.4" customHeight="1" x14ac:dyDescent="0.3">
      <c r="A71" s="649" t="s">
        <v>5902</v>
      </c>
      <c r="B71" s="650" t="s">
        <v>5903</v>
      </c>
      <c r="C71" s="650" t="s">
        <v>4672</v>
      </c>
      <c r="D71" s="650" t="s">
        <v>5918</v>
      </c>
      <c r="E71" s="650" t="s">
        <v>5919</v>
      </c>
      <c r="F71" s="653">
        <v>26</v>
      </c>
      <c r="G71" s="653">
        <v>1768</v>
      </c>
      <c r="H71" s="653">
        <v>1</v>
      </c>
      <c r="I71" s="653">
        <v>68</v>
      </c>
      <c r="J71" s="653">
        <v>26</v>
      </c>
      <c r="K71" s="653">
        <v>1768</v>
      </c>
      <c r="L71" s="653">
        <v>1</v>
      </c>
      <c r="M71" s="653">
        <v>68</v>
      </c>
      <c r="N71" s="653">
        <v>35</v>
      </c>
      <c r="O71" s="653">
        <v>2380</v>
      </c>
      <c r="P71" s="666">
        <v>1.3461538461538463</v>
      </c>
      <c r="Q71" s="654">
        <v>68</v>
      </c>
    </row>
    <row r="72" spans="1:17" ht="14.4" customHeight="1" x14ac:dyDescent="0.3">
      <c r="A72" s="649" t="s">
        <v>5902</v>
      </c>
      <c r="B72" s="650" t="s">
        <v>5903</v>
      </c>
      <c r="C72" s="650" t="s">
        <v>4672</v>
      </c>
      <c r="D72" s="650" t="s">
        <v>5920</v>
      </c>
      <c r="E72" s="650" t="s">
        <v>5921</v>
      </c>
      <c r="F72" s="653">
        <v>11</v>
      </c>
      <c r="G72" s="653">
        <v>682</v>
      </c>
      <c r="H72" s="653">
        <v>1</v>
      </c>
      <c r="I72" s="653">
        <v>62</v>
      </c>
      <c r="J72" s="653">
        <v>8</v>
      </c>
      <c r="K72" s="653">
        <v>496</v>
      </c>
      <c r="L72" s="653">
        <v>0.72727272727272729</v>
      </c>
      <c r="M72" s="653">
        <v>62</v>
      </c>
      <c r="N72" s="653">
        <v>10</v>
      </c>
      <c r="O72" s="653">
        <v>620</v>
      </c>
      <c r="P72" s="666">
        <v>0.90909090909090906</v>
      </c>
      <c r="Q72" s="654">
        <v>62</v>
      </c>
    </row>
    <row r="73" spans="1:17" ht="14.4" customHeight="1" x14ac:dyDescent="0.3">
      <c r="A73" s="649" t="s">
        <v>5902</v>
      </c>
      <c r="B73" s="650" t="s">
        <v>5903</v>
      </c>
      <c r="C73" s="650" t="s">
        <v>4672</v>
      </c>
      <c r="D73" s="650" t="s">
        <v>5922</v>
      </c>
      <c r="E73" s="650" t="s">
        <v>5923</v>
      </c>
      <c r="F73" s="653">
        <v>5696</v>
      </c>
      <c r="G73" s="653">
        <v>347456</v>
      </c>
      <c r="H73" s="653">
        <v>1</v>
      </c>
      <c r="I73" s="653">
        <v>61</v>
      </c>
      <c r="J73" s="653">
        <v>6162</v>
      </c>
      <c r="K73" s="653">
        <v>375882</v>
      </c>
      <c r="L73" s="653">
        <v>1.081811797752809</v>
      </c>
      <c r="M73" s="653">
        <v>61</v>
      </c>
      <c r="N73" s="653">
        <v>6719</v>
      </c>
      <c r="O73" s="653">
        <v>414351</v>
      </c>
      <c r="P73" s="666">
        <v>1.19252797476515</v>
      </c>
      <c r="Q73" s="654">
        <v>61.668551867837479</v>
      </c>
    </row>
    <row r="74" spans="1:17" ht="14.4" customHeight="1" x14ac:dyDescent="0.3">
      <c r="A74" s="649" t="s">
        <v>5902</v>
      </c>
      <c r="B74" s="650" t="s">
        <v>5903</v>
      </c>
      <c r="C74" s="650" t="s">
        <v>4672</v>
      </c>
      <c r="D74" s="650" t="s">
        <v>5924</v>
      </c>
      <c r="E74" s="650" t="s">
        <v>5925</v>
      </c>
      <c r="F74" s="653">
        <v>1</v>
      </c>
      <c r="G74" s="653">
        <v>394</v>
      </c>
      <c r="H74" s="653">
        <v>1</v>
      </c>
      <c r="I74" s="653">
        <v>394</v>
      </c>
      <c r="J74" s="653"/>
      <c r="K74" s="653"/>
      <c r="L74" s="653"/>
      <c r="M74" s="653"/>
      <c r="N74" s="653"/>
      <c r="O74" s="653"/>
      <c r="P74" s="666"/>
      <c r="Q74" s="654"/>
    </row>
    <row r="75" spans="1:17" ht="14.4" customHeight="1" x14ac:dyDescent="0.3">
      <c r="A75" s="649" t="s">
        <v>5902</v>
      </c>
      <c r="B75" s="650" t="s">
        <v>5903</v>
      </c>
      <c r="C75" s="650" t="s">
        <v>4672</v>
      </c>
      <c r="D75" s="650" t="s">
        <v>5926</v>
      </c>
      <c r="E75" s="650" t="s">
        <v>5927</v>
      </c>
      <c r="F75" s="653"/>
      <c r="G75" s="653"/>
      <c r="H75" s="653"/>
      <c r="I75" s="653"/>
      <c r="J75" s="653">
        <v>3</v>
      </c>
      <c r="K75" s="653">
        <v>243</v>
      </c>
      <c r="L75" s="653"/>
      <c r="M75" s="653">
        <v>81</v>
      </c>
      <c r="N75" s="653">
        <v>55</v>
      </c>
      <c r="O75" s="653">
        <v>4480</v>
      </c>
      <c r="P75" s="666"/>
      <c r="Q75" s="654">
        <v>81.454545454545453</v>
      </c>
    </row>
    <row r="76" spans="1:17" ht="14.4" customHeight="1" x14ac:dyDescent="0.3">
      <c r="A76" s="649" t="s">
        <v>5902</v>
      </c>
      <c r="B76" s="650" t="s">
        <v>5903</v>
      </c>
      <c r="C76" s="650" t="s">
        <v>4672</v>
      </c>
      <c r="D76" s="650" t="s">
        <v>5928</v>
      </c>
      <c r="E76" s="650" t="s">
        <v>5929</v>
      </c>
      <c r="F76" s="653">
        <v>184</v>
      </c>
      <c r="G76" s="653">
        <v>181608</v>
      </c>
      <c r="H76" s="653">
        <v>1</v>
      </c>
      <c r="I76" s="653">
        <v>987</v>
      </c>
      <c r="J76" s="653">
        <v>227</v>
      </c>
      <c r="K76" s="653">
        <v>224049</v>
      </c>
      <c r="L76" s="653">
        <v>1.2336956521739131</v>
      </c>
      <c r="M76" s="653">
        <v>987</v>
      </c>
      <c r="N76" s="653">
        <v>200</v>
      </c>
      <c r="O76" s="653">
        <v>197400</v>
      </c>
      <c r="P76" s="666">
        <v>1.0869565217391304</v>
      </c>
      <c r="Q76" s="654">
        <v>987</v>
      </c>
    </row>
    <row r="77" spans="1:17" ht="14.4" customHeight="1" x14ac:dyDescent="0.3">
      <c r="A77" s="649" t="s">
        <v>5902</v>
      </c>
      <c r="B77" s="650" t="s">
        <v>5903</v>
      </c>
      <c r="C77" s="650" t="s">
        <v>4672</v>
      </c>
      <c r="D77" s="650" t="s">
        <v>5930</v>
      </c>
      <c r="E77" s="650" t="s">
        <v>5931</v>
      </c>
      <c r="F77" s="653">
        <v>2</v>
      </c>
      <c r="G77" s="653">
        <v>382</v>
      </c>
      <c r="H77" s="653">
        <v>1</v>
      </c>
      <c r="I77" s="653">
        <v>191</v>
      </c>
      <c r="J77" s="653"/>
      <c r="K77" s="653"/>
      <c r="L77" s="653"/>
      <c r="M77" s="653"/>
      <c r="N77" s="653">
        <v>1</v>
      </c>
      <c r="O77" s="653">
        <v>191</v>
      </c>
      <c r="P77" s="666">
        <v>0.5</v>
      </c>
      <c r="Q77" s="654">
        <v>191</v>
      </c>
    </row>
    <row r="78" spans="1:17" ht="14.4" customHeight="1" x14ac:dyDescent="0.3">
      <c r="A78" s="649" t="s">
        <v>5902</v>
      </c>
      <c r="B78" s="650" t="s">
        <v>5903</v>
      </c>
      <c r="C78" s="650" t="s">
        <v>4672</v>
      </c>
      <c r="D78" s="650" t="s">
        <v>5932</v>
      </c>
      <c r="E78" s="650" t="s">
        <v>5933</v>
      </c>
      <c r="F78" s="653">
        <v>11</v>
      </c>
      <c r="G78" s="653">
        <v>902</v>
      </c>
      <c r="H78" s="653">
        <v>1</v>
      </c>
      <c r="I78" s="653">
        <v>82</v>
      </c>
      <c r="J78" s="653">
        <v>15</v>
      </c>
      <c r="K78" s="653">
        <v>1230</v>
      </c>
      <c r="L78" s="653">
        <v>1.3636363636363635</v>
      </c>
      <c r="M78" s="653">
        <v>82</v>
      </c>
      <c r="N78" s="653">
        <v>63</v>
      </c>
      <c r="O78" s="653">
        <v>5166</v>
      </c>
      <c r="P78" s="666">
        <v>5.7272727272727275</v>
      </c>
      <c r="Q78" s="654">
        <v>82</v>
      </c>
    </row>
    <row r="79" spans="1:17" ht="14.4" customHeight="1" x14ac:dyDescent="0.3">
      <c r="A79" s="649" t="s">
        <v>5902</v>
      </c>
      <c r="B79" s="650" t="s">
        <v>5903</v>
      </c>
      <c r="C79" s="650" t="s">
        <v>4672</v>
      </c>
      <c r="D79" s="650" t="s">
        <v>5934</v>
      </c>
      <c r="E79" s="650" t="s">
        <v>5935</v>
      </c>
      <c r="F79" s="653">
        <v>4</v>
      </c>
      <c r="G79" s="653">
        <v>252</v>
      </c>
      <c r="H79" s="653">
        <v>1</v>
      </c>
      <c r="I79" s="653">
        <v>63</v>
      </c>
      <c r="J79" s="653"/>
      <c r="K79" s="653"/>
      <c r="L79" s="653"/>
      <c r="M79" s="653"/>
      <c r="N79" s="653">
        <v>1</v>
      </c>
      <c r="O79" s="653">
        <v>63</v>
      </c>
      <c r="P79" s="666">
        <v>0.25</v>
      </c>
      <c r="Q79" s="654">
        <v>63</v>
      </c>
    </row>
    <row r="80" spans="1:17" ht="14.4" customHeight="1" x14ac:dyDescent="0.3">
      <c r="A80" s="649" t="s">
        <v>5902</v>
      </c>
      <c r="B80" s="650" t="s">
        <v>5903</v>
      </c>
      <c r="C80" s="650" t="s">
        <v>4672</v>
      </c>
      <c r="D80" s="650" t="s">
        <v>5936</v>
      </c>
      <c r="E80" s="650" t="s">
        <v>5937</v>
      </c>
      <c r="F80" s="653">
        <v>136</v>
      </c>
      <c r="G80" s="653">
        <v>2312</v>
      </c>
      <c r="H80" s="653">
        <v>1</v>
      </c>
      <c r="I80" s="653">
        <v>17</v>
      </c>
      <c r="J80" s="653">
        <v>178</v>
      </c>
      <c r="K80" s="653">
        <v>3026</v>
      </c>
      <c r="L80" s="653">
        <v>1.3088235294117647</v>
      </c>
      <c r="M80" s="653">
        <v>17</v>
      </c>
      <c r="N80" s="653">
        <v>363</v>
      </c>
      <c r="O80" s="653">
        <v>6171</v>
      </c>
      <c r="P80" s="666">
        <v>2.6691176470588234</v>
      </c>
      <c r="Q80" s="654">
        <v>17</v>
      </c>
    </row>
    <row r="81" spans="1:17" ht="14.4" customHeight="1" x14ac:dyDescent="0.3">
      <c r="A81" s="649" t="s">
        <v>5902</v>
      </c>
      <c r="B81" s="650" t="s">
        <v>5903</v>
      </c>
      <c r="C81" s="650" t="s">
        <v>4672</v>
      </c>
      <c r="D81" s="650" t="s">
        <v>5938</v>
      </c>
      <c r="E81" s="650" t="s">
        <v>5939</v>
      </c>
      <c r="F81" s="653">
        <v>2</v>
      </c>
      <c r="G81" s="653">
        <v>124</v>
      </c>
      <c r="H81" s="653">
        <v>1</v>
      </c>
      <c r="I81" s="653">
        <v>62</v>
      </c>
      <c r="J81" s="653">
        <v>1</v>
      </c>
      <c r="K81" s="653">
        <v>63</v>
      </c>
      <c r="L81" s="653">
        <v>0.50806451612903225</v>
      </c>
      <c r="M81" s="653">
        <v>63</v>
      </c>
      <c r="N81" s="653"/>
      <c r="O81" s="653"/>
      <c r="P81" s="666"/>
      <c r="Q81" s="654"/>
    </row>
    <row r="82" spans="1:17" ht="14.4" customHeight="1" x14ac:dyDescent="0.3">
      <c r="A82" s="649" t="s">
        <v>5902</v>
      </c>
      <c r="B82" s="650" t="s">
        <v>5903</v>
      </c>
      <c r="C82" s="650" t="s">
        <v>4672</v>
      </c>
      <c r="D82" s="650" t="s">
        <v>5940</v>
      </c>
      <c r="E82" s="650" t="s">
        <v>5941</v>
      </c>
      <c r="F82" s="653">
        <v>74</v>
      </c>
      <c r="G82" s="653">
        <v>3478</v>
      </c>
      <c r="H82" s="653">
        <v>1</v>
      </c>
      <c r="I82" s="653">
        <v>47</v>
      </c>
      <c r="J82" s="653">
        <v>54</v>
      </c>
      <c r="K82" s="653">
        <v>2538</v>
      </c>
      <c r="L82" s="653">
        <v>0.72972972972972971</v>
      </c>
      <c r="M82" s="653">
        <v>47</v>
      </c>
      <c r="N82" s="653">
        <v>71</v>
      </c>
      <c r="O82" s="653">
        <v>3337</v>
      </c>
      <c r="P82" s="666">
        <v>0.95945945945945943</v>
      </c>
      <c r="Q82" s="654">
        <v>47</v>
      </c>
    </row>
    <row r="83" spans="1:17" ht="14.4" customHeight="1" x14ac:dyDescent="0.3">
      <c r="A83" s="649" t="s">
        <v>5902</v>
      </c>
      <c r="B83" s="650" t="s">
        <v>5903</v>
      </c>
      <c r="C83" s="650" t="s">
        <v>4672</v>
      </c>
      <c r="D83" s="650" t="s">
        <v>5942</v>
      </c>
      <c r="E83" s="650" t="s">
        <v>5943</v>
      </c>
      <c r="F83" s="653">
        <v>1</v>
      </c>
      <c r="G83" s="653">
        <v>53</v>
      </c>
      <c r="H83" s="653">
        <v>1</v>
      </c>
      <c r="I83" s="653">
        <v>53</v>
      </c>
      <c r="J83" s="653"/>
      <c r="K83" s="653"/>
      <c r="L83" s="653"/>
      <c r="M83" s="653"/>
      <c r="N83" s="653">
        <v>2</v>
      </c>
      <c r="O83" s="653">
        <v>106</v>
      </c>
      <c r="P83" s="666">
        <v>2</v>
      </c>
      <c r="Q83" s="654">
        <v>53</v>
      </c>
    </row>
    <row r="84" spans="1:17" ht="14.4" customHeight="1" x14ac:dyDescent="0.3">
      <c r="A84" s="649" t="s">
        <v>5902</v>
      </c>
      <c r="B84" s="650" t="s">
        <v>5903</v>
      </c>
      <c r="C84" s="650" t="s">
        <v>4672</v>
      </c>
      <c r="D84" s="650" t="s">
        <v>5944</v>
      </c>
      <c r="E84" s="650" t="s">
        <v>5945</v>
      </c>
      <c r="F84" s="653">
        <v>4</v>
      </c>
      <c r="G84" s="653">
        <v>240</v>
      </c>
      <c r="H84" s="653">
        <v>1</v>
      </c>
      <c r="I84" s="653">
        <v>60</v>
      </c>
      <c r="J84" s="653">
        <v>3</v>
      </c>
      <c r="K84" s="653">
        <v>180</v>
      </c>
      <c r="L84" s="653">
        <v>0.75</v>
      </c>
      <c r="M84" s="653">
        <v>60</v>
      </c>
      <c r="N84" s="653">
        <v>5</v>
      </c>
      <c r="O84" s="653">
        <v>300</v>
      </c>
      <c r="P84" s="666">
        <v>1.25</v>
      </c>
      <c r="Q84" s="654">
        <v>60</v>
      </c>
    </row>
    <row r="85" spans="1:17" ht="14.4" customHeight="1" x14ac:dyDescent="0.3">
      <c r="A85" s="649" t="s">
        <v>5902</v>
      </c>
      <c r="B85" s="650" t="s">
        <v>5903</v>
      </c>
      <c r="C85" s="650" t="s">
        <v>4672</v>
      </c>
      <c r="D85" s="650" t="s">
        <v>5946</v>
      </c>
      <c r="E85" s="650" t="s">
        <v>5947</v>
      </c>
      <c r="F85" s="653">
        <v>1</v>
      </c>
      <c r="G85" s="653">
        <v>19</v>
      </c>
      <c r="H85" s="653">
        <v>1</v>
      </c>
      <c r="I85" s="653">
        <v>19</v>
      </c>
      <c r="J85" s="653"/>
      <c r="K85" s="653"/>
      <c r="L85" s="653"/>
      <c r="M85" s="653"/>
      <c r="N85" s="653">
        <v>4</v>
      </c>
      <c r="O85" s="653">
        <v>76</v>
      </c>
      <c r="P85" s="666">
        <v>4</v>
      </c>
      <c r="Q85" s="654">
        <v>19</v>
      </c>
    </row>
    <row r="86" spans="1:17" ht="14.4" customHeight="1" x14ac:dyDescent="0.3">
      <c r="A86" s="649" t="s">
        <v>5902</v>
      </c>
      <c r="B86" s="650" t="s">
        <v>5903</v>
      </c>
      <c r="C86" s="650" t="s">
        <v>4672</v>
      </c>
      <c r="D86" s="650" t="s">
        <v>5948</v>
      </c>
      <c r="E86" s="650" t="s">
        <v>5949</v>
      </c>
      <c r="F86" s="653">
        <v>12</v>
      </c>
      <c r="G86" s="653">
        <v>5532</v>
      </c>
      <c r="H86" s="653">
        <v>1</v>
      </c>
      <c r="I86" s="653">
        <v>461</v>
      </c>
      <c r="J86" s="653">
        <v>6</v>
      </c>
      <c r="K86" s="653">
        <v>2766</v>
      </c>
      <c r="L86" s="653">
        <v>0.5</v>
      </c>
      <c r="M86" s="653">
        <v>461</v>
      </c>
      <c r="N86" s="653">
        <v>6</v>
      </c>
      <c r="O86" s="653">
        <v>2771</v>
      </c>
      <c r="P86" s="666">
        <v>0.50090383224873458</v>
      </c>
      <c r="Q86" s="654">
        <v>461.83333333333331</v>
      </c>
    </row>
    <row r="87" spans="1:17" ht="14.4" customHeight="1" x14ac:dyDescent="0.3">
      <c r="A87" s="649" t="s">
        <v>5902</v>
      </c>
      <c r="B87" s="650" t="s">
        <v>5903</v>
      </c>
      <c r="C87" s="650" t="s">
        <v>4672</v>
      </c>
      <c r="D87" s="650" t="s">
        <v>5950</v>
      </c>
      <c r="E87" s="650" t="s">
        <v>5951</v>
      </c>
      <c r="F87" s="653">
        <v>35</v>
      </c>
      <c r="G87" s="653">
        <v>29750</v>
      </c>
      <c r="H87" s="653">
        <v>1</v>
      </c>
      <c r="I87" s="653">
        <v>850</v>
      </c>
      <c r="J87" s="653">
        <v>47</v>
      </c>
      <c r="K87" s="653">
        <v>39997</v>
      </c>
      <c r="L87" s="653">
        <v>1.3444369747899159</v>
      </c>
      <c r="M87" s="653">
        <v>851</v>
      </c>
      <c r="N87" s="653">
        <v>46</v>
      </c>
      <c r="O87" s="653">
        <v>39177</v>
      </c>
      <c r="P87" s="666">
        <v>1.3168739495798318</v>
      </c>
      <c r="Q87" s="654">
        <v>851.67391304347825</v>
      </c>
    </row>
    <row r="88" spans="1:17" ht="14.4" customHeight="1" x14ac:dyDescent="0.3">
      <c r="A88" s="649" t="s">
        <v>5902</v>
      </c>
      <c r="B88" s="650" t="s">
        <v>5903</v>
      </c>
      <c r="C88" s="650" t="s">
        <v>4672</v>
      </c>
      <c r="D88" s="650" t="s">
        <v>5952</v>
      </c>
      <c r="E88" s="650" t="s">
        <v>5807</v>
      </c>
      <c r="F88" s="653">
        <v>3</v>
      </c>
      <c r="G88" s="653">
        <v>378</v>
      </c>
      <c r="H88" s="653">
        <v>1</v>
      </c>
      <c r="I88" s="653">
        <v>126</v>
      </c>
      <c r="J88" s="653"/>
      <c r="K88" s="653"/>
      <c r="L88" s="653"/>
      <c r="M88" s="653"/>
      <c r="N88" s="653"/>
      <c r="O88" s="653"/>
      <c r="P88" s="666"/>
      <c r="Q88" s="654"/>
    </row>
    <row r="89" spans="1:17" ht="14.4" customHeight="1" x14ac:dyDescent="0.3">
      <c r="A89" s="649" t="s">
        <v>5902</v>
      </c>
      <c r="B89" s="650" t="s">
        <v>5903</v>
      </c>
      <c r="C89" s="650" t="s">
        <v>4672</v>
      </c>
      <c r="D89" s="650" t="s">
        <v>5953</v>
      </c>
      <c r="E89" s="650" t="s">
        <v>5954</v>
      </c>
      <c r="F89" s="653">
        <v>3</v>
      </c>
      <c r="G89" s="653">
        <v>108</v>
      </c>
      <c r="H89" s="653">
        <v>1</v>
      </c>
      <c r="I89" s="653">
        <v>36</v>
      </c>
      <c r="J89" s="653"/>
      <c r="K89" s="653"/>
      <c r="L89" s="653"/>
      <c r="M89" s="653"/>
      <c r="N89" s="653"/>
      <c r="O89" s="653"/>
      <c r="P89" s="666"/>
      <c r="Q89" s="654"/>
    </row>
    <row r="90" spans="1:17" ht="14.4" customHeight="1" x14ac:dyDescent="0.3">
      <c r="A90" s="649" t="s">
        <v>5902</v>
      </c>
      <c r="B90" s="650" t="s">
        <v>5903</v>
      </c>
      <c r="C90" s="650" t="s">
        <v>4672</v>
      </c>
      <c r="D90" s="650" t="s">
        <v>5955</v>
      </c>
      <c r="E90" s="650" t="s">
        <v>5956</v>
      </c>
      <c r="F90" s="653">
        <v>1</v>
      </c>
      <c r="G90" s="653">
        <v>236</v>
      </c>
      <c r="H90" s="653">
        <v>1</v>
      </c>
      <c r="I90" s="653">
        <v>236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5902</v>
      </c>
      <c r="B91" s="650" t="s">
        <v>5903</v>
      </c>
      <c r="C91" s="650" t="s">
        <v>4672</v>
      </c>
      <c r="D91" s="650" t="s">
        <v>5957</v>
      </c>
      <c r="E91" s="650" t="s">
        <v>5958</v>
      </c>
      <c r="F91" s="653">
        <v>2</v>
      </c>
      <c r="G91" s="653">
        <v>698</v>
      </c>
      <c r="H91" s="653">
        <v>1</v>
      </c>
      <c r="I91" s="653">
        <v>349</v>
      </c>
      <c r="J91" s="653"/>
      <c r="K91" s="653"/>
      <c r="L91" s="653"/>
      <c r="M91" s="653"/>
      <c r="N91" s="653">
        <v>1</v>
      </c>
      <c r="O91" s="653">
        <v>351</v>
      </c>
      <c r="P91" s="666">
        <v>0.50286532951289398</v>
      </c>
      <c r="Q91" s="654">
        <v>351</v>
      </c>
    </row>
    <row r="92" spans="1:17" ht="14.4" customHeight="1" x14ac:dyDescent="0.3">
      <c r="A92" s="649" t="s">
        <v>5902</v>
      </c>
      <c r="B92" s="650" t="s">
        <v>5903</v>
      </c>
      <c r="C92" s="650" t="s">
        <v>4672</v>
      </c>
      <c r="D92" s="650" t="s">
        <v>5959</v>
      </c>
      <c r="E92" s="650" t="s">
        <v>5960</v>
      </c>
      <c r="F92" s="653">
        <v>2</v>
      </c>
      <c r="G92" s="653">
        <v>698</v>
      </c>
      <c r="H92" s="653">
        <v>1</v>
      </c>
      <c r="I92" s="653">
        <v>349</v>
      </c>
      <c r="J92" s="653"/>
      <c r="K92" s="653"/>
      <c r="L92" s="653"/>
      <c r="M92" s="653"/>
      <c r="N92" s="653">
        <v>1</v>
      </c>
      <c r="O92" s="653">
        <v>351</v>
      </c>
      <c r="P92" s="666">
        <v>0.50286532951289398</v>
      </c>
      <c r="Q92" s="654">
        <v>351</v>
      </c>
    </row>
    <row r="93" spans="1:17" ht="14.4" customHeight="1" x14ac:dyDescent="0.3">
      <c r="A93" s="649" t="s">
        <v>5902</v>
      </c>
      <c r="B93" s="650" t="s">
        <v>5903</v>
      </c>
      <c r="C93" s="650" t="s">
        <v>4672</v>
      </c>
      <c r="D93" s="650" t="s">
        <v>5961</v>
      </c>
      <c r="E93" s="650" t="s">
        <v>5962</v>
      </c>
      <c r="F93" s="653">
        <v>143</v>
      </c>
      <c r="G93" s="653">
        <v>111826</v>
      </c>
      <c r="H93" s="653">
        <v>1</v>
      </c>
      <c r="I93" s="653">
        <v>782</v>
      </c>
      <c r="J93" s="653">
        <v>123</v>
      </c>
      <c r="K93" s="653">
        <v>96309</v>
      </c>
      <c r="L93" s="653">
        <v>0.8612397832346681</v>
      </c>
      <c r="M93" s="653">
        <v>783</v>
      </c>
      <c r="N93" s="653">
        <v>205</v>
      </c>
      <c r="O93" s="653">
        <v>160827</v>
      </c>
      <c r="P93" s="666">
        <v>1.4381896875503013</v>
      </c>
      <c r="Q93" s="654">
        <v>784.52195121951218</v>
      </c>
    </row>
    <row r="94" spans="1:17" ht="14.4" customHeight="1" x14ac:dyDescent="0.3">
      <c r="A94" s="649" t="s">
        <v>5902</v>
      </c>
      <c r="B94" s="650" t="s">
        <v>5903</v>
      </c>
      <c r="C94" s="650" t="s">
        <v>4672</v>
      </c>
      <c r="D94" s="650" t="s">
        <v>5963</v>
      </c>
      <c r="E94" s="650" t="s">
        <v>5964</v>
      </c>
      <c r="F94" s="653">
        <v>3</v>
      </c>
      <c r="G94" s="653">
        <v>558</v>
      </c>
      <c r="H94" s="653">
        <v>1</v>
      </c>
      <c r="I94" s="653">
        <v>186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5902</v>
      </c>
      <c r="B95" s="650" t="s">
        <v>5903</v>
      </c>
      <c r="C95" s="650" t="s">
        <v>4672</v>
      </c>
      <c r="D95" s="650" t="s">
        <v>5965</v>
      </c>
      <c r="E95" s="650" t="s">
        <v>5966</v>
      </c>
      <c r="F95" s="653">
        <v>1</v>
      </c>
      <c r="G95" s="653">
        <v>226</v>
      </c>
      <c r="H95" s="653">
        <v>1</v>
      </c>
      <c r="I95" s="653">
        <v>226</v>
      </c>
      <c r="J95" s="653"/>
      <c r="K95" s="653"/>
      <c r="L95" s="653"/>
      <c r="M95" s="653"/>
      <c r="N95" s="653">
        <v>1</v>
      </c>
      <c r="O95" s="653">
        <v>228</v>
      </c>
      <c r="P95" s="666">
        <v>1.0088495575221239</v>
      </c>
      <c r="Q95" s="654">
        <v>228</v>
      </c>
    </row>
    <row r="96" spans="1:17" ht="14.4" customHeight="1" x14ac:dyDescent="0.3">
      <c r="A96" s="649" t="s">
        <v>5902</v>
      </c>
      <c r="B96" s="650" t="s">
        <v>5903</v>
      </c>
      <c r="C96" s="650" t="s">
        <v>4672</v>
      </c>
      <c r="D96" s="650" t="s">
        <v>5967</v>
      </c>
      <c r="E96" s="650" t="s">
        <v>5968</v>
      </c>
      <c r="F96" s="653">
        <v>8</v>
      </c>
      <c r="G96" s="653">
        <v>3672</v>
      </c>
      <c r="H96" s="653">
        <v>1</v>
      </c>
      <c r="I96" s="653">
        <v>459</v>
      </c>
      <c r="J96" s="653">
        <v>1</v>
      </c>
      <c r="K96" s="653">
        <v>460</v>
      </c>
      <c r="L96" s="653">
        <v>0.12527233115468409</v>
      </c>
      <c r="M96" s="653">
        <v>460</v>
      </c>
      <c r="N96" s="653">
        <v>4</v>
      </c>
      <c r="O96" s="653">
        <v>1843</v>
      </c>
      <c r="P96" s="666">
        <v>0.50190631808278863</v>
      </c>
      <c r="Q96" s="654">
        <v>460.75</v>
      </c>
    </row>
    <row r="97" spans="1:17" ht="14.4" customHeight="1" x14ac:dyDescent="0.3">
      <c r="A97" s="649" t="s">
        <v>5902</v>
      </c>
      <c r="B97" s="650" t="s">
        <v>5903</v>
      </c>
      <c r="C97" s="650" t="s">
        <v>4672</v>
      </c>
      <c r="D97" s="650" t="s">
        <v>5969</v>
      </c>
      <c r="E97" s="650" t="s">
        <v>5970</v>
      </c>
      <c r="F97" s="653"/>
      <c r="G97" s="653"/>
      <c r="H97" s="653"/>
      <c r="I97" s="653"/>
      <c r="J97" s="653">
        <v>1</v>
      </c>
      <c r="K97" s="653">
        <v>560</v>
      </c>
      <c r="L97" s="653"/>
      <c r="M97" s="653">
        <v>560</v>
      </c>
      <c r="N97" s="653">
        <v>2</v>
      </c>
      <c r="O97" s="653">
        <v>1122</v>
      </c>
      <c r="P97" s="666"/>
      <c r="Q97" s="654">
        <v>561</v>
      </c>
    </row>
    <row r="98" spans="1:17" ht="14.4" customHeight="1" x14ac:dyDescent="0.3">
      <c r="A98" s="649" t="s">
        <v>5902</v>
      </c>
      <c r="B98" s="650" t="s">
        <v>5903</v>
      </c>
      <c r="C98" s="650" t="s">
        <v>4672</v>
      </c>
      <c r="D98" s="650" t="s">
        <v>5971</v>
      </c>
      <c r="E98" s="650" t="s">
        <v>5972</v>
      </c>
      <c r="F98" s="653">
        <v>7</v>
      </c>
      <c r="G98" s="653">
        <v>910</v>
      </c>
      <c r="H98" s="653">
        <v>1</v>
      </c>
      <c r="I98" s="653">
        <v>130</v>
      </c>
      <c r="J98" s="653">
        <v>2</v>
      </c>
      <c r="K98" s="653">
        <v>262</v>
      </c>
      <c r="L98" s="653">
        <v>0.28791208791208789</v>
      </c>
      <c r="M98" s="653">
        <v>131</v>
      </c>
      <c r="N98" s="653"/>
      <c r="O98" s="653"/>
      <c r="P98" s="666"/>
      <c r="Q98" s="654"/>
    </row>
    <row r="99" spans="1:17" ht="14.4" customHeight="1" x14ac:dyDescent="0.3">
      <c r="A99" s="649" t="s">
        <v>5902</v>
      </c>
      <c r="B99" s="650" t="s">
        <v>5903</v>
      </c>
      <c r="C99" s="650" t="s">
        <v>4672</v>
      </c>
      <c r="D99" s="650" t="s">
        <v>5973</v>
      </c>
      <c r="E99" s="650" t="s">
        <v>5974</v>
      </c>
      <c r="F99" s="653"/>
      <c r="G99" s="653"/>
      <c r="H99" s="653"/>
      <c r="I99" s="653"/>
      <c r="J99" s="653">
        <v>2</v>
      </c>
      <c r="K99" s="653">
        <v>824</v>
      </c>
      <c r="L99" s="653"/>
      <c r="M99" s="653">
        <v>412</v>
      </c>
      <c r="N99" s="653"/>
      <c r="O99" s="653"/>
      <c r="P99" s="666"/>
      <c r="Q99" s="654"/>
    </row>
    <row r="100" spans="1:17" ht="14.4" customHeight="1" x14ac:dyDescent="0.3">
      <c r="A100" s="649" t="s">
        <v>5902</v>
      </c>
      <c r="B100" s="650" t="s">
        <v>5903</v>
      </c>
      <c r="C100" s="650" t="s">
        <v>4672</v>
      </c>
      <c r="D100" s="650" t="s">
        <v>5975</v>
      </c>
      <c r="E100" s="650" t="s">
        <v>5976</v>
      </c>
      <c r="F100" s="653"/>
      <c r="G100" s="653"/>
      <c r="H100" s="653"/>
      <c r="I100" s="653"/>
      <c r="J100" s="653">
        <v>1</v>
      </c>
      <c r="K100" s="653">
        <v>394</v>
      </c>
      <c r="L100" s="653"/>
      <c r="M100" s="653">
        <v>394</v>
      </c>
      <c r="N100" s="653"/>
      <c r="O100" s="653"/>
      <c r="P100" s="666"/>
      <c r="Q100" s="654"/>
    </row>
    <row r="101" spans="1:17" ht="14.4" customHeight="1" x14ac:dyDescent="0.3">
      <c r="A101" s="649" t="s">
        <v>5902</v>
      </c>
      <c r="B101" s="650" t="s">
        <v>5903</v>
      </c>
      <c r="C101" s="650" t="s">
        <v>4672</v>
      </c>
      <c r="D101" s="650" t="s">
        <v>5858</v>
      </c>
      <c r="E101" s="650" t="s">
        <v>5859</v>
      </c>
      <c r="F101" s="653">
        <v>3</v>
      </c>
      <c r="G101" s="653">
        <v>66</v>
      </c>
      <c r="H101" s="653">
        <v>1</v>
      </c>
      <c r="I101" s="653">
        <v>22</v>
      </c>
      <c r="J101" s="653"/>
      <c r="K101" s="653"/>
      <c r="L101" s="653"/>
      <c r="M101" s="653"/>
      <c r="N101" s="653"/>
      <c r="O101" s="653"/>
      <c r="P101" s="666"/>
      <c r="Q101" s="654"/>
    </row>
    <row r="102" spans="1:17" ht="14.4" customHeight="1" x14ac:dyDescent="0.3">
      <c r="A102" s="649" t="s">
        <v>5902</v>
      </c>
      <c r="B102" s="650" t="s">
        <v>5903</v>
      </c>
      <c r="C102" s="650" t="s">
        <v>4672</v>
      </c>
      <c r="D102" s="650" t="s">
        <v>5977</v>
      </c>
      <c r="E102" s="650" t="s">
        <v>5978</v>
      </c>
      <c r="F102" s="653">
        <v>9</v>
      </c>
      <c r="G102" s="653">
        <v>792</v>
      </c>
      <c r="H102" s="653">
        <v>1</v>
      </c>
      <c r="I102" s="653">
        <v>88</v>
      </c>
      <c r="J102" s="653">
        <v>11</v>
      </c>
      <c r="K102" s="653">
        <v>968</v>
      </c>
      <c r="L102" s="653">
        <v>1.2222222222222223</v>
      </c>
      <c r="M102" s="653">
        <v>88</v>
      </c>
      <c r="N102" s="653">
        <v>25</v>
      </c>
      <c r="O102" s="653">
        <v>2220</v>
      </c>
      <c r="P102" s="666">
        <v>2.8030303030303032</v>
      </c>
      <c r="Q102" s="654">
        <v>88.8</v>
      </c>
    </row>
    <row r="103" spans="1:17" ht="14.4" customHeight="1" x14ac:dyDescent="0.3">
      <c r="A103" s="649" t="s">
        <v>5902</v>
      </c>
      <c r="B103" s="650" t="s">
        <v>5903</v>
      </c>
      <c r="C103" s="650" t="s">
        <v>4672</v>
      </c>
      <c r="D103" s="650" t="s">
        <v>5979</v>
      </c>
      <c r="E103" s="650" t="s">
        <v>5980</v>
      </c>
      <c r="F103" s="653">
        <v>5781</v>
      </c>
      <c r="G103" s="653">
        <v>167649</v>
      </c>
      <c r="H103" s="653">
        <v>1</v>
      </c>
      <c r="I103" s="653">
        <v>29</v>
      </c>
      <c r="J103" s="653">
        <v>6288</v>
      </c>
      <c r="K103" s="653">
        <v>182352</v>
      </c>
      <c r="L103" s="653">
        <v>1.0877010897768553</v>
      </c>
      <c r="M103" s="653">
        <v>29</v>
      </c>
      <c r="N103" s="653">
        <v>7094</v>
      </c>
      <c r="O103" s="653">
        <v>210453</v>
      </c>
      <c r="P103" s="666">
        <v>1.2553191489361701</v>
      </c>
      <c r="Q103" s="654">
        <v>29.666337750211447</v>
      </c>
    </row>
    <row r="104" spans="1:17" ht="14.4" customHeight="1" x14ac:dyDescent="0.3">
      <c r="A104" s="649" t="s">
        <v>5902</v>
      </c>
      <c r="B104" s="650" t="s">
        <v>5903</v>
      </c>
      <c r="C104" s="650" t="s">
        <v>4672</v>
      </c>
      <c r="D104" s="650" t="s">
        <v>5981</v>
      </c>
      <c r="E104" s="650" t="s">
        <v>5982</v>
      </c>
      <c r="F104" s="653">
        <v>4</v>
      </c>
      <c r="G104" s="653">
        <v>200</v>
      </c>
      <c r="H104" s="653">
        <v>1</v>
      </c>
      <c r="I104" s="653">
        <v>50</v>
      </c>
      <c r="J104" s="653">
        <v>3</v>
      </c>
      <c r="K104" s="653">
        <v>150</v>
      </c>
      <c r="L104" s="653">
        <v>0.75</v>
      </c>
      <c r="M104" s="653">
        <v>50</v>
      </c>
      <c r="N104" s="653">
        <v>5</v>
      </c>
      <c r="O104" s="653">
        <v>250</v>
      </c>
      <c r="P104" s="666">
        <v>1.25</v>
      </c>
      <c r="Q104" s="654">
        <v>50</v>
      </c>
    </row>
    <row r="105" spans="1:17" ht="14.4" customHeight="1" x14ac:dyDescent="0.3">
      <c r="A105" s="649" t="s">
        <v>5902</v>
      </c>
      <c r="B105" s="650" t="s">
        <v>5903</v>
      </c>
      <c r="C105" s="650" t="s">
        <v>4672</v>
      </c>
      <c r="D105" s="650" t="s">
        <v>5983</v>
      </c>
      <c r="E105" s="650" t="s">
        <v>5984</v>
      </c>
      <c r="F105" s="653">
        <v>347</v>
      </c>
      <c r="G105" s="653">
        <v>4164</v>
      </c>
      <c r="H105" s="653">
        <v>1</v>
      </c>
      <c r="I105" s="653">
        <v>12</v>
      </c>
      <c r="J105" s="653">
        <v>532</v>
      </c>
      <c r="K105" s="653">
        <v>6384</v>
      </c>
      <c r="L105" s="653">
        <v>1.5331412103746398</v>
      </c>
      <c r="M105" s="653">
        <v>12</v>
      </c>
      <c r="N105" s="653">
        <v>1465</v>
      </c>
      <c r="O105" s="653">
        <v>17580</v>
      </c>
      <c r="P105" s="666">
        <v>4.2219020172910664</v>
      </c>
      <c r="Q105" s="654">
        <v>12</v>
      </c>
    </row>
    <row r="106" spans="1:17" ht="14.4" customHeight="1" x14ac:dyDescent="0.3">
      <c r="A106" s="649" t="s">
        <v>5902</v>
      </c>
      <c r="B106" s="650" t="s">
        <v>5903</v>
      </c>
      <c r="C106" s="650" t="s">
        <v>4672</v>
      </c>
      <c r="D106" s="650" t="s">
        <v>5985</v>
      </c>
      <c r="E106" s="650" t="s">
        <v>5986</v>
      </c>
      <c r="F106" s="653">
        <v>14</v>
      </c>
      <c r="G106" s="653">
        <v>2520</v>
      </c>
      <c r="H106" s="653">
        <v>1</v>
      </c>
      <c r="I106" s="653">
        <v>180</v>
      </c>
      <c r="J106" s="653">
        <v>12</v>
      </c>
      <c r="K106" s="653">
        <v>2172</v>
      </c>
      <c r="L106" s="653">
        <v>0.86190476190476195</v>
      </c>
      <c r="M106" s="653">
        <v>181</v>
      </c>
      <c r="N106" s="653">
        <v>13</v>
      </c>
      <c r="O106" s="653">
        <v>2364</v>
      </c>
      <c r="P106" s="666">
        <v>0.93809523809523809</v>
      </c>
      <c r="Q106" s="654">
        <v>181.84615384615384</v>
      </c>
    </row>
    <row r="107" spans="1:17" ht="14.4" customHeight="1" x14ac:dyDescent="0.3">
      <c r="A107" s="649" t="s">
        <v>5902</v>
      </c>
      <c r="B107" s="650" t="s">
        <v>5903</v>
      </c>
      <c r="C107" s="650" t="s">
        <v>4672</v>
      </c>
      <c r="D107" s="650" t="s">
        <v>5987</v>
      </c>
      <c r="E107" s="650" t="s">
        <v>5988</v>
      </c>
      <c r="F107" s="653">
        <v>5698</v>
      </c>
      <c r="G107" s="653">
        <v>404558</v>
      </c>
      <c r="H107" s="653">
        <v>1</v>
      </c>
      <c r="I107" s="653">
        <v>71</v>
      </c>
      <c r="J107" s="653">
        <v>6146</v>
      </c>
      <c r="K107" s="653">
        <v>436366</v>
      </c>
      <c r="L107" s="653">
        <v>1.0786240786240786</v>
      </c>
      <c r="M107" s="653">
        <v>71</v>
      </c>
      <c r="N107" s="653">
        <v>1763</v>
      </c>
      <c r="O107" s="653">
        <v>125202</v>
      </c>
      <c r="P107" s="666">
        <v>0.30947849257708415</v>
      </c>
      <c r="Q107" s="654">
        <v>71.016449234259781</v>
      </c>
    </row>
    <row r="108" spans="1:17" ht="14.4" customHeight="1" x14ac:dyDescent="0.3">
      <c r="A108" s="649" t="s">
        <v>5902</v>
      </c>
      <c r="B108" s="650" t="s">
        <v>5903</v>
      </c>
      <c r="C108" s="650" t="s">
        <v>4672</v>
      </c>
      <c r="D108" s="650" t="s">
        <v>5989</v>
      </c>
      <c r="E108" s="650" t="s">
        <v>5990</v>
      </c>
      <c r="F108" s="653">
        <v>14</v>
      </c>
      <c r="G108" s="653">
        <v>2534</v>
      </c>
      <c r="H108" s="653">
        <v>1</v>
      </c>
      <c r="I108" s="653">
        <v>181</v>
      </c>
      <c r="J108" s="653">
        <v>12</v>
      </c>
      <c r="K108" s="653">
        <v>2184</v>
      </c>
      <c r="L108" s="653">
        <v>0.86187845303867405</v>
      </c>
      <c r="M108" s="653">
        <v>182</v>
      </c>
      <c r="N108" s="653">
        <v>11</v>
      </c>
      <c r="O108" s="653">
        <v>2011</v>
      </c>
      <c r="P108" s="666">
        <v>0.79360694554064715</v>
      </c>
      <c r="Q108" s="654">
        <v>182.81818181818181</v>
      </c>
    </row>
    <row r="109" spans="1:17" ht="14.4" customHeight="1" x14ac:dyDescent="0.3">
      <c r="A109" s="649" t="s">
        <v>5902</v>
      </c>
      <c r="B109" s="650" t="s">
        <v>5903</v>
      </c>
      <c r="C109" s="650" t="s">
        <v>4672</v>
      </c>
      <c r="D109" s="650" t="s">
        <v>5825</v>
      </c>
      <c r="E109" s="650" t="s">
        <v>5826</v>
      </c>
      <c r="F109" s="653"/>
      <c r="G109" s="653"/>
      <c r="H109" s="653"/>
      <c r="I109" s="653"/>
      <c r="J109" s="653"/>
      <c r="K109" s="653"/>
      <c r="L109" s="653"/>
      <c r="M109" s="653"/>
      <c r="N109" s="653">
        <v>10</v>
      </c>
      <c r="O109" s="653">
        <v>12594</v>
      </c>
      <c r="P109" s="666"/>
      <c r="Q109" s="654">
        <v>1259.4000000000001</v>
      </c>
    </row>
    <row r="110" spans="1:17" ht="14.4" customHeight="1" x14ac:dyDescent="0.3">
      <c r="A110" s="649" t="s">
        <v>5902</v>
      </c>
      <c r="B110" s="650" t="s">
        <v>5903</v>
      </c>
      <c r="C110" s="650" t="s">
        <v>4672</v>
      </c>
      <c r="D110" s="650" t="s">
        <v>5991</v>
      </c>
      <c r="E110" s="650" t="s">
        <v>5992</v>
      </c>
      <c r="F110" s="653">
        <v>1086</v>
      </c>
      <c r="G110" s="653">
        <v>159642</v>
      </c>
      <c r="H110" s="653">
        <v>1</v>
      </c>
      <c r="I110" s="653">
        <v>147</v>
      </c>
      <c r="J110" s="653">
        <v>1179</v>
      </c>
      <c r="K110" s="653">
        <v>173313</v>
      </c>
      <c r="L110" s="653">
        <v>1.0856353591160222</v>
      </c>
      <c r="M110" s="653">
        <v>147</v>
      </c>
      <c r="N110" s="653">
        <v>1217</v>
      </c>
      <c r="O110" s="653">
        <v>179673</v>
      </c>
      <c r="P110" s="666">
        <v>1.1254744991919419</v>
      </c>
      <c r="Q110" s="654">
        <v>147.63599013968775</v>
      </c>
    </row>
    <row r="111" spans="1:17" ht="14.4" customHeight="1" x14ac:dyDescent="0.3">
      <c r="A111" s="649" t="s">
        <v>5902</v>
      </c>
      <c r="B111" s="650" t="s">
        <v>5903</v>
      </c>
      <c r="C111" s="650" t="s">
        <v>4672</v>
      </c>
      <c r="D111" s="650" t="s">
        <v>5993</v>
      </c>
      <c r="E111" s="650" t="s">
        <v>5994</v>
      </c>
      <c r="F111" s="653">
        <v>5834</v>
      </c>
      <c r="G111" s="653">
        <v>169186</v>
      </c>
      <c r="H111" s="653">
        <v>1</v>
      </c>
      <c r="I111" s="653">
        <v>29</v>
      </c>
      <c r="J111" s="653">
        <v>6330</v>
      </c>
      <c r="K111" s="653">
        <v>183570</v>
      </c>
      <c r="L111" s="653">
        <v>1.0850188549880013</v>
      </c>
      <c r="M111" s="653">
        <v>29</v>
      </c>
      <c r="N111" s="653">
        <v>7160</v>
      </c>
      <c r="O111" s="653">
        <v>212420</v>
      </c>
      <c r="P111" s="666">
        <v>1.2555412386367666</v>
      </c>
      <c r="Q111" s="654">
        <v>29.66759776536313</v>
      </c>
    </row>
    <row r="112" spans="1:17" ht="14.4" customHeight="1" x14ac:dyDescent="0.3">
      <c r="A112" s="649" t="s">
        <v>5902</v>
      </c>
      <c r="B112" s="650" t="s">
        <v>5903</v>
      </c>
      <c r="C112" s="650" t="s">
        <v>4672</v>
      </c>
      <c r="D112" s="650" t="s">
        <v>5995</v>
      </c>
      <c r="E112" s="650" t="s">
        <v>5996</v>
      </c>
      <c r="F112" s="653">
        <v>177</v>
      </c>
      <c r="G112" s="653">
        <v>5487</v>
      </c>
      <c r="H112" s="653">
        <v>1</v>
      </c>
      <c r="I112" s="653">
        <v>31</v>
      </c>
      <c r="J112" s="653">
        <v>163</v>
      </c>
      <c r="K112" s="653">
        <v>5053</v>
      </c>
      <c r="L112" s="653">
        <v>0.92090395480225984</v>
      </c>
      <c r="M112" s="653">
        <v>31</v>
      </c>
      <c r="N112" s="653">
        <v>226</v>
      </c>
      <c r="O112" s="653">
        <v>7006</v>
      </c>
      <c r="P112" s="666">
        <v>1.2768361581920904</v>
      </c>
      <c r="Q112" s="654">
        <v>31</v>
      </c>
    </row>
    <row r="113" spans="1:17" ht="14.4" customHeight="1" x14ac:dyDescent="0.3">
      <c r="A113" s="649" t="s">
        <v>5902</v>
      </c>
      <c r="B113" s="650" t="s">
        <v>5903</v>
      </c>
      <c r="C113" s="650" t="s">
        <v>4672</v>
      </c>
      <c r="D113" s="650" t="s">
        <v>5997</v>
      </c>
      <c r="E113" s="650" t="s">
        <v>5998</v>
      </c>
      <c r="F113" s="653">
        <v>242</v>
      </c>
      <c r="G113" s="653">
        <v>6534</v>
      </c>
      <c r="H113" s="653">
        <v>1</v>
      </c>
      <c r="I113" s="653">
        <v>27</v>
      </c>
      <c r="J113" s="653">
        <v>224</v>
      </c>
      <c r="K113" s="653">
        <v>6048</v>
      </c>
      <c r="L113" s="653">
        <v>0.92561983471074383</v>
      </c>
      <c r="M113" s="653">
        <v>27</v>
      </c>
      <c r="N113" s="653">
        <v>287</v>
      </c>
      <c r="O113" s="653">
        <v>7749</v>
      </c>
      <c r="P113" s="666">
        <v>1.1859504132231404</v>
      </c>
      <c r="Q113" s="654">
        <v>27</v>
      </c>
    </row>
    <row r="114" spans="1:17" ht="14.4" customHeight="1" x14ac:dyDescent="0.3">
      <c r="A114" s="649" t="s">
        <v>5902</v>
      </c>
      <c r="B114" s="650" t="s">
        <v>5903</v>
      </c>
      <c r="C114" s="650" t="s">
        <v>4672</v>
      </c>
      <c r="D114" s="650" t="s">
        <v>5999</v>
      </c>
      <c r="E114" s="650" t="s">
        <v>6000</v>
      </c>
      <c r="F114" s="653">
        <v>1</v>
      </c>
      <c r="G114" s="653">
        <v>253</v>
      </c>
      <c r="H114" s="653">
        <v>1</v>
      </c>
      <c r="I114" s="653">
        <v>253</v>
      </c>
      <c r="J114" s="653"/>
      <c r="K114" s="653"/>
      <c r="L114" s="653"/>
      <c r="M114" s="653"/>
      <c r="N114" s="653"/>
      <c r="O114" s="653"/>
      <c r="P114" s="666"/>
      <c r="Q114" s="654"/>
    </row>
    <row r="115" spans="1:17" ht="14.4" customHeight="1" x14ac:dyDescent="0.3">
      <c r="A115" s="649" t="s">
        <v>5902</v>
      </c>
      <c r="B115" s="650" t="s">
        <v>5903</v>
      </c>
      <c r="C115" s="650" t="s">
        <v>4672</v>
      </c>
      <c r="D115" s="650" t="s">
        <v>6001</v>
      </c>
      <c r="E115" s="650" t="s">
        <v>6002</v>
      </c>
      <c r="F115" s="653">
        <v>30</v>
      </c>
      <c r="G115" s="653">
        <v>660</v>
      </c>
      <c r="H115" s="653">
        <v>1</v>
      </c>
      <c r="I115" s="653">
        <v>22</v>
      </c>
      <c r="J115" s="653">
        <v>30</v>
      </c>
      <c r="K115" s="653">
        <v>660</v>
      </c>
      <c r="L115" s="653">
        <v>1</v>
      </c>
      <c r="M115" s="653">
        <v>22</v>
      </c>
      <c r="N115" s="653">
        <v>12</v>
      </c>
      <c r="O115" s="653">
        <v>264</v>
      </c>
      <c r="P115" s="666">
        <v>0.4</v>
      </c>
      <c r="Q115" s="654">
        <v>22</v>
      </c>
    </row>
    <row r="116" spans="1:17" ht="14.4" customHeight="1" x14ac:dyDescent="0.3">
      <c r="A116" s="649" t="s">
        <v>5902</v>
      </c>
      <c r="B116" s="650" t="s">
        <v>5903</v>
      </c>
      <c r="C116" s="650" t="s">
        <v>4672</v>
      </c>
      <c r="D116" s="650" t="s">
        <v>6003</v>
      </c>
      <c r="E116" s="650" t="s">
        <v>6004</v>
      </c>
      <c r="F116" s="653">
        <v>5845</v>
      </c>
      <c r="G116" s="653">
        <v>146125</v>
      </c>
      <c r="H116" s="653">
        <v>1</v>
      </c>
      <c r="I116" s="653">
        <v>25</v>
      </c>
      <c r="J116" s="653">
        <v>6072</v>
      </c>
      <c r="K116" s="653">
        <v>151800</v>
      </c>
      <c r="L116" s="653">
        <v>1.0388366124893071</v>
      </c>
      <c r="M116" s="653">
        <v>25</v>
      </c>
      <c r="N116" s="653">
        <v>678</v>
      </c>
      <c r="O116" s="653">
        <v>16950</v>
      </c>
      <c r="P116" s="666">
        <v>0.11599657827202738</v>
      </c>
      <c r="Q116" s="654">
        <v>25</v>
      </c>
    </row>
    <row r="117" spans="1:17" ht="14.4" customHeight="1" x14ac:dyDescent="0.3">
      <c r="A117" s="649" t="s">
        <v>5902</v>
      </c>
      <c r="B117" s="650" t="s">
        <v>5903</v>
      </c>
      <c r="C117" s="650" t="s">
        <v>4672</v>
      </c>
      <c r="D117" s="650" t="s">
        <v>6005</v>
      </c>
      <c r="E117" s="650" t="s">
        <v>6006</v>
      </c>
      <c r="F117" s="653">
        <v>21</v>
      </c>
      <c r="G117" s="653">
        <v>693</v>
      </c>
      <c r="H117" s="653">
        <v>1</v>
      </c>
      <c r="I117" s="653">
        <v>33</v>
      </c>
      <c r="J117" s="653">
        <v>24</v>
      </c>
      <c r="K117" s="653">
        <v>792</v>
      </c>
      <c r="L117" s="653">
        <v>1.1428571428571428</v>
      </c>
      <c r="M117" s="653">
        <v>33</v>
      </c>
      <c r="N117" s="653">
        <v>5</v>
      </c>
      <c r="O117" s="653">
        <v>165</v>
      </c>
      <c r="P117" s="666">
        <v>0.23809523809523808</v>
      </c>
      <c r="Q117" s="654">
        <v>33</v>
      </c>
    </row>
    <row r="118" spans="1:17" ht="14.4" customHeight="1" x14ac:dyDescent="0.3">
      <c r="A118" s="649" t="s">
        <v>5902</v>
      </c>
      <c r="B118" s="650" t="s">
        <v>5903</v>
      </c>
      <c r="C118" s="650" t="s">
        <v>4672</v>
      </c>
      <c r="D118" s="650" t="s">
        <v>6007</v>
      </c>
      <c r="E118" s="650" t="s">
        <v>6008</v>
      </c>
      <c r="F118" s="653">
        <v>5</v>
      </c>
      <c r="G118" s="653">
        <v>150</v>
      </c>
      <c r="H118" s="653">
        <v>1</v>
      </c>
      <c r="I118" s="653">
        <v>30</v>
      </c>
      <c r="J118" s="653">
        <v>8</v>
      </c>
      <c r="K118" s="653">
        <v>240</v>
      </c>
      <c r="L118" s="653">
        <v>1.6</v>
      </c>
      <c r="M118" s="653">
        <v>30</v>
      </c>
      <c r="N118" s="653"/>
      <c r="O118" s="653"/>
      <c r="P118" s="666"/>
      <c r="Q118" s="654"/>
    </row>
    <row r="119" spans="1:17" ht="14.4" customHeight="1" x14ac:dyDescent="0.3">
      <c r="A119" s="649" t="s">
        <v>5902</v>
      </c>
      <c r="B119" s="650" t="s">
        <v>5903</v>
      </c>
      <c r="C119" s="650" t="s">
        <v>4672</v>
      </c>
      <c r="D119" s="650" t="s">
        <v>6009</v>
      </c>
      <c r="E119" s="650" t="s">
        <v>6010</v>
      </c>
      <c r="F119" s="653"/>
      <c r="G119" s="653"/>
      <c r="H119" s="653"/>
      <c r="I119" s="653"/>
      <c r="J119" s="653"/>
      <c r="K119" s="653"/>
      <c r="L119" s="653"/>
      <c r="M119" s="653"/>
      <c r="N119" s="653">
        <v>1</v>
      </c>
      <c r="O119" s="653">
        <v>80</v>
      </c>
      <c r="P119" s="666"/>
      <c r="Q119" s="654">
        <v>80</v>
      </c>
    </row>
    <row r="120" spans="1:17" ht="14.4" customHeight="1" x14ac:dyDescent="0.3">
      <c r="A120" s="649" t="s">
        <v>5902</v>
      </c>
      <c r="B120" s="650" t="s">
        <v>5903</v>
      </c>
      <c r="C120" s="650" t="s">
        <v>4672</v>
      </c>
      <c r="D120" s="650" t="s">
        <v>6011</v>
      </c>
      <c r="E120" s="650" t="s">
        <v>6012</v>
      </c>
      <c r="F120" s="653">
        <v>74</v>
      </c>
      <c r="G120" s="653">
        <v>1924</v>
      </c>
      <c r="H120" s="653">
        <v>1</v>
      </c>
      <c r="I120" s="653">
        <v>26</v>
      </c>
      <c r="J120" s="653">
        <v>96</v>
      </c>
      <c r="K120" s="653">
        <v>2496</v>
      </c>
      <c r="L120" s="653">
        <v>1.2972972972972974</v>
      </c>
      <c r="M120" s="653">
        <v>26</v>
      </c>
      <c r="N120" s="653">
        <v>183</v>
      </c>
      <c r="O120" s="653">
        <v>4758</v>
      </c>
      <c r="P120" s="666">
        <v>2.4729729729729728</v>
      </c>
      <c r="Q120" s="654">
        <v>26</v>
      </c>
    </row>
    <row r="121" spans="1:17" ht="14.4" customHeight="1" x14ac:dyDescent="0.3">
      <c r="A121" s="649" t="s">
        <v>5902</v>
      </c>
      <c r="B121" s="650" t="s">
        <v>5903</v>
      </c>
      <c r="C121" s="650" t="s">
        <v>4672</v>
      </c>
      <c r="D121" s="650" t="s">
        <v>6013</v>
      </c>
      <c r="E121" s="650" t="s">
        <v>6014</v>
      </c>
      <c r="F121" s="653">
        <v>59</v>
      </c>
      <c r="G121" s="653">
        <v>4956</v>
      </c>
      <c r="H121" s="653">
        <v>1</v>
      </c>
      <c r="I121" s="653">
        <v>84</v>
      </c>
      <c r="J121" s="653">
        <v>44</v>
      </c>
      <c r="K121" s="653">
        <v>3696</v>
      </c>
      <c r="L121" s="653">
        <v>0.74576271186440679</v>
      </c>
      <c r="M121" s="653">
        <v>84</v>
      </c>
      <c r="N121" s="653">
        <v>71</v>
      </c>
      <c r="O121" s="653">
        <v>5964</v>
      </c>
      <c r="P121" s="666">
        <v>1.2033898305084745</v>
      </c>
      <c r="Q121" s="654">
        <v>84</v>
      </c>
    </row>
    <row r="122" spans="1:17" ht="14.4" customHeight="1" x14ac:dyDescent="0.3">
      <c r="A122" s="649" t="s">
        <v>5902</v>
      </c>
      <c r="B122" s="650" t="s">
        <v>5903</v>
      </c>
      <c r="C122" s="650" t="s">
        <v>4672</v>
      </c>
      <c r="D122" s="650" t="s">
        <v>6015</v>
      </c>
      <c r="E122" s="650" t="s">
        <v>6016</v>
      </c>
      <c r="F122" s="653">
        <v>11</v>
      </c>
      <c r="G122" s="653">
        <v>1903</v>
      </c>
      <c r="H122" s="653">
        <v>1</v>
      </c>
      <c r="I122" s="653">
        <v>173</v>
      </c>
      <c r="J122" s="653">
        <v>12</v>
      </c>
      <c r="K122" s="653">
        <v>2088</v>
      </c>
      <c r="L122" s="653">
        <v>1.0972149238045192</v>
      </c>
      <c r="M122" s="653">
        <v>174</v>
      </c>
      <c r="N122" s="653">
        <v>12</v>
      </c>
      <c r="O122" s="653">
        <v>2098</v>
      </c>
      <c r="P122" s="666">
        <v>1.1024697845507094</v>
      </c>
      <c r="Q122" s="654">
        <v>174.83333333333334</v>
      </c>
    </row>
    <row r="123" spans="1:17" ht="14.4" customHeight="1" x14ac:dyDescent="0.3">
      <c r="A123" s="649" t="s">
        <v>5902</v>
      </c>
      <c r="B123" s="650" t="s">
        <v>5903</v>
      </c>
      <c r="C123" s="650" t="s">
        <v>4672</v>
      </c>
      <c r="D123" s="650" t="s">
        <v>6017</v>
      </c>
      <c r="E123" s="650" t="s">
        <v>6018</v>
      </c>
      <c r="F123" s="653"/>
      <c r="G123" s="653"/>
      <c r="H123" s="653"/>
      <c r="I123" s="653"/>
      <c r="J123" s="653"/>
      <c r="K123" s="653"/>
      <c r="L123" s="653"/>
      <c r="M123" s="653"/>
      <c r="N123" s="653">
        <v>1</v>
      </c>
      <c r="O123" s="653">
        <v>252</v>
      </c>
      <c r="P123" s="666"/>
      <c r="Q123" s="654">
        <v>252</v>
      </c>
    </row>
    <row r="124" spans="1:17" ht="14.4" customHeight="1" x14ac:dyDescent="0.3">
      <c r="A124" s="649" t="s">
        <v>5902</v>
      </c>
      <c r="B124" s="650" t="s">
        <v>5903</v>
      </c>
      <c r="C124" s="650" t="s">
        <v>4672</v>
      </c>
      <c r="D124" s="650" t="s">
        <v>6019</v>
      </c>
      <c r="E124" s="650" t="s">
        <v>6020</v>
      </c>
      <c r="F124" s="653">
        <v>303</v>
      </c>
      <c r="G124" s="653">
        <v>4545</v>
      </c>
      <c r="H124" s="653">
        <v>1</v>
      </c>
      <c r="I124" s="653">
        <v>15</v>
      </c>
      <c r="J124" s="653">
        <v>296</v>
      </c>
      <c r="K124" s="653">
        <v>4440</v>
      </c>
      <c r="L124" s="653">
        <v>0.97689768976897695</v>
      </c>
      <c r="M124" s="653">
        <v>15</v>
      </c>
      <c r="N124" s="653">
        <v>263</v>
      </c>
      <c r="O124" s="653">
        <v>3945</v>
      </c>
      <c r="P124" s="666">
        <v>0.86798679867986794</v>
      </c>
      <c r="Q124" s="654">
        <v>15</v>
      </c>
    </row>
    <row r="125" spans="1:17" ht="14.4" customHeight="1" x14ac:dyDescent="0.3">
      <c r="A125" s="649" t="s">
        <v>5902</v>
      </c>
      <c r="B125" s="650" t="s">
        <v>5903</v>
      </c>
      <c r="C125" s="650" t="s">
        <v>4672</v>
      </c>
      <c r="D125" s="650" t="s">
        <v>6021</v>
      </c>
      <c r="E125" s="650" t="s">
        <v>6022</v>
      </c>
      <c r="F125" s="653">
        <v>159</v>
      </c>
      <c r="G125" s="653">
        <v>3657</v>
      </c>
      <c r="H125" s="653">
        <v>1</v>
      </c>
      <c r="I125" s="653">
        <v>23</v>
      </c>
      <c r="J125" s="653">
        <v>94</v>
      </c>
      <c r="K125" s="653">
        <v>2162</v>
      </c>
      <c r="L125" s="653">
        <v>0.5911949685534591</v>
      </c>
      <c r="M125" s="653">
        <v>23</v>
      </c>
      <c r="N125" s="653">
        <v>111</v>
      </c>
      <c r="O125" s="653">
        <v>2553</v>
      </c>
      <c r="P125" s="666">
        <v>0.69811320754716977</v>
      </c>
      <c r="Q125" s="654">
        <v>23</v>
      </c>
    </row>
    <row r="126" spans="1:17" ht="14.4" customHeight="1" x14ac:dyDescent="0.3">
      <c r="A126" s="649" t="s">
        <v>5902</v>
      </c>
      <c r="B126" s="650" t="s">
        <v>5903</v>
      </c>
      <c r="C126" s="650" t="s">
        <v>4672</v>
      </c>
      <c r="D126" s="650" t="s">
        <v>6023</v>
      </c>
      <c r="E126" s="650" t="s">
        <v>6024</v>
      </c>
      <c r="F126" s="653"/>
      <c r="G126" s="653"/>
      <c r="H126" s="653"/>
      <c r="I126" s="653"/>
      <c r="J126" s="653"/>
      <c r="K126" s="653"/>
      <c r="L126" s="653"/>
      <c r="M126" s="653"/>
      <c r="N126" s="653">
        <v>2</v>
      </c>
      <c r="O126" s="653">
        <v>502</v>
      </c>
      <c r="P126" s="666"/>
      <c r="Q126" s="654">
        <v>251</v>
      </c>
    </row>
    <row r="127" spans="1:17" ht="14.4" customHeight="1" x14ac:dyDescent="0.3">
      <c r="A127" s="649" t="s">
        <v>5902</v>
      </c>
      <c r="B127" s="650" t="s">
        <v>5903</v>
      </c>
      <c r="C127" s="650" t="s">
        <v>4672</v>
      </c>
      <c r="D127" s="650" t="s">
        <v>6025</v>
      </c>
      <c r="E127" s="650" t="s">
        <v>6026</v>
      </c>
      <c r="F127" s="653">
        <v>172</v>
      </c>
      <c r="G127" s="653">
        <v>6364</v>
      </c>
      <c r="H127" s="653">
        <v>1</v>
      </c>
      <c r="I127" s="653">
        <v>37</v>
      </c>
      <c r="J127" s="653">
        <v>156</v>
      </c>
      <c r="K127" s="653">
        <v>5772</v>
      </c>
      <c r="L127" s="653">
        <v>0.90697674418604646</v>
      </c>
      <c r="M127" s="653">
        <v>37</v>
      </c>
      <c r="N127" s="653">
        <v>155</v>
      </c>
      <c r="O127" s="653">
        <v>5735</v>
      </c>
      <c r="P127" s="666">
        <v>0.90116279069767447</v>
      </c>
      <c r="Q127" s="654">
        <v>37</v>
      </c>
    </row>
    <row r="128" spans="1:17" ht="14.4" customHeight="1" x14ac:dyDescent="0.3">
      <c r="A128" s="649" t="s">
        <v>5902</v>
      </c>
      <c r="B128" s="650" t="s">
        <v>5903</v>
      </c>
      <c r="C128" s="650" t="s">
        <v>4672</v>
      </c>
      <c r="D128" s="650" t="s">
        <v>6027</v>
      </c>
      <c r="E128" s="650" t="s">
        <v>6028</v>
      </c>
      <c r="F128" s="653">
        <v>93</v>
      </c>
      <c r="G128" s="653">
        <v>2139</v>
      </c>
      <c r="H128" s="653">
        <v>1</v>
      </c>
      <c r="I128" s="653">
        <v>23</v>
      </c>
      <c r="J128" s="653">
        <v>79</v>
      </c>
      <c r="K128" s="653">
        <v>1817</v>
      </c>
      <c r="L128" s="653">
        <v>0.84946236559139787</v>
      </c>
      <c r="M128" s="653">
        <v>23</v>
      </c>
      <c r="N128" s="653">
        <v>5211</v>
      </c>
      <c r="O128" s="653">
        <v>119853</v>
      </c>
      <c r="P128" s="666">
        <v>56.032258064516128</v>
      </c>
      <c r="Q128" s="654">
        <v>23</v>
      </c>
    </row>
    <row r="129" spans="1:17" ht="14.4" customHeight="1" x14ac:dyDescent="0.3">
      <c r="A129" s="649" t="s">
        <v>5902</v>
      </c>
      <c r="B129" s="650" t="s">
        <v>5903</v>
      </c>
      <c r="C129" s="650" t="s">
        <v>4672</v>
      </c>
      <c r="D129" s="650" t="s">
        <v>6029</v>
      </c>
      <c r="E129" s="650" t="s">
        <v>6030</v>
      </c>
      <c r="F129" s="653">
        <v>2</v>
      </c>
      <c r="G129" s="653">
        <v>648</v>
      </c>
      <c r="H129" s="653">
        <v>1</v>
      </c>
      <c r="I129" s="653">
        <v>324</v>
      </c>
      <c r="J129" s="653"/>
      <c r="K129" s="653"/>
      <c r="L129" s="653"/>
      <c r="M129" s="653"/>
      <c r="N129" s="653">
        <v>1</v>
      </c>
      <c r="O129" s="653">
        <v>326</v>
      </c>
      <c r="P129" s="666">
        <v>0.50308641975308643</v>
      </c>
      <c r="Q129" s="654">
        <v>326</v>
      </c>
    </row>
    <row r="130" spans="1:17" ht="14.4" customHeight="1" x14ac:dyDescent="0.3">
      <c r="A130" s="649" t="s">
        <v>5902</v>
      </c>
      <c r="B130" s="650" t="s">
        <v>5903</v>
      </c>
      <c r="C130" s="650" t="s">
        <v>4672</v>
      </c>
      <c r="D130" s="650" t="s">
        <v>6031</v>
      </c>
      <c r="E130" s="650" t="s">
        <v>6032</v>
      </c>
      <c r="F130" s="653">
        <v>1</v>
      </c>
      <c r="G130" s="653">
        <v>331</v>
      </c>
      <c r="H130" s="653">
        <v>1</v>
      </c>
      <c r="I130" s="653">
        <v>331</v>
      </c>
      <c r="J130" s="653">
        <v>2</v>
      </c>
      <c r="K130" s="653">
        <v>662</v>
      </c>
      <c r="L130" s="653">
        <v>2</v>
      </c>
      <c r="M130" s="653">
        <v>331</v>
      </c>
      <c r="N130" s="653">
        <v>2</v>
      </c>
      <c r="O130" s="653">
        <v>662</v>
      </c>
      <c r="P130" s="666">
        <v>2</v>
      </c>
      <c r="Q130" s="654">
        <v>331</v>
      </c>
    </row>
    <row r="131" spans="1:17" ht="14.4" customHeight="1" x14ac:dyDescent="0.3">
      <c r="A131" s="649" t="s">
        <v>5902</v>
      </c>
      <c r="B131" s="650" t="s">
        <v>5903</v>
      </c>
      <c r="C131" s="650" t="s">
        <v>4672</v>
      </c>
      <c r="D131" s="650" t="s">
        <v>6033</v>
      </c>
      <c r="E131" s="650" t="s">
        <v>6034</v>
      </c>
      <c r="F131" s="653">
        <v>1</v>
      </c>
      <c r="G131" s="653">
        <v>277</v>
      </c>
      <c r="H131" s="653">
        <v>1</v>
      </c>
      <c r="I131" s="653">
        <v>277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5902</v>
      </c>
      <c r="B132" s="650" t="s">
        <v>5903</v>
      </c>
      <c r="C132" s="650" t="s">
        <v>4672</v>
      </c>
      <c r="D132" s="650" t="s">
        <v>6035</v>
      </c>
      <c r="E132" s="650" t="s">
        <v>6036</v>
      </c>
      <c r="F132" s="653">
        <v>39</v>
      </c>
      <c r="G132" s="653">
        <v>1131</v>
      </c>
      <c r="H132" s="653">
        <v>1</v>
      </c>
      <c r="I132" s="653">
        <v>29</v>
      </c>
      <c r="J132" s="653">
        <v>43</v>
      </c>
      <c r="K132" s="653">
        <v>1247</v>
      </c>
      <c r="L132" s="653">
        <v>1.1025641025641026</v>
      </c>
      <c r="M132" s="653">
        <v>29</v>
      </c>
      <c r="N132" s="653">
        <v>135</v>
      </c>
      <c r="O132" s="653">
        <v>3915</v>
      </c>
      <c r="P132" s="666">
        <v>3.4615384615384617</v>
      </c>
      <c r="Q132" s="654">
        <v>29</v>
      </c>
    </row>
    <row r="133" spans="1:17" ht="14.4" customHeight="1" x14ac:dyDescent="0.3">
      <c r="A133" s="649" t="s">
        <v>5902</v>
      </c>
      <c r="B133" s="650" t="s">
        <v>5903</v>
      </c>
      <c r="C133" s="650" t="s">
        <v>4672</v>
      </c>
      <c r="D133" s="650" t="s">
        <v>6037</v>
      </c>
      <c r="E133" s="650" t="s">
        <v>6038</v>
      </c>
      <c r="F133" s="653">
        <v>13</v>
      </c>
      <c r="G133" s="653">
        <v>2288</v>
      </c>
      <c r="H133" s="653">
        <v>1</v>
      </c>
      <c r="I133" s="653">
        <v>176</v>
      </c>
      <c r="J133" s="653">
        <v>10</v>
      </c>
      <c r="K133" s="653">
        <v>1760</v>
      </c>
      <c r="L133" s="653">
        <v>0.76923076923076927</v>
      </c>
      <c r="M133" s="653">
        <v>176</v>
      </c>
      <c r="N133" s="653">
        <v>35</v>
      </c>
      <c r="O133" s="653">
        <v>6184</v>
      </c>
      <c r="P133" s="666">
        <v>2.7027972027972029</v>
      </c>
      <c r="Q133" s="654">
        <v>176.68571428571428</v>
      </c>
    </row>
    <row r="134" spans="1:17" ht="14.4" customHeight="1" x14ac:dyDescent="0.3">
      <c r="A134" s="649" t="s">
        <v>5902</v>
      </c>
      <c r="B134" s="650" t="s">
        <v>5903</v>
      </c>
      <c r="C134" s="650" t="s">
        <v>4672</v>
      </c>
      <c r="D134" s="650" t="s">
        <v>6039</v>
      </c>
      <c r="E134" s="650" t="s">
        <v>6040</v>
      </c>
      <c r="F134" s="653">
        <v>19</v>
      </c>
      <c r="G134" s="653">
        <v>285</v>
      </c>
      <c r="H134" s="653">
        <v>1</v>
      </c>
      <c r="I134" s="653">
        <v>15</v>
      </c>
      <c r="J134" s="653">
        <v>17</v>
      </c>
      <c r="K134" s="653">
        <v>255</v>
      </c>
      <c r="L134" s="653">
        <v>0.89473684210526316</v>
      </c>
      <c r="M134" s="653">
        <v>15</v>
      </c>
      <c r="N134" s="653">
        <v>44</v>
      </c>
      <c r="O134" s="653">
        <v>660</v>
      </c>
      <c r="P134" s="666">
        <v>2.3157894736842106</v>
      </c>
      <c r="Q134" s="654">
        <v>15</v>
      </c>
    </row>
    <row r="135" spans="1:17" ht="14.4" customHeight="1" x14ac:dyDescent="0.3">
      <c r="A135" s="649" t="s">
        <v>5902</v>
      </c>
      <c r="B135" s="650" t="s">
        <v>5903</v>
      </c>
      <c r="C135" s="650" t="s">
        <v>4672</v>
      </c>
      <c r="D135" s="650" t="s">
        <v>6041</v>
      </c>
      <c r="E135" s="650" t="s">
        <v>6042</v>
      </c>
      <c r="F135" s="653">
        <v>74</v>
      </c>
      <c r="G135" s="653">
        <v>1406</v>
      </c>
      <c r="H135" s="653">
        <v>1</v>
      </c>
      <c r="I135" s="653">
        <v>19</v>
      </c>
      <c r="J135" s="653">
        <v>100</v>
      </c>
      <c r="K135" s="653">
        <v>1900</v>
      </c>
      <c r="L135" s="653">
        <v>1.3513513513513513</v>
      </c>
      <c r="M135" s="653">
        <v>19</v>
      </c>
      <c r="N135" s="653">
        <v>227</v>
      </c>
      <c r="O135" s="653">
        <v>4313</v>
      </c>
      <c r="P135" s="666">
        <v>3.0675675675675675</v>
      </c>
      <c r="Q135" s="654">
        <v>19</v>
      </c>
    </row>
    <row r="136" spans="1:17" ht="14.4" customHeight="1" x14ac:dyDescent="0.3">
      <c r="A136" s="649" t="s">
        <v>5902</v>
      </c>
      <c r="B136" s="650" t="s">
        <v>5903</v>
      </c>
      <c r="C136" s="650" t="s">
        <v>4672</v>
      </c>
      <c r="D136" s="650" t="s">
        <v>6043</v>
      </c>
      <c r="E136" s="650" t="s">
        <v>6044</v>
      </c>
      <c r="F136" s="653">
        <v>5697</v>
      </c>
      <c r="G136" s="653">
        <v>113940</v>
      </c>
      <c r="H136" s="653">
        <v>1</v>
      </c>
      <c r="I136" s="653">
        <v>20</v>
      </c>
      <c r="J136" s="653">
        <v>6241</v>
      </c>
      <c r="K136" s="653">
        <v>124820</v>
      </c>
      <c r="L136" s="653">
        <v>1.0954888537826926</v>
      </c>
      <c r="M136" s="653">
        <v>20</v>
      </c>
      <c r="N136" s="653">
        <v>806</v>
      </c>
      <c r="O136" s="653">
        <v>16120</v>
      </c>
      <c r="P136" s="666">
        <v>0.14147797086185712</v>
      </c>
      <c r="Q136" s="654">
        <v>20</v>
      </c>
    </row>
    <row r="137" spans="1:17" ht="14.4" customHeight="1" x14ac:dyDescent="0.3">
      <c r="A137" s="649" t="s">
        <v>5902</v>
      </c>
      <c r="B137" s="650" t="s">
        <v>5903</v>
      </c>
      <c r="C137" s="650" t="s">
        <v>4672</v>
      </c>
      <c r="D137" s="650" t="s">
        <v>6045</v>
      </c>
      <c r="E137" s="650" t="s">
        <v>6046</v>
      </c>
      <c r="F137" s="653"/>
      <c r="G137" s="653"/>
      <c r="H137" s="653"/>
      <c r="I137" s="653"/>
      <c r="J137" s="653"/>
      <c r="K137" s="653"/>
      <c r="L137" s="653"/>
      <c r="M137" s="653"/>
      <c r="N137" s="653">
        <v>2</v>
      </c>
      <c r="O137" s="653">
        <v>369</v>
      </c>
      <c r="P137" s="666"/>
      <c r="Q137" s="654">
        <v>184.5</v>
      </c>
    </row>
    <row r="138" spans="1:17" ht="14.4" customHeight="1" x14ac:dyDescent="0.3">
      <c r="A138" s="649" t="s">
        <v>5902</v>
      </c>
      <c r="B138" s="650" t="s">
        <v>5903</v>
      </c>
      <c r="C138" s="650" t="s">
        <v>4672</v>
      </c>
      <c r="D138" s="650" t="s">
        <v>6047</v>
      </c>
      <c r="E138" s="650" t="s">
        <v>6048</v>
      </c>
      <c r="F138" s="653"/>
      <c r="G138" s="653"/>
      <c r="H138" s="653"/>
      <c r="I138" s="653"/>
      <c r="J138" s="653">
        <v>2</v>
      </c>
      <c r="K138" s="653">
        <v>370</v>
      </c>
      <c r="L138" s="653"/>
      <c r="M138" s="653">
        <v>185</v>
      </c>
      <c r="N138" s="653"/>
      <c r="O138" s="653"/>
      <c r="P138" s="666"/>
      <c r="Q138" s="654"/>
    </row>
    <row r="139" spans="1:17" ht="14.4" customHeight="1" x14ac:dyDescent="0.3">
      <c r="A139" s="649" t="s">
        <v>5902</v>
      </c>
      <c r="B139" s="650" t="s">
        <v>5903</v>
      </c>
      <c r="C139" s="650" t="s">
        <v>4672</v>
      </c>
      <c r="D139" s="650" t="s">
        <v>6049</v>
      </c>
      <c r="E139" s="650" t="s">
        <v>6050</v>
      </c>
      <c r="F139" s="653">
        <v>1</v>
      </c>
      <c r="G139" s="653">
        <v>172</v>
      </c>
      <c r="H139" s="653">
        <v>1</v>
      </c>
      <c r="I139" s="653">
        <v>172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5902</v>
      </c>
      <c r="B140" s="650" t="s">
        <v>5903</v>
      </c>
      <c r="C140" s="650" t="s">
        <v>4672</v>
      </c>
      <c r="D140" s="650" t="s">
        <v>6051</v>
      </c>
      <c r="E140" s="650" t="s">
        <v>6052</v>
      </c>
      <c r="F140" s="653">
        <v>97</v>
      </c>
      <c r="G140" s="653">
        <v>8148</v>
      </c>
      <c r="H140" s="653">
        <v>1</v>
      </c>
      <c r="I140" s="653">
        <v>84</v>
      </c>
      <c r="J140" s="653">
        <v>82</v>
      </c>
      <c r="K140" s="653">
        <v>6888</v>
      </c>
      <c r="L140" s="653">
        <v>0.84536082474226804</v>
      </c>
      <c r="M140" s="653">
        <v>84</v>
      </c>
      <c r="N140" s="653">
        <v>119</v>
      </c>
      <c r="O140" s="653">
        <v>9996</v>
      </c>
      <c r="P140" s="666">
        <v>1.2268041237113403</v>
      </c>
      <c r="Q140" s="654">
        <v>84</v>
      </c>
    </row>
    <row r="141" spans="1:17" ht="14.4" customHeight="1" x14ac:dyDescent="0.3">
      <c r="A141" s="649" t="s">
        <v>5902</v>
      </c>
      <c r="B141" s="650" t="s">
        <v>5903</v>
      </c>
      <c r="C141" s="650" t="s">
        <v>4672</v>
      </c>
      <c r="D141" s="650" t="s">
        <v>6053</v>
      </c>
      <c r="E141" s="650" t="s">
        <v>6054</v>
      </c>
      <c r="F141" s="653">
        <v>1</v>
      </c>
      <c r="G141" s="653">
        <v>262</v>
      </c>
      <c r="H141" s="653">
        <v>1</v>
      </c>
      <c r="I141" s="653">
        <v>262</v>
      </c>
      <c r="J141" s="653"/>
      <c r="K141" s="653"/>
      <c r="L141" s="653"/>
      <c r="M141" s="653"/>
      <c r="N141" s="653">
        <v>1</v>
      </c>
      <c r="O141" s="653">
        <v>264</v>
      </c>
      <c r="P141" s="666">
        <v>1.0076335877862594</v>
      </c>
      <c r="Q141" s="654">
        <v>264</v>
      </c>
    </row>
    <row r="142" spans="1:17" ht="14.4" customHeight="1" x14ac:dyDescent="0.3">
      <c r="A142" s="649" t="s">
        <v>5902</v>
      </c>
      <c r="B142" s="650" t="s">
        <v>5903</v>
      </c>
      <c r="C142" s="650" t="s">
        <v>4672</v>
      </c>
      <c r="D142" s="650" t="s">
        <v>6055</v>
      </c>
      <c r="E142" s="650" t="s">
        <v>6056</v>
      </c>
      <c r="F142" s="653">
        <v>1</v>
      </c>
      <c r="G142" s="653">
        <v>78</v>
      </c>
      <c r="H142" s="653">
        <v>1</v>
      </c>
      <c r="I142" s="653">
        <v>78</v>
      </c>
      <c r="J142" s="653"/>
      <c r="K142" s="653"/>
      <c r="L142" s="653"/>
      <c r="M142" s="653"/>
      <c r="N142" s="653">
        <v>1</v>
      </c>
      <c r="O142" s="653">
        <v>78</v>
      </c>
      <c r="P142" s="666">
        <v>1</v>
      </c>
      <c r="Q142" s="654">
        <v>78</v>
      </c>
    </row>
    <row r="143" spans="1:17" ht="14.4" customHeight="1" x14ac:dyDescent="0.3">
      <c r="A143" s="649" t="s">
        <v>5902</v>
      </c>
      <c r="B143" s="650" t="s">
        <v>5903</v>
      </c>
      <c r="C143" s="650" t="s">
        <v>4672</v>
      </c>
      <c r="D143" s="650" t="s">
        <v>6057</v>
      </c>
      <c r="E143" s="650" t="s">
        <v>6058</v>
      </c>
      <c r="F143" s="653">
        <v>1</v>
      </c>
      <c r="G143" s="653">
        <v>298</v>
      </c>
      <c r="H143" s="653">
        <v>1</v>
      </c>
      <c r="I143" s="653">
        <v>298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5902</v>
      </c>
      <c r="B144" s="650" t="s">
        <v>5903</v>
      </c>
      <c r="C144" s="650" t="s">
        <v>4672</v>
      </c>
      <c r="D144" s="650" t="s">
        <v>6059</v>
      </c>
      <c r="E144" s="650" t="s">
        <v>6060</v>
      </c>
      <c r="F144" s="653">
        <v>4</v>
      </c>
      <c r="G144" s="653">
        <v>84</v>
      </c>
      <c r="H144" s="653">
        <v>1</v>
      </c>
      <c r="I144" s="653">
        <v>21</v>
      </c>
      <c r="J144" s="653"/>
      <c r="K144" s="653"/>
      <c r="L144" s="653"/>
      <c r="M144" s="653"/>
      <c r="N144" s="653">
        <v>1</v>
      </c>
      <c r="O144" s="653">
        <v>21</v>
      </c>
      <c r="P144" s="666">
        <v>0.25</v>
      </c>
      <c r="Q144" s="654">
        <v>21</v>
      </c>
    </row>
    <row r="145" spans="1:17" ht="14.4" customHeight="1" x14ac:dyDescent="0.3">
      <c r="A145" s="649" t="s">
        <v>5902</v>
      </c>
      <c r="B145" s="650" t="s">
        <v>5903</v>
      </c>
      <c r="C145" s="650" t="s">
        <v>4672</v>
      </c>
      <c r="D145" s="650" t="s">
        <v>6061</v>
      </c>
      <c r="E145" s="650" t="s">
        <v>6062</v>
      </c>
      <c r="F145" s="653">
        <v>119</v>
      </c>
      <c r="G145" s="653">
        <v>2618</v>
      </c>
      <c r="H145" s="653">
        <v>1</v>
      </c>
      <c r="I145" s="653">
        <v>22</v>
      </c>
      <c r="J145" s="653">
        <v>74</v>
      </c>
      <c r="K145" s="653">
        <v>1628</v>
      </c>
      <c r="L145" s="653">
        <v>0.62184873949579833</v>
      </c>
      <c r="M145" s="653">
        <v>22</v>
      </c>
      <c r="N145" s="653">
        <v>87</v>
      </c>
      <c r="O145" s="653">
        <v>1914</v>
      </c>
      <c r="P145" s="666">
        <v>0.73109243697478987</v>
      </c>
      <c r="Q145" s="654">
        <v>22</v>
      </c>
    </row>
    <row r="146" spans="1:17" ht="14.4" customHeight="1" x14ac:dyDescent="0.3">
      <c r="A146" s="649" t="s">
        <v>5902</v>
      </c>
      <c r="B146" s="650" t="s">
        <v>5903</v>
      </c>
      <c r="C146" s="650" t="s">
        <v>4672</v>
      </c>
      <c r="D146" s="650" t="s">
        <v>6063</v>
      </c>
      <c r="E146" s="650" t="s">
        <v>6064</v>
      </c>
      <c r="F146" s="653">
        <v>3</v>
      </c>
      <c r="G146" s="653">
        <v>1485</v>
      </c>
      <c r="H146" s="653">
        <v>1</v>
      </c>
      <c r="I146" s="653">
        <v>495</v>
      </c>
      <c r="J146" s="653">
        <v>5</v>
      </c>
      <c r="K146" s="653">
        <v>2475</v>
      </c>
      <c r="L146" s="653">
        <v>1.6666666666666667</v>
      </c>
      <c r="M146" s="653">
        <v>495</v>
      </c>
      <c r="N146" s="653">
        <v>3</v>
      </c>
      <c r="O146" s="653">
        <v>1485</v>
      </c>
      <c r="P146" s="666">
        <v>1</v>
      </c>
      <c r="Q146" s="654">
        <v>495</v>
      </c>
    </row>
    <row r="147" spans="1:17" ht="14.4" customHeight="1" x14ac:dyDescent="0.3">
      <c r="A147" s="649" t="s">
        <v>5902</v>
      </c>
      <c r="B147" s="650" t="s">
        <v>5903</v>
      </c>
      <c r="C147" s="650" t="s">
        <v>4672</v>
      </c>
      <c r="D147" s="650" t="s">
        <v>6065</v>
      </c>
      <c r="E147" s="650" t="s">
        <v>6066</v>
      </c>
      <c r="F147" s="653">
        <v>2</v>
      </c>
      <c r="G147" s="653">
        <v>1124</v>
      </c>
      <c r="H147" s="653">
        <v>1</v>
      </c>
      <c r="I147" s="653">
        <v>562</v>
      </c>
      <c r="J147" s="653">
        <v>22</v>
      </c>
      <c r="K147" s="653">
        <v>12408</v>
      </c>
      <c r="L147" s="653">
        <v>11.03914590747331</v>
      </c>
      <c r="M147" s="653">
        <v>564</v>
      </c>
      <c r="N147" s="653">
        <v>36</v>
      </c>
      <c r="O147" s="653">
        <v>20514</v>
      </c>
      <c r="P147" s="666">
        <v>18.250889679715304</v>
      </c>
      <c r="Q147" s="654">
        <v>569.83333333333337</v>
      </c>
    </row>
    <row r="148" spans="1:17" ht="14.4" customHeight="1" x14ac:dyDescent="0.3">
      <c r="A148" s="649" t="s">
        <v>5902</v>
      </c>
      <c r="B148" s="650" t="s">
        <v>5903</v>
      </c>
      <c r="C148" s="650" t="s">
        <v>4672</v>
      </c>
      <c r="D148" s="650" t="s">
        <v>5831</v>
      </c>
      <c r="E148" s="650" t="s">
        <v>5832</v>
      </c>
      <c r="F148" s="653">
        <v>2</v>
      </c>
      <c r="G148" s="653">
        <v>2000</v>
      </c>
      <c r="H148" s="653">
        <v>1</v>
      </c>
      <c r="I148" s="653">
        <v>1000</v>
      </c>
      <c r="J148" s="653">
        <v>22</v>
      </c>
      <c r="K148" s="653">
        <v>22044</v>
      </c>
      <c r="L148" s="653">
        <v>11.022</v>
      </c>
      <c r="M148" s="653">
        <v>1002</v>
      </c>
      <c r="N148" s="653">
        <v>36</v>
      </c>
      <c r="O148" s="653">
        <v>36212</v>
      </c>
      <c r="P148" s="666">
        <v>18.106000000000002</v>
      </c>
      <c r="Q148" s="654">
        <v>1005.8888888888889</v>
      </c>
    </row>
    <row r="149" spans="1:17" ht="14.4" customHeight="1" x14ac:dyDescent="0.3">
      <c r="A149" s="649" t="s">
        <v>5902</v>
      </c>
      <c r="B149" s="650" t="s">
        <v>5903</v>
      </c>
      <c r="C149" s="650" t="s">
        <v>4672</v>
      </c>
      <c r="D149" s="650" t="s">
        <v>6067</v>
      </c>
      <c r="E149" s="650" t="s">
        <v>6068</v>
      </c>
      <c r="F149" s="653">
        <v>2</v>
      </c>
      <c r="G149" s="653">
        <v>332</v>
      </c>
      <c r="H149" s="653">
        <v>1</v>
      </c>
      <c r="I149" s="653">
        <v>166</v>
      </c>
      <c r="J149" s="653">
        <v>4</v>
      </c>
      <c r="K149" s="653">
        <v>664</v>
      </c>
      <c r="L149" s="653">
        <v>2</v>
      </c>
      <c r="M149" s="653">
        <v>166</v>
      </c>
      <c r="N149" s="653">
        <v>2</v>
      </c>
      <c r="O149" s="653">
        <v>334</v>
      </c>
      <c r="P149" s="666">
        <v>1.0060240963855422</v>
      </c>
      <c r="Q149" s="654">
        <v>167</v>
      </c>
    </row>
    <row r="150" spans="1:17" ht="14.4" customHeight="1" x14ac:dyDescent="0.3">
      <c r="A150" s="649" t="s">
        <v>5902</v>
      </c>
      <c r="B150" s="650" t="s">
        <v>5903</v>
      </c>
      <c r="C150" s="650" t="s">
        <v>4672</v>
      </c>
      <c r="D150" s="650" t="s">
        <v>6069</v>
      </c>
      <c r="E150" s="650" t="s">
        <v>6070</v>
      </c>
      <c r="F150" s="653">
        <v>3</v>
      </c>
      <c r="G150" s="653">
        <v>381</v>
      </c>
      <c r="H150" s="653">
        <v>1</v>
      </c>
      <c r="I150" s="653">
        <v>127</v>
      </c>
      <c r="J150" s="653">
        <v>1</v>
      </c>
      <c r="K150" s="653">
        <v>127</v>
      </c>
      <c r="L150" s="653">
        <v>0.33333333333333331</v>
      </c>
      <c r="M150" s="653">
        <v>127</v>
      </c>
      <c r="N150" s="653"/>
      <c r="O150" s="653"/>
      <c r="P150" s="666"/>
      <c r="Q150" s="654"/>
    </row>
    <row r="151" spans="1:17" ht="14.4" customHeight="1" x14ac:dyDescent="0.3">
      <c r="A151" s="649" t="s">
        <v>5902</v>
      </c>
      <c r="B151" s="650" t="s">
        <v>5903</v>
      </c>
      <c r="C151" s="650" t="s">
        <v>4672</v>
      </c>
      <c r="D151" s="650" t="s">
        <v>6071</v>
      </c>
      <c r="E151" s="650" t="s">
        <v>6072</v>
      </c>
      <c r="F151" s="653">
        <v>15</v>
      </c>
      <c r="G151" s="653">
        <v>345</v>
      </c>
      <c r="H151" s="653">
        <v>1</v>
      </c>
      <c r="I151" s="653">
        <v>23</v>
      </c>
      <c r="J151" s="653">
        <v>10</v>
      </c>
      <c r="K151" s="653">
        <v>230</v>
      </c>
      <c r="L151" s="653">
        <v>0.66666666666666663</v>
      </c>
      <c r="M151" s="653">
        <v>23</v>
      </c>
      <c r="N151" s="653">
        <v>24</v>
      </c>
      <c r="O151" s="653">
        <v>552</v>
      </c>
      <c r="P151" s="666">
        <v>1.6</v>
      </c>
      <c r="Q151" s="654">
        <v>23</v>
      </c>
    </row>
    <row r="152" spans="1:17" ht="14.4" customHeight="1" x14ac:dyDescent="0.3">
      <c r="A152" s="649" t="s">
        <v>5902</v>
      </c>
      <c r="B152" s="650" t="s">
        <v>5903</v>
      </c>
      <c r="C152" s="650" t="s">
        <v>4672</v>
      </c>
      <c r="D152" s="650" t="s">
        <v>6073</v>
      </c>
      <c r="E152" s="650" t="s">
        <v>6074</v>
      </c>
      <c r="F152" s="653">
        <v>33</v>
      </c>
      <c r="G152" s="653">
        <v>561</v>
      </c>
      <c r="H152" s="653">
        <v>1</v>
      </c>
      <c r="I152" s="653">
        <v>17</v>
      </c>
      <c r="J152" s="653">
        <v>12</v>
      </c>
      <c r="K152" s="653">
        <v>204</v>
      </c>
      <c r="L152" s="653">
        <v>0.36363636363636365</v>
      </c>
      <c r="M152" s="653">
        <v>17</v>
      </c>
      <c r="N152" s="653">
        <v>23</v>
      </c>
      <c r="O152" s="653">
        <v>391</v>
      </c>
      <c r="P152" s="666">
        <v>0.69696969696969702</v>
      </c>
      <c r="Q152" s="654">
        <v>17</v>
      </c>
    </row>
    <row r="153" spans="1:17" ht="14.4" customHeight="1" x14ac:dyDescent="0.3">
      <c r="A153" s="649" t="s">
        <v>5902</v>
      </c>
      <c r="B153" s="650" t="s">
        <v>5903</v>
      </c>
      <c r="C153" s="650" t="s">
        <v>4672</v>
      </c>
      <c r="D153" s="650" t="s">
        <v>6075</v>
      </c>
      <c r="E153" s="650" t="s">
        <v>6076</v>
      </c>
      <c r="F153" s="653">
        <v>7</v>
      </c>
      <c r="G153" s="653">
        <v>910</v>
      </c>
      <c r="H153" s="653">
        <v>1</v>
      </c>
      <c r="I153" s="653">
        <v>130</v>
      </c>
      <c r="J153" s="653">
        <v>2</v>
      </c>
      <c r="K153" s="653">
        <v>262</v>
      </c>
      <c r="L153" s="653">
        <v>0.28791208791208789</v>
      </c>
      <c r="M153" s="653">
        <v>131</v>
      </c>
      <c r="N153" s="653"/>
      <c r="O153" s="653"/>
      <c r="P153" s="666"/>
      <c r="Q153" s="654"/>
    </row>
    <row r="154" spans="1:17" ht="14.4" customHeight="1" x14ac:dyDescent="0.3">
      <c r="A154" s="649" t="s">
        <v>5902</v>
      </c>
      <c r="B154" s="650" t="s">
        <v>5903</v>
      </c>
      <c r="C154" s="650" t="s">
        <v>4672</v>
      </c>
      <c r="D154" s="650" t="s">
        <v>6077</v>
      </c>
      <c r="E154" s="650" t="s">
        <v>6078</v>
      </c>
      <c r="F154" s="653">
        <v>135</v>
      </c>
      <c r="G154" s="653">
        <v>39285</v>
      </c>
      <c r="H154" s="653">
        <v>1</v>
      </c>
      <c r="I154" s="653">
        <v>291</v>
      </c>
      <c r="J154" s="653">
        <v>141</v>
      </c>
      <c r="K154" s="653">
        <v>41031</v>
      </c>
      <c r="L154" s="653">
        <v>1.0444444444444445</v>
      </c>
      <c r="M154" s="653">
        <v>291</v>
      </c>
      <c r="N154" s="653">
        <v>263</v>
      </c>
      <c r="O154" s="653">
        <v>76703</v>
      </c>
      <c r="P154" s="666">
        <v>1.9524754995545373</v>
      </c>
      <c r="Q154" s="654">
        <v>291.64638783269965</v>
      </c>
    </row>
    <row r="155" spans="1:17" ht="14.4" customHeight="1" x14ac:dyDescent="0.3">
      <c r="A155" s="649" t="s">
        <v>5902</v>
      </c>
      <c r="B155" s="650" t="s">
        <v>5903</v>
      </c>
      <c r="C155" s="650" t="s">
        <v>4672</v>
      </c>
      <c r="D155" s="650" t="s">
        <v>6079</v>
      </c>
      <c r="E155" s="650" t="s">
        <v>6080</v>
      </c>
      <c r="F155" s="653">
        <v>9</v>
      </c>
      <c r="G155" s="653">
        <v>405</v>
      </c>
      <c r="H155" s="653">
        <v>1</v>
      </c>
      <c r="I155" s="653">
        <v>45</v>
      </c>
      <c r="J155" s="653">
        <v>6</v>
      </c>
      <c r="K155" s="653">
        <v>270</v>
      </c>
      <c r="L155" s="653">
        <v>0.66666666666666663</v>
      </c>
      <c r="M155" s="653">
        <v>45</v>
      </c>
      <c r="N155" s="653">
        <v>7</v>
      </c>
      <c r="O155" s="653">
        <v>315</v>
      </c>
      <c r="P155" s="666">
        <v>0.77777777777777779</v>
      </c>
      <c r="Q155" s="654">
        <v>45</v>
      </c>
    </row>
    <row r="156" spans="1:17" ht="14.4" customHeight="1" x14ac:dyDescent="0.3">
      <c r="A156" s="649" t="s">
        <v>5902</v>
      </c>
      <c r="B156" s="650" t="s">
        <v>5903</v>
      </c>
      <c r="C156" s="650" t="s">
        <v>4672</v>
      </c>
      <c r="D156" s="650" t="s">
        <v>6081</v>
      </c>
      <c r="E156" s="650" t="s">
        <v>6082</v>
      </c>
      <c r="F156" s="653"/>
      <c r="G156" s="653"/>
      <c r="H156" s="653"/>
      <c r="I156" s="653"/>
      <c r="J156" s="653">
        <v>3</v>
      </c>
      <c r="K156" s="653">
        <v>138</v>
      </c>
      <c r="L156" s="653"/>
      <c r="M156" s="653">
        <v>46</v>
      </c>
      <c r="N156" s="653">
        <v>55</v>
      </c>
      <c r="O156" s="653">
        <v>2530</v>
      </c>
      <c r="P156" s="666"/>
      <c r="Q156" s="654">
        <v>46</v>
      </c>
    </row>
    <row r="157" spans="1:17" ht="14.4" customHeight="1" x14ac:dyDescent="0.3">
      <c r="A157" s="649" t="s">
        <v>5902</v>
      </c>
      <c r="B157" s="650" t="s">
        <v>5903</v>
      </c>
      <c r="C157" s="650" t="s">
        <v>4672</v>
      </c>
      <c r="D157" s="650" t="s">
        <v>6083</v>
      </c>
      <c r="E157" s="650" t="s">
        <v>6084</v>
      </c>
      <c r="F157" s="653"/>
      <c r="G157" s="653"/>
      <c r="H157" s="653"/>
      <c r="I157" s="653"/>
      <c r="J157" s="653">
        <v>1</v>
      </c>
      <c r="K157" s="653">
        <v>526</v>
      </c>
      <c r="L157" s="653"/>
      <c r="M157" s="653">
        <v>526</v>
      </c>
      <c r="N157" s="653"/>
      <c r="O157" s="653"/>
      <c r="P157" s="666"/>
      <c r="Q157" s="654"/>
    </row>
    <row r="158" spans="1:17" ht="14.4" customHeight="1" x14ac:dyDescent="0.3">
      <c r="A158" s="649" t="s">
        <v>5902</v>
      </c>
      <c r="B158" s="650" t="s">
        <v>5903</v>
      </c>
      <c r="C158" s="650" t="s">
        <v>4672</v>
      </c>
      <c r="D158" s="650" t="s">
        <v>6085</v>
      </c>
      <c r="E158" s="650" t="s">
        <v>6086</v>
      </c>
      <c r="F158" s="653">
        <v>4</v>
      </c>
      <c r="G158" s="653">
        <v>544</v>
      </c>
      <c r="H158" s="653">
        <v>1</v>
      </c>
      <c r="I158" s="653">
        <v>136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5902</v>
      </c>
      <c r="B159" s="650" t="s">
        <v>5903</v>
      </c>
      <c r="C159" s="650" t="s">
        <v>4672</v>
      </c>
      <c r="D159" s="650" t="s">
        <v>6087</v>
      </c>
      <c r="E159" s="650" t="s">
        <v>6088</v>
      </c>
      <c r="F159" s="653">
        <v>3</v>
      </c>
      <c r="G159" s="653">
        <v>21</v>
      </c>
      <c r="H159" s="653">
        <v>1</v>
      </c>
      <c r="I159" s="653">
        <v>7</v>
      </c>
      <c r="J159" s="653"/>
      <c r="K159" s="653"/>
      <c r="L159" s="653"/>
      <c r="M159" s="653"/>
      <c r="N159" s="653"/>
      <c r="O159" s="653"/>
      <c r="P159" s="666"/>
      <c r="Q159" s="654"/>
    </row>
    <row r="160" spans="1:17" ht="14.4" customHeight="1" x14ac:dyDescent="0.3">
      <c r="A160" s="649" t="s">
        <v>5902</v>
      </c>
      <c r="B160" s="650" t="s">
        <v>5903</v>
      </c>
      <c r="C160" s="650" t="s">
        <v>4672</v>
      </c>
      <c r="D160" s="650" t="s">
        <v>6089</v>
      </c>
      <c r="E160" s="650" t="s">
        <v>6090</v>
      </c>
      <c r="F160" s="653">
        <v>2</v>
      </c>
      <c r="G160" s="653">
        <v>60</v>
      </c>
      <c r="H160" s="653">
        <v>1</v>
      </c>
      <c r="I160" s="653">
        <v>30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5902</v>
      </c>
      <c r="B161" s="650" t="s">
        <v>5903</v>
      </c>
      <c r="C161" s="650" t="s">
        <v>4672</v>
      </c>
      <c r="D161" s="650" t="s">
        <v>6091</v>
      </c>
      <c r="E161" s="650" t="s">
        <v>6092</v>
      </c>
      <c r="F161" s="653">
        <v>8</v>
      </c>
      <c r="G161" s="653">
        <v>208</v>
      </c>
      <c r="H161" s="653">
        <v>1</v>
      </c>
      <c r="I161" s="653">
        <v>26</v>
      </c>
      <c r="J161" s="653">
        <v>3</v>
      </c>
      <c r="K161" s="653">
        <v>78</v>
      </c>
      <c r="L161" s="653">
        <v>0.375</v>
      </c>
      <c r="M161" s="653">
        <v>26</v>
      </c>
      <c r="N161" s="653">
        <v>8</v>
      </c>
      <c r="O161" s="653">
        <v>208</v>
      </c>
      <c r="P161" s="666">
        <v>1</v>
      </c>
      <c r="Q161" s="654">
        <v>26</v>
      </c>
    </row>
    <row r="162" spans="1:17" ht="14.4" customHeight="1" x14ac:dyDescent="0.3">
      <c r="A162" s="649" t="s">
        <v>5902</v>
      </c>
      <c r="B162" s="650" t="s">
        <v>5903</v>
      </c>
      <c r="C162" s="650" t="s">
        <v>4672</v>
      </c>
      <c r="D162" s="650" t="s">
        <v>6093</v>
      </c>
      <c r="E162" s="650" t="s">
        <v>6094</v>
      </c>
      <c r="F162" s="653">
        <v>3</v>
      </c>
      <c r="G162" s="653">
        <v>1212</v>
      </c>
      <c r="H162" s="653">
        <v>1</v>
      </c>
      <c r="I162" s="653">
        <v>404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5902</v>
      </c>
      <c r="B163" s="650" t="s">
        <v>5903</v>
      </c>
      <c r="C163" s="650" t="s">
        <v>4672</v>
      </c>
      <c r="D163" s="650" t="s">
        <v>6095</v>
      </c>
      <c r="E163" s="650" t="s">
        <v>6096</v>
      </c>
      <c r="F163" s="653"/>
      <c r="G163" s="653"/>
      <c r="H163" s="653"/>
      <c r="I163" s="653"/>
      <c r="J163" s="653"/>
      <c r="K163" s="653"/>
      <c r="L163" s="653"/>
      <c r="M163" s="653"/>
      <c r="N163" s="653">
        <v>1</v>
      </c>
      <c r="O163" s="653">
        <v>273</v>
      </c>
      <c r="P163" s="666"/>
      <c r="Q163" s="654">
        <v>273</v>
      </c>
    </row>
    <row r="164" spans="1:17" ht="14.4" customHeight="1" x14ac:dyDescent="0.3">
      <c r="A164" s="649" t="s">
        <v>5902</v>
      </c>
      <c r="B164" s="650" t="s">
        <v>6097</v>
      </c>
      <c r="C164" s="650" t="s">
        <v>4672</v>
      </c>
      <c r="D164" s="650" t="s">
        <v>6098</v>
      </c>
      <c r="E164" s="650" t="s">
        <v>6099</v>
      </c>
      <c r="F164" s="653">
        <v>1</v>
      </c>
      <c r="G164" s="653">
        <v>1229</v>
      </c>
      <c r="H164" s="653">
        <v>1</v>
      </c>
      <c r="I164" s="653">
        <v>1229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5902</v>
      </c>
      <c r="B165" s="650" t="s">
        <v>6097</v>
      </c>
      <c r="C165" s="650" t="s">
        <v>4672</v>
      </c>
      <c r="D165" s="650" t="s">
        <v>5825</v>
      </c>
      <c r="E165" s="650" t="s">
        <v>5826</v>
      </c>
      <c r="F165" s="653">
        <v>2</v>
      </c>
      <c r="G165" s="653">
        <v>2472</v>
      </c>
      <c r="H165" s="653">
        <v>1</v>
      </c>
      <c r="I165" s="653">
        <v>1236</v>
      </c>
      <c r="J165" s="653">
        <v>17</v>
      </c>
      <c r="K165" s="653">
        <v>21165</v>
      </c>
      <c r="L165" s="653">
        <v>8.5618932038834945</v>
      </c>
      <c r="M165" s="653">
        <v>1245</v>
      </c>
      <c r="N165" s="653"/>
      <c r="O165" s="653"/>
      <c r="P165" s="666"/>
      <c r="Q165" s="654"/>
    </row>
    <row r="166" spans="1:17" ht="14.4" customHeight="1" x14ac:dyDescent="0.3">
      <c r="A166" s="649" t="s">
        <v>6100</v>
      </c>
      <c r="B166" s="650" t="s">
        <v>5597</v>
      </c>
      <c r="C166" s="650" t="s">
        <v>4637</v>
      </c>
      <c r="D166" s="650" t="s">
        <v>6101</v>
      </c>
      <c r="E166" s="650" t="s">
        <v>6102</v>
      </c>
      <c r="F166" s="653">
        <v>0.67</v>
      </c>
      <c r="G166" s="653">
        <v>1774.31</v>
      </c>
      <c r="H166" s="653">
        <v>1</v>
      </c>
      <c r="I166" s="653">
        <v>2648.2238805970146</v>
      </c>
      <c r="J166" s="653">
        <v>1</v>
      </c>
      <c r="K166" s="653">
        <v>2648.22</v>
      </c>
      <c r="L166" s="653">
        <v>1.4925351263307989</v>
      </c>
      <c r="M166" s="653">
        <v>2648.22</v>
      </c>
      <c r="N166" s="653">
        <v>0.67</v>
      </c>
      <c r="O166" s="653">
        <v>1789.87</v>
      </c>
      <c r="P166" s="666">
        <v>1.0087696062131195</v>
      </c>
      <c r="Q166" s="654">
        <v>2671.4477611940297</v>
      </c>
    </row>
    <row r="167" spans="1:17" ht="14.4" customHeight="1" x14ac:dyDescent="0.3">
      <c r="A167" s="649" t="s">
        <v>6100</v>
      </c>
      <c r="B167" s="650" t="s">
        <v>5597</v>
      </c>
      <c r="C167" s="650" t="s">
        <v>4637</v>
      </c>
      <c r="D167" s="650" t="s">
        <v>6103</v>
      </c>
      <c r="E167" s="650" t="s">
        <v>6104</v>
      </c>
      <c r="F167" s="653">
        <v>10.6</v>
      </c>
      <c r="G167" s="653">
        <v>13239.5</v>
      </c>
      <c r="H167" s="653">
        <v>1</v>
      </c>
      <c r="I167" s="653">
        <v>1249.0094339622642</v>
      </c>
      <c r="J167" s="653">
        <v>6.6999999999999993</v>
      </c>
      <c r="K167" s="653">
        <v>6598.0999999999995</v>
      </c>
      <c r="L167" s="653">
        <v>0.49836474187091656</v>
      </c>
      <c r="M167" s="653">
        <v>984.79104477611941</v>
      </c>
      <c r="N167" s="653">
        <v>9.9</v>
      </c>
      <c r="O167" s="653">
        <v>9791.34</v>
      </c>
      <c r="P167" s="666">
        <v>0.73955511915102534</v>
      </c>
      <c r="Q167" s="654">
        <v>989.0242424242424</v>
      </c>
    </row>
    <row r="168" spans="1:17" ht="14.4" customHeight="1" x14ac:dyDescent="0.3">
      <c r="A168" s="649" t="s">
        <v>6100</v>
      </c>
      <c r="B168" s="650" t="s">
        <v>5597</v>
      </c>
      <c r="C168" s="650" t="s">
        <v>4637</v>
      </c>
      <c r="D168" s="650" t="s">
        <v>6105</v>
      </c>
      <c r="E168" s="650" t="s">
        <v>6106</v>
      </c>
      <c r="F168" s="653">
        <v>1.9000000000000001</v>
      </c>
      <c r="G168" s="653">
        <v>24477.800000000003</v>
      </c>
      <c r="H168" s="653">
        <v>1</v>
      </c>
      <c r="I168" s="653">
        <v>12883.052631578948</v>
      </c>
      <c r="J168" s="653">
        <v>2.29</v>
      </c>
      <c r="K168" s="653">
        <v>24620.68</v>
      </c>
      <c r="L168" s="653">
        <v>1.0058371258854961</v>
      </c>
      <c r="M168" s="653">
        <v>10751.388646288209</v>
      </c>
      <c r="N168" s="653">
        <v>1.47</v>
      </c>
      <c r="O168" s="653">
        <v>15195.91</v>
      </c>
      <c r="P168" s="666">
        <v>0.62080374870290622</v>
      </c>
      <c r="Q168" s="654">
        <v>10337.353741496599</v>
      </c>
    </row>
    <row r="169" spans="1:17" ht="14.4" customHeight="1" x14ac:dyDescent="0.3">
      <c r="A169" s="649" t="s">
        <v>6100</v>
      </c>
      <c r="B169" s="650" t="s">
        <v>5597</v>
      </c>
      <c r="C169" s="650" t="s">
        <v>4637</v>
      </c>
      <c r="D169" s="650" t="s">
        <v>5190</v>
      </c>
      <c r="E169" s="650" t="s">
        <v>5191</v>
      </c>
      <c r="F169" s="653"/>
      <c r="G169" s="653"/>
      <c r="H169" s="653"/>
      <c r="I169" s="653"/>
      <c r="J169" s="653"/>
      <c r="K169" s="653"/>
      <c r="L169" s="653"/>
      <c r="M169" s="653"/>
      <c r="N169" s="653">
        <v>0.22</v>
      </c>
      <c r="O169" s="653">
        <v>1168.3599999999999</v>
      </c>
      <c r="P169" s="666"/>
      <c r="Q169" s="654">
        <v>5310.7272727272721</v>
      </c>
    </row>
    <row r="170" spans="1:17" ht="14.4" customHeight="1" x14ac:dyDescent="0.3">
      <c r="A170" s="649" t="s">
        <v>6100</v>
      </c>
      <c r="B170" s="650" t="s">
        <v>5597</v>
      </c>
      <c r="C170" s="650" t="s">
        <v>4637</v>
      </c>
      <c r="D170" s="650" t="s">
        <v>6107</v>
      </c>
      <c r="E170" s="650" t="s">
        <v>6106</v>
      </c>
      <c r="F170" s="653">
        <v>0.94000000000000006</v>
      </c>
      <c r="G170" s="653">
        <v>6062.9299999999994</v>
      </c>
      <c r="H170" s="653">
        <v>1</v>
      </c>
      <c r="I170" s="653">
        <v>6449.9255319148924</v>
      </c>
      <c r="J170" s="653">
        <v>0.52</v>
      </c>
      <c r="K170" s="653">
        <v>3365.2799999999997</v>
      </c>
      <c r="L170" s="653">
        <v>0.55505836287075727</v>
      </c>
      <c r="M170" s="653">
        <v>6471.6923076923067</v>
      </c>
      <c r="N170" s="653">
        <v>0.67</v>
      </c>
      <c r="O170" s="653">
        <v>3877.7200000000003</v>
      </c>
      <c r="P170" s="666">
        <v>0.63957855360362081</v>
      </c>
      <c r="Q170" s="654">
        <v>5787.6417910447763</v>
      </c>
    </row>
    <row r="171" spans="1:17" ht="14.4" customHeight="1" x14ac:dyDescent="0.3">
      <c r="A171" s="649" t="s">
        <v>6100</v>
      </c>
      <c r="B171" s="650" t="s">
        <v>5597</v>
      </c>
      <c r="C171" s="650" t="s">
        <v>4637</v>
      </c>
      <c r="D171" s="650" t="s">
        <v>6108</v>
      </c>
      <c r="E171" s="650" t="s">
        <v>6109</v>
      </c>
      <c r="F171" s="653"/>
      <c r="G171" s="653"/>
      <c r="H171" s="653"/>
      <c r="I171" s="653"/>
      <c r="J171" s="653">
        <v>0.1</v>
      </c>
      <c r="K171" s="653">
        <v>26.63</v>
      </c>
      <c r="L171" s="653"/>
      <c r="M171" s="653">
        <v>266.29999999999995</v>
      </c>
      <c r="N171" s="653"/>
      <c r="O171" s="653"/>
      <c r="P171" s="666"/>
      <c r="Q171" s="654"/>
    </row>
    <row r="172" spans="1:17" ht="14.4" customHeight="1" x14ac:dyDescent="0.3">
      <c r="A172" s="649" t="s">
        <v>6100</v>
      </c>
      <c r="B172" s="650" t="s">
        <v>5597</v>
      </c>
      <c r="C172" s="650" t="s">
        <v>4637</v>
      </c>
      <c r="D172" s="650" t="s">
        <v>6110</v>
      </c>
      <c r="E172" s="650" t="s">
        <v>5205</v>
      </c>
      <c r="F172" s="653"/>
      <c r="G172" s="653"/>
      <c r="H172" s="653"/>
      <c r="I172" s="653"/>
      <c r="J172" s="653">
        <v>2</v>
      </c>
      <c r="K172" s="653">
        <v>1950.44</v>
      </c>
      <c r="L172" s="653"/>
      <c r="M172" s="653">
        <v>975.22</v>
      </c>
      <c r="N172" s="653"/>
      <c r="O172" s="653"/>
      <c r="P172" s="666"/>
      <c r="Q172" s="654"/>
    </row>
    <row r="173" spans="1:17" ht="14.4" customHeight="1" x14ac:dyDescent="0.3">
      <c r="A173" s="649" t="s">
        <v>6100</v>
      </c>
      <c r="B173" s="650" t="s">
        <v>5597</v>
      </c>
      <c r="C173" s="650" t="s">
        <v>4637</v>
      </c>
      <c r="D173" s="650" t="s">
        <v>5204</v>
      </c>
      <c r="E173" s="650" t="s">
        <v>5205</v>
      </c>
      <c r="F173" s="653">
        <v>0.5</v>
      </c>
      <c r="G173" s="653">
        <v>966.73</v>
      </c>
      <c r="H173" s="653">
        <v>1</v>
      </c>
      <c r="I173" s="653">
        <v>1933.46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6100</v>
      </c>
      <c r="B174" s="650" t="s">
        <v>5597</v>
      </c>
      <c r="C174" s="650" t="s">
        <v>4637</v>
      </c>
      <c r="D174" s="650" t="s">
        <v>6111</v>
      </c>
      <c r="E174" s="650" t="s">
        <v>4632</v>
      </c>
      <c r="F174" s="653">
        <v>0.06</v>
      </c>
      <c r="G174" s="653">
        <v>339.21</v>
      </c>
      <c r="H174" s="653">
        <v>1</v>
      </c>
      <c r="I174" s="653">
        <v>5653.5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6100</v>
      </c>
      <c r="B175" s="650" t="s">
        <v>5597</v>
      </c>
      <c r="C175" s="650" t="s">
        <v>4637</v>
      </c>
      <c r="D175" s="650" t="s">
        <v>6112</v>
      </c>
      <c r="E175" s="650" t="s">
        <v>6113</v>
      </c>
      <c r="F175" s="653">
        <v>0.08</v>
      </c>
      <c r="G175" s="653">
        <v>387.82</v>
      </c>
      <c r="H175" s="653">
        <v>1</v>
      </c>
      <c r="I175" s="653">
        <v>4847.75</v>
      </c>
      <c r="J175" s="653"/>
      <c r="K175" s="653"/>
      <c r="L175" s="653"/>
      <c r="M175" s="653"/>
      <c r="N175" s="653"/>
      <c r="O175" s="653"/>
      <c r="P175" s="666"/>
      <c r="Q175" s="654"/>
    </row>
    <row r="176" spans="1:17" ht="14.4" customHeight="1" x14ac:dyDescent="0.3">
      <c r="A176" s="649" t="s">
        <v>6100</v>
      </c>
      <c r="B176" s="650" t="s">
        <v>5597</v>
      </c>
      <c r="C176" s="650" t="s">
        <v>4637</v>
      </c>
      <c r="D176" s="650" t="s">
        <v>6114</v>
      </c>
      <c r="E176" s="650" t="s">
        <v>6113</v>
      </c>
      <c r="F176" s="653"/>
      <c r="G176" s="653"/>
      <c r="H176" s="653"/>
      <c r="I176" s="653"/>
      <c r="J176" s="653">
        <v>0.1</v>
      </c>
      <c r="K176" s="653">
        <v>978.06</v>
      </c>
      <c r="L176" s="653"/>
      <c r="M176" s="653">
        <v>9780.5999999999985</v>
      </c>
      <c r="N176" s="653"/>
      <c r="O176" s="653"/>
      <c r="P176" s="666"/>
      <c r="Q176" s="654"/>
    </row>
    <row r="177" spans="1:17" ht="14.4" customHeight="1" x14ac:dyDescent="0.3">
      <c r="A177" s="649" t="s">
        <v>6100</v>
      </c>
      <c r="B177" s="650" t="s">
        <v>5597</v>
      </c>
      <c r="C177" s="650" t="s">
        <v>4637</v>
      </c>
      <c r="D177" s="650" t="s">
        <v>6115</v>
      </c>
      <c r="E177" s="650" t="s">
        <v>5811</v>
      </c>
      <c r="F177" s="653">
        <v>0.6</v>
      </c>
      <c r="G177" s="653">
        <v>3247.98</v>
      </c>
      <c r="H177" s="653">
        <v>1</v>
      </c>
      <c r="I177" s="653">
        <v>5413.3</v>
      </c>
      <c r="J177" s="653">
        <v>0.05</v>
      </c>
      <c r="K177" s="653">
        <v>270.66000000000003</v>
      </c>
      <c r="L177" s="653">
        <v>8.3331793914987171E-2</v>
      </c>
      <c r="M177" s="653">
        <v>5413.2</v>
      </c>
      <c r="N177" s="653">
        <v>0.42</v>
      </c>
      <c r="O177" s="653">
        <v>2293.52</v>
      </c>
      <c r="P177" s="666">
        <v>0.7061373530625189</v>
      </c>
      <c r="Q177" s="654">
        <v>5460.7619047619046</v>
      </c>
    </row>
    <row r="178" spans="1:17" ht="14.4" customHeight="1" x14ac:dyDescent="0.3">
      <c r="A178" s="649" t="s">
        <v>6100</v>
      </c>
      <c r="B178" s="650" t="s">
        <v>5597</v>
      </c>
      <c r="C178" s="650" t="s">
        <v>4637</v>
      </c>
      <c r="D178" s="650" t="s">
        <v>6116</v>
      </c>
      <c r="E178" s="650" t="s">
        <v>5811</v>
      </c>
      <c r="F178" s="653">
        <v>3.03</v>
      </c>
      <c r="G178" s="653">
        <v>32804.620000000003</v>
      </c>
      <c r="H178" s="653">
        <v>1</v>
      </c>
      <c r="I178" s="653">
        <v>10826.607260726074</v>
      </c>
      <c r="J178" s="653">
        <v>4.3499999999999996</v>
      </c>
      <c r="K178" s="653">
        <v>47298.090000000004</v>
      </c>
      <c r="L178" s="653">
        <v>1.4418118545497556</v>
      </c>
      <c r="M178" s="653">
        <v>10873.124137931036</v>
      </c>
      <c r="N178" s="653">
        <v>4.28</v>
      </c>
      <c r="O178" s="653">
        <v>46744.2</v>
      </c>
      <c r="P178" s="666">
        <v>1.4249273425511404</v>
      </c>
      <c r="Q178" s="654">
        <v>10921.542056074764</v>
      </c>
    </row>
    <row r="179" spans="1:17" ht="14.4" customHeight="1" x14ac:dyDescent="0.3">
      <c r="A179" s="649" t="s">
        <v>6100</v>
      </c>
      <c r="B179" s="650" t="s">
        <v>5597</v>
      </c>
      <c r="C179" s="650" t="s">
        <v>4637</v>
      </c>
      <c r="D179" s="650" t="s">
        <v>6117</v>
      </c>
      <c r="E179" s="650" t="s">
        <v>6113</v>
      </c>
      <c r="F179" s="653">
        <v>0.4</v>
      </c>
      <c r="G179" s="653">
        <v>775.64</v>
      </c>
      <c r="H179" s="653">
        <v>1</v>
      </c>
      <c r="I179" s="653">
        <v>1939.1</v>
      </c>
      <c r="J179" s="653">
        <v>0.60000000000000009</v>
      </c>
      <c r="K179" s="653">
        <v>1165.1600000000001</v>
      </c>
      <c r="L179" s="653">
        <v>1.5021917384353567</v>
      </c>
      <c r="M179" s="653">
        <v>1941.9333333333332</v>
      </c>
      <c r="N179" s="653">
        <v>0.70000000000000007</v>
      </c>
      <c r="O179" s="653">
        <v>1369.27</v>
      </c>
      <c r="P179" s="666">
        <v>1.7653421690474962</v>
      </c>
      <c r="Q179" s="654">
        <v>1956.0999999999997</v>
      </c>
    </row>
    <row r="180" spans="1:17" ht="14.4" customHeight="1" x14ac:dyDescent="0.3">
      <c r="A180" s="649" t="s">
        <v>6100</v>
      </c>
      <c r="B180" s="650" t="s">
        <v>5597</v>
      </c>
      <c r="C180" s="650" t="s">
        <v>4637</v>
      </c>
      <c r="D180" s="650" t="s">
        <v>5810</v>
      </c>
      <c r="E180" s="650" t="s">
        <v>5811</v>
      </c>
      <c r="F180" s="653"/>
      <c r="G180" s="653"/>
      <c r="H180" s="653"/>
      <c r="I180" s="653"/>
      <c r="J180" s="653"/>
      <c r="K180" s="653"/>
      <c r="L180" s="653"/>
      <c r="M180" s="653"/>
      <c r="N180" s="653">
        <v>4.5</v>
      </c>
      <c r="O180" s="653">
        <v>9829.4</v>
      </c>
      <c r="P180" s="666"/>
      <c r="Q180" s="654">
        <v>2184.3111111111111</v>
      </c>
    </row>
    <row r="181" spans="1:17" ht="14.4" customHeight="1" x14ac:dyDescent="0.3">
      <c r="A181" s="649" t="s">
        <v>6100</v>
      </c>
      <c r="B181" s="650" t="s">
        <v>5597</v>
      </c>
      <c r="C181" s="650" t="s">
        <v>4637</v>
      </c>
      <c r="D181" s="650" t="s">
        <v>6118</v>
      </c>
      <c r="E181" s="650" t="s">
        <v>6119</v>
      </c>
      <c r="F181" s="653"/>
      <c r="G181" s="653"/>
      <c r="H181" s="653"/>
      <c r="I181" s="653"/>
      <c r="J181" s="653">
        <v>0.02</v>
      </c>
      <c r="K181" s="653">
        <v>7.58</v>
      </c>
      <c r="L181" s="653"/>
      <c r="M181" s="653">
        <v>379</v>
      </c>
      <c r="N181" s="653"/>
      <c r="O181" s="653"/>
      <c r="P181" s="666"/>
      <c r="Q181" s="654"/>
    </row>
    <row r="182" spans="1:17" ht="14.4" customHeight="1" x14ac:dyDescent="0.3">
      <c r="A182" s="649" t="s">
        <v>6100</v>
      </c>
      <c r="B182" s="650" t="s">
        <v>5597</v>
      </c>
      <c r="C182" s="650" t="s">
        <v>4661</v>
      </c>
      <c r="D182" s="650" t="s">
        <v>6120</v>
      </c>
      <c r="E182" s="650" t="s">
        <v>6121</v>
      </c>
      <c r="F182" s="653">
        <v>3</v>
      </c>
      <c r="G182" s="653">
        <v>2916.96</v>
      </c>
      <c r="H182" s="653">
        <v>1</v>
      </c>
      <c r="I182" s="653">
        <v>972.32</v>
      </c>
      <c r="J182" s="653">
        <v>3</v>
      </c>
      <c r="K182" s="653">
        <v>2916.96</v>
      </c>
      <c r="L182" s="653">
        <v>1</v>
      </c>
      <c r="M182" s="653">
        <v>972.32</v>
      </c>
      <c r="N182" s="653">
        <v>4</v>
      </c>
      <c r="O182" s="653">
        <v>3889.28</v>
      </c>
      <c r="P182" s="666">
        <v>1.3333333333333335</v>
      </c>
      <c r="Q182" s="654">
        <v>972.32</v>
      </c>
    </row>
    <row r="183" spans="1:17" ht="14.4" customHeight="1" x14ac:dyDescent="0.3">
      <c r="A183" s="649" t="s">
        <v>6100</v>
      </c>
      <c r="B183" s="650" t="s">
        <v>5597</v>
      </c>
      <c r="C183" s="650" t="s">
        <v>4661</v>
      </c>
      <c r="D183" s="650" t="s">
        <v>6122</v>
      </c>
      <c r="E183" s="650" t="s">
        <v>6121</v>
      </c>
      <c r="F183" s="653"/>
      <c r="G183" s="653"/>
      <c r="H183" s="653"/>
      <c r="I183" s="653"/>
      <c r="J183" s="653">
        <v>4</v>
      </c>
      <c r="K183" s="653">
        <v>6829.24</v>
      </c>
      <c r="L183" s="653"/>
      <c r="M183" s="653">
        <v>1707.31</v>
      </c>
      <c r="N183" s="653">
        <v>2</v>
      </c>
      <c r="O183" s="653">
        <v>3414.62</v>
      </c>
      <c r="P183" s="666"/>
      <c r="Q183" s="654">
        <v>1707.31</v>
      </c>
    </row>
    <row r="184" spans="1:17" ht="14.4" customHeight="1" x14ac:dyDescent="0.3">
      <c r="A184" s="649" t="s">
        <v>6100</v>
      </c>
      <c r="B184" s="650" t="s">
        <v>5597</v>
      </c>
      <c r="C184" s="650" t="s">
        <v>4661</v>
      </c>
      <c r="D184" s="650" t="s">
        <v>6123</v>
      </c>
      <c r="E184" s="650" t="s">
        <v>6121</v>
      </c>
      <c r="F184" s="653"/>
      <c r="G184" s="653"/>
      <c r="H184" s="653"/>
      <c r="I184" s="653"/>
      <c r="J184" s="653">
        <v>1</v>
      </c>
      <c r="K184" s="653">
        <v>2066.3000000000002</v>
      </c>
      <c r="L184" s="653"/>
      <c r="M184" s="653">
        <v>2066.3000000000002</v>
      </c>
      <c r="N184" s="653">
        <v>1</v>
      </c>
      <c r="O184" s="653">
        <v>2066.3000000000002</v>
      </c>
      <c r="P184" s="666"/>
      <c r="Q184" s="654">
        <v>2066.3000000000002</v>
      </c>
    </row>
    <row r="185" spans="1:17" ht="14.4" customHeight="1" x14ac:dyDescent="0.3">
      <c r="A185" s="649" t="s">
        <v>6100</v>
      </c>
      <c r="B185" s="650" t="s">
        <v>5597</v>
      </c>
      <c r="C185" s="650" t="s">
        <v>4661</v>
      </c>
      <c r="D185" s="650" t="s">
        <v>6124</v>
      </c>
      <c r="E185" s="650" t="s">
        <v>6125</v>
      </c>
      <c r="F185" s="653">
        <v>2</v>
      </c>
      <c r="G185" s="653">
        <v>3864.18</v>
      </c>
      <c r="H185" s="653">
        <v>1</v>
      </c>
      <c r="I185" s="653">
        <v>1932.09</v>
      </c>
      <c r="J185" s="653">
        <v>2</v>
      </c>
      <c r="K185" s="653">
        <v>3864.18</v>
      </c>
      <c r="L185" s="653">
        <v>1</v>
      </c>
      <c r="M185" s="653">
        <v>1932.09</v>
      </c>
      <c r="N185" s="653"/>
      <c r="O185" s="653"/>
      <c r="P185" s="666"/>
      <c r="Q185" s="654"/>
    </row>
    <row r="186" spans="1:17" ht="14.4" customHeight="1" x14ac:dyDescent="0.3">
      <c r="A186" s="649" t="s">
        <v>6100</v>
      </c>
      <c r="B186" s="650" t="s">
        <v>5597</v>
      </c>
      <c r="C186" s="650" t="s">
        <v>4661</v>
      </c>
      <c r="D186" s="650" t="s">
        <v>6126</v>
      </c>
      <c r="E186" s="650" t="s">
        <v>6127</v>
      </c>
      <c r="F186" s="653">
        <v>1</v>
      </c>
      <c r="G186" s="653">
        <v>1027.76</v>
      </c>
      <c r="H186" s="653">
        <v>1</v>
      </c>
      <c r="I186" s="653">
        <v>1027.76</v>
      </c>
      <c r="J186" s="653">
        <v>6</v>
      </c>
      <c r="K186" s="653">
        <v>6166.56</v>
      </c>
      <c r="L186" s="653">
        <v>6</v>
      </c>
      <c r="M186" s="653">
        <v>1027.76</v>
      </c>
      <c r="N186" s="653">
        <v>2</v>
      </c>
      <c r="O186" s="653">
        <v>2055.52</v>
      </c>
      <c r="P186" s="666">
        <v>2</v>
      </c>
      <c r="Q186" s="654">
        <v>1027.76</v>
      </c>
    </row>
    <row r="187" spans="1:17" ht="14.4" customHeight="1" x14ac:dyDescent="0.3">
      <c r="A187" s="649" t="s">
        <v>6100</v>
      </c>
      <c r="B187" s="650" t="s">
        <v>5597</v>
      </c>
      <c r="C187" s="650" t="s">
        <v>4661</v>
      </c>
      <c r="D187" s="650" t="s">
        <v>6128</v>
      </c>
      <c r="E187" s="650" t="s">
        <v>6129</v>
      </c>
      <c r="F187" s="653"/>
      <c r="G187" s="653"/>
      <c r="H187" s="653"/>
      <c r="I187" s="653"/>
      <c r="J187" s="653">
        <v>1</v>
      </c>
      <c r="K187" s="653">
        <v>17350</v>
      </c>
      <c r="L187" s="653"/>
      <c r="M187" s="653">
        <v>17350</v>
      </c>
      <c r="N187" s="653"/>
      <c r="O187" s="653"/>
      <c r="P187" s="666"/>
      <c r="Q187" s="654"/>
    </row>
    <row r="188" spans="1:17" ht="14.4" customHeight="1" x14ac:dyDescent="0.3">
      <c r="A188" s="649" t="s">
        <v>6100</v>
      </c>
      <c r="B188" s="650" t="s">
        <v>5597</v>
      </c>
      <c r="C188" s="650" t="s">
        <v>4661</v>
      </c>
      <c r="D188" s="650" t="s">
        <v>6130</v>
      </c>
      <c r="E188" s="650" t="s">
        <v>6131</v>
      </c>
      <c r="F188" s="653"/>
      <c r="G188" s="653"/>
      <c r="H188" s="653"/>
      <c r="I188" s="653"/>
      <c r="J188" s="653">
        <v>1</v>
      </c>
      <c r="K188" s="653">
        <v>3314.29</v>
      </c>
      <c r="L188" s="653"/>
      <c r="M188" s="653">
        <v>3314.29</v>
      </c>
      <c r="N188" s="653"/>
      <c r="O188" s="653"/>
      <c r="P188" s="666"/>
      <c r="Q188" s="654"/>
    </row>
    <row r="189" spans="1:17" ht="14.4" customHeight="1" x14ac:dyDescent="0.3">
      <c r="A189" s="649" t="s">
        <v>6100</v>
      </c>
      <c r="B189" s="650" t="s">
        <v>5597</v>
      </c>
      <c r="C189" s="650" t="s">
        <v>4661</v>
      </c>
      <c r="D189" s="650" t="s">
        <v>6132</v>
      </c>
      <c r="E189" s="650" t="s">
        <v>6133</v>
      </c>
      <c r="F189" s="653"/>
      <c r="G189" s="653"/>
      <c r="H189" s="653"/>
      <c r="I189" s="653"/>
      <c r="J189" s="653">
        <v>1</v>
      </c>
      <c r="K189" s="653">
        <v>11772</v>
      </c>
      <c r="L189" s="653"/>
      <c r="M189" s="653">
        <v>11772</v>
      </c>
      <c r="N189" s="653"/>
      <c r="O189" s="653"/>
      <c r="P189" s="666"/>
      <c r="Q189" s="654"/>
    </row>
    <row r="190" spans="1:17" ht="14.4" customHeight="1" x14ac:dyDescent="0.3">
      <c r="A190" s="649" t="s">
        <v>6100</v>
      </c>
      <c r="B190" s="650" t="s">
        <v>5597</v>
      </c>
      <c r="C190" s="650" t="s">
        <v>4661</v>
      </c>
      <c r="D190" s="650" t="s">
        <v>6134</v>
      </c>
      <c r="E190" s="650" t="s">
        <v>6135</v>
      </c>
      <c r="F190" s="653"/>
      <c r="G190" s="653"/>
      <c r="H190" s="653"/>
      <c r="I190" s="653"/>
      <c r="J190" s="653"/>
      <c r="K190" s="653"/>
      <c r="L190" s="653"/>
      <c r="M190" s="653"/>
      <c r="N190" s="653">
        <v>1</v>
      </c>
      <c r="O190" s="653">
        <v>166546.75</v>
      </c>
      <c r="P190" s="666"/>
      <c r="Q190" s="654">
        <v>166546.75</v>
      </c>
    </row>
    <row r="191" spans="1:17" ht="14.4" customHeight="1" x14ac:dyDescent="0.3">
      <c r="A191" s="649" t="s">
        <v>6100</v>
      </c>
      <c r="B191" s="650" t="s">
        <v>5597</v>
      </c>
      <c r="C191" s="650" t="s">
        <v>4661</v>
      </c>
      <c r="D191" s="650" t="s">
        <v>6136</v>
      </c>
      <c r="E191" s="650" t="s">
        <v>6137</v>
      </c>
      <c r="F191" s="653"/>
      <c r="G191" s="653"/>
      <c r="H191" s="653"/>
      <c r="I191" s="653"/>
      <c r="J191" s="653"/>
      <c r="K191" s="653"/>
      <c r="L191" s="653"/>
      <c r="M191" s="653"/>
      <c r="N191" s="653">
        <v>1</v>
      </c>
      <c r="O191" s="653">
        <v>3991.04</v>
      </c>
      <c r="P191" s="666"/>
      <c r="Q191" s="654">
        <v>3991.04</v>
      </c>
    </row>
    <row r="192" spans="1:17" ht="14.4" customHeight="1" x14ac:dyDescent="0.3">
      <c r="A192" s="649" t="s">
        <v>6100</v>
      </c>
      <c r="B192" s="650" t="s">
        <v>5597</v>
      </c>
      <c r="C192" s="650" t="s">
        <v>4661</v>
      </c>
      <c r="D192" s="650" t="s">
        <v>6138</v>
      </c>
      <c r="E192" s="650" t="s">
        <v>6139</v>
      </c>
      <c r="F192" s="653"/>
      <c r="G192" s="653"/>
      <c r="H192" s="653"/>
      <c r="I192" s="653"/>
      <c r="J192" s="653">
        <v>2</v>
      </c>
      <c r="K192" s="653">
        <v>13781.56</v>
      </c>
      <c r="L192" s="653"/>
      <c r="M192" s="653">
        <v>6890.78</v>
      </c>
      <c r="N192" s="653">
        <v>1</v>
      </c>
      <c r="O192" s="653">
        <v>6890.78</v>
      </c>
      <c r="P192" s="666"/>
      <c r="Q192" s="654">
        <v>6890.78</v>
      </c>
    </row>
    <row r="193" spans="1:17" ht="14.4" customHeight="1" x14ac:dyDescent="0.3">
      <c r="A193" s="649" t="s">
        <v>6100</v>
      </c>
      <c r="B193" s="650" t="s">
        <v>5597</v>
      </c>
      <c r="C193" s="650" t="s">
        <v>4661</v>
      </c>
      <c r="D193" s="650" t="s">
        <v>6140</v>
      </c>
      <c r="E193" s="650" t="s">
        <v>6141</v>
      </c>
      <c r="F193" s="653"/>
      <c r="G193" s="653"/>
      <c r="H193" s="653"/>
      <c r="I193" s="653"/>
      <c r="J193" s="653">
        <v>1</v>
      </c>
      <c r="K193" s="653">
        <v>1002.8</v>
      </c>
      <c r="L193" s="653"/>
      <c r="M193" s="653">
        <v>1002.8</v>
      </c>
      <c r="N193" s="653">
        <v>2</v>
      </c>
      <c r="O193" s="653">
        <v>2005.6</v>
      </c>
      <c r="P193" s="666"/>
      <c r="Q193" s="654">
        <v>1002.8</v>
      </c>
    </row>
    <row r="194" spans="1:17" ht="14.4" customHeight="1" x14ac:dyDescent="0.3">
      <c r="A194" s="649" t="s">
        <v>6100</v>
      </c>
      <c r="B194" s="650" t="s">
        <v>5597</v>
      </c>
      <c r="C194" s="650" t="s">
        <v>4661</v>
      </c>
      <c r="D194" s="650" t="s">
        <v>6142</v>
      </c>
      <c r="E194" s="650" t="s">
        <v>6143</v>
      </c>
      <c r="F194" s="653"/>
      <c r="G194" s="653"/>
      <c r="H194" s="653"/>
      <c r="I194" s="653"/>
      <c r="J194" s="653">
        <v>1</v>
      </c>
      <c r="K194" s="653">
        <v>10072.94</v>
      </c>
      <c r="L194" s="653"/>
      <c r="M194" s="653">
        <v>10072.94</v>
      </c>
      <c r="N194" s="653"/>
      <c r="O194" s="653"/>
      <c r="P194" s="666"/>
      <c r="Q194" s="654"/>
    </row>
    <row r="195" spans="1:17" ht="14.4" customHeight="1" x14ac:dyDescent="0.3">
      <c r="A195" s="649" t="s">
        <v>6100</v>
      </c>
      <c r="B195" s="650" t="s">
        <v>5597</v>
      </c>
      <c r="C195" s="650" t="s">
        <v>4661</v>
      </c>
      <c r="D195" s="650" t="s">
        <v>6144</v>
      </c>
      <c r="E195" s="650" t="s">
        <v>6145</v>
      </c>
      <c r="F195" s="653">
        <v>1</v>
      </c>
      <c r="G195" s="653">
        <v>5259.23</v>
      </c>
      <c r="H195" s="653">
        <v>1</v>
      </c>
      <c r="I195" s="653">
        <v>5259.23</v>
      </c>
      <c r="J195" s="653">
        <v>4</v>
      </c>
      <c r="K195" s="653">
        <v>21036.92</v>
      </c>
      <c r="L195" s="653">
        <v>4</v>
      </c>
      <c r="M195" s="653">
        <v>5259.23</v>
      </c>
      <c r="N195" s="653">
        <v>5</v>
      </c>
      <c r="O195" s="653">
        <v>26296.149999999998</v>
      </c>
      <c r="P195" s="666">
        <v>5</v>
      </c>
      <c r="Q195" s="654">
        <v>5259.23</v>
      </c>
    </row>
    <row r="196" spans="1:17" ht="14.4" customHeight="1" x14ac:dyDescent="0.3">
      <c r="A196" s="649" t="s">
        <v>6100</v>
      </c>
      <c r="B196" s="650" t="s">
        <v>5597</v>
      </c>
      <c r="C196" s="650" t="s">
        <v>4661</v>
      </c>
      <c r="D196" s="650" t="s">
        <v>6146</v>
      </c>
      <c r="E196" s="650" t="s">
        <v>6147</v>
      </c>
      <c r="F196" s="653"/>
      <c r="G196" s="653"/>
      <c r="H196" s="653"/>
      <c r="I196" s="653"/>
      <c r="J196" s="653"/>
      <c r="K196" s="653"/>
      <c r="L196" s="653"/>
      <c r="M196" s="653"/>
      <c r="N196" s="653">
        <v>1</v>
      </c>
      <c r="O196" s="653">
        <v>1497.44</v>
      </c>
      <c r="P196" s="666"/>
      <c r="Q196" s="654">
        <v>1497.44</v>
      </c>
    </row>
    <row r="197" spans="1:17" ht="14.4" customHeight="1" x14ac:dyDescent="0.3">
      <c r="A197" s="649" t="s">
        <v>6100</v>
      </c>
      <c r="B197" s="650" t="s">
        <v>5597</v>
      </c>
      <c r="C197" s="650" t="s">
        <v>4661</v>
      </c>
      <c r="D197" s="650" t="s">
        <v>6148</v>
      </c>
      <c r="E197" s="650" t="s">
        <v>6149</v>
      </c>
      <c r="F197" s="653"/>
      <c r="G197" s="653"/>
      <c r="H197" s="653"/>
      <c r="I197" s="653"/>
      <c r="J197" s="653"/>
      <c r="K197" s="653"/>
      <c r="L197" s="653"/>
      <c r="M197" s="653"/>
      <c r="N197" s="653">
        <v>1</v>
      </c>
      <c r="O197" s="653">
        <v>605.65</v>
      </c>
      <c r="P197" s="666"/>
      <c r="Q197" s="654">
        <v>605.65</v>
      </c>
    </row>
    <row r="198" spans="1:17" ht="14.4" customHeight="1" x14ac:dyDescent="0.3">
      <c r="A198" s="649" t="s">
        <v>6100</v>
      </c>
      <c r="B198" s="650" t="s">
        <v>5597</v>
      </c>
      <c r="C198" s="650" t="s">
        <v>4661</v>
      </c>
      <c r="D198" s="650" t="s">
        <v>6150</v>
      </c>
      <c r="E198" s="650" t="s">
        <v>6151</v>
      </c>
      <c r="F198" s="653"/>
      <c r="G198" s="653"/>
      <c r="H198" s="653"/>
      <c r="I198" s="653"/>
      <c r="J198" s="653">
        <v>1</v>
      </c>
      <c r="K198" s="653">
        <v>831.16</v>
      </c>
      <c r="L198" s="653"/>
      <c r="M198" s="653">
        <v>831.16</v>
      </c>
      <c r="N198" s="653">
        <v>1</v>
      </c>
      <c r="O198" s="653">
        <v>831.16</v>
      </c>
      <c r="P198" s="666"/>
      <c r="Q198" s="654">
        <v>831.16</v>
      </c>
    </row>
    <row r="199" spans="1:17" ht="14.4" customHeight="1" x14ac:dyDescent="0.3">
      <c r="A199" s="649" t="s">
        <v>6100</v>
      </c>
      <c r="B199" s="650" t="s">
        <v>5597</v>
      </c>
      <c r="C199" s="650" t="s">
        <v>4661</v>
      </c>
      <c r="D199" s="650" t="s">
        <v>6152</v>
      </c>
      <c r="E199" s="650" t="s">
        <v>6151</v>
      </c>
      <c r="F199" s="653">
        <v>2</v>
      </c>
      <c r="G199" s="653">
        <v>1776.12</v>
      </c>
      <c r="H199" s="653">
        <v>1</v>
      </c>
      <c r="I199" s="653">
        <v>888.06</v>
      </c>
      <c r="J199" s="653">
        <v>4</v>
      </c>
      <c r="K199" s="653">
        <v>3552.24</v>
      </c>
      <c r="L199" s="653">
        <v>2</v>
      </c>
      <c r="M199" s="653">
        <v>888.06</v>
      </c>
      <c r="N199" s="653">
        <v>6</v>
      </c>
      <c r="O199" s="653">
        <v>5328.36</v>
      </c>
      <c r="P199" s="666">
        <v>3</v>
      </c>
      <c r="Q199" s="654">
        <v>888.06</v>
      </c>
    </row>
    <row r="200" spans="1:17" ht="14.4" customHeight="1" x14ac:dyDescent="0.3">
      <c r="A200" s="649" t="s">
        <v>6100</v>
      </c>
      <c r="B200" s="650" t="s">
        <v>5597</v>
      </c>
      <c r="C200" s="650" t="s">
        <v>4661</v>
      </c>
      <c r="D200" s="650" t="s">
        <v>6153</v>
      </c>
      <c r="E200" s="650" t="s">
        <v>6154</v>
      </c>
      <c r="F200" s="653">
        <v>2</v>
      </c>
      <c r="G200" s="653">
        <v>1776.12</v>
      </c>
      <c r="H200" s="653">
        <v>1</v>
      </c>
      <c r="I200" s="653">
        <v>888.06</v>
      </c>
      <c r="J200" s="653">
        <v>4</v>
      </c>
      <c r="K200" s="653">
        <v>3552.24</v>
      </c>
      <c r="L200" s="653">
        <v>2</v>
      </c>
      <c r="M200" s="653">
        <v>888.06</v>
      </c>
      <c r="N200" s="653">
        <v>3</v>
      </c>
      <c r="O200" s="653">
        <v>2664.18</v>
      </c>
      <c r="P200" s="666">
        <v>1.5</v>
      </c>
      <c r="Q200" s="654">
        <v>888.06</v>
      </c>
    </row>
    <row r="201" spans="1:17" ht="14.4" customHeight="1" x14ac:dyDescent="0.3">
      <c r="A201" s="649" t="s">
        <v>6100</v>
      </c>
      <c r="B201" s="650" t="s">
        <v>5597</v>
      </c>
      <c r="C201" s="650" t="s">
        <v>4661</v>
      </c>
      <c r="D201" s="650" t="s">
        <v>6155</v>
      </c>
      <c r="E201" s="650" t="s">
        <v>6156</v>
      </c>
      <c r="F201" s="653">
        <v>17</v>
      </c>
      <c r="G201" s="653">
        <v>66279.600000000006</v>
      </c>
      <c r="H201" s="653">
        <v>1</v>
      </c>
      <c r="I201" s="653">
        <v>3898.8</v>
      </c>
      <c r="J201" s="653">
        <v>17</v>
      </c>
      <c r="K201" s="653">
        <v>66279.600000000006</v>
      </c>
      <c r="L201" s="653">
        <v>1</v>
      </c>
      <c r="M201" s="653">
        <v>3898.8</v>
      </c>
      <c r="N201" s="653">
        <v>1</v>
      </c>
      <c r="O201" s="653">
        <v>3898.8</v>
      </c>
      <c r="P201" s="666">
        <v>5.8823529411764705E-2</v>
      </c>
      <c r="Q201" s="654">
        <v>3898.8</v>
      </c>
    </row>
    <row r="202" spans="1:17" ht="14.4" customHeight="1" x14ac:dyDescent="0.3">
      <c r="A202" s="649" t="s">
        <v>6100</v>
      </c>
      <c r="B202" s="650" t="s">
        <v>5597</v>
      </c>
      <c r="C202" s="650" t="s">
        <v>4661</v>
      </c>
      <c r="D202" s="650" t="s">
        <v>6157</v>
      </c>
      <c r="E202" s="650" t="s">
        <v>6158</v>
      </c>
      <c r="F202" s="653"/>
      <c r="G202" s="653"/>
      <c r="H202" s="653"/>
      <c r="I202" s="653"/>
      <c r="J202" s="653">
        <v>2</v>
      </c>
      <c r="K202" s="653">
        <v>44000</v>
      </c>
      <c r="L202" s="653"/>
      <c r="M202" s="653">
        <v>22000</v>
      </c>
      <c r="N202" s="653"/>
      <c r="O202" s="653"/>
      <c r="P202" s="666"/>
      <c r="Q202" s="654"/>
    </row>
    <row r="203" spans="1:17" ht="14.4" customHeight="1" x14ac:dyDescent="0.3">
      <c r="A203" s="649" t="s">
        <v>6100</v>
      </c>
      <c r="B203" s="650" t="s">
        <v>5597</v>
      </c>
      <c r="C203" s="650" t="s">
        <v>4661</v>
      </c>
      <c r="D203" s="650" t="s">
        <v>6159</v>
      </c>
      <c r="E203" s="650" t="s">
        <v>6160</v>
      </c>
      <c r="F203" s="653"/>
      <c r="G203" s="653"/>
      <c r="H203" s="653"/>
      <c r="I203" s="653"/>
      <c r="J203" s="653">
        <v>2</v>
      </c>
      <c r="K203" s="653">
        <v>2945.76</v>
      </c>
      <c r="L203" s="653"/>
      <c r="M203" s="653">
        <v>1472.88</v>
      </c>
      <c r="N203" s="653"/>
      <c r="O203" s="653"/>
      <c r="P203" s="666"/>
      <c r="Q203" s="654"/>
    </row>
    <row r="204" spans="1:17" ht="14.4" customHeight="1" x14ac:dyDescent="0.3">
      <c r="A204" s="649" t="s">
        <v>6100</v>
      </c>
      <c r="B204" s="650" t="s">
        <v>5597</v>
      </c>
      <c r="C204" s="650" t="s">
        <v>4661</v>
      </c>
      <c r="D204" s="650" t="s">
        <v>6161</v>
      </c>
      <c r="E204" s="650" t="s">
        <v>6162</v>
      </c>
      <c r="F204" s="653"/>
      <c r="G204" s="653"/>
      <c r="H204" s="653"/>
      <c r="I204" s="653"/>
      <c r="J204" s="653"/>
      <c r="K204" s="653"/>
      <c r="L204" s="653"/>
      <c r="M204" s="653"/>
      <c r="N204" s="653">
        <v>1</v>
      </c>
      <c r="O204" s="653">
        <v>1312.14</v>
      </c>
      <c r="P204" s="666"/>
      <c r="Q204" s="654">
        <v>1312.14</v>
      </c>
    </row>
    <row r="205" spans="1:17" ht="14.4" customHeight="1" x14ac:dyDescent="0.3">
      <c r="A205" s="649" t="s">
        <v>6100</v>
      </c>
      <c r="B205" s="650" t="s">
        <v>5597</v>
      </c>
      <c r="C205" s="650" t="s">
        <v>4661</v>
      </c>
      <c r="D205" s="650" t="s">
        <v>6163</v>
      </c>
      <c r="E205" s="650" t="s">
        <v>6164</v>
      </c>
      <c r="F205" s="653"/>
      <c r="G205" s="653"/>
      <c r="H205" s="653"/>
      <c r="I205" s="653"/>
      <c r="J205" s="653"/>
      <c r="K205" s="653"/>
      <c r="L205" s="653"/>
      <c r="M205" s="653"/>
      <c r="N205" s="653">
        <v>8</v>
      </c>
      <c r="O205" s="653">
        <v>29156.639999999999</v>
      </c>
      <c r="P205" s="666"/>
      <c r="Q205" s="654">
        <v>3644.58</v>
      </c>
    </row>
    <row r="206" spans="1:17" ht="14.4" customHeight="1" x14ac:dyDescent="0.3">
      <c r="A206" s="649" t="s">
        <v>6100</v>
      </c>
      <c r="B206" s="650" t="s">
        <v>5597</v>
      </c>
      <c r="C206" s="650" t="s">
        <v>4661</v>
      </c>
      <c r="D206" s="650" t="s">
        <v>5422</v>
      </c>
      <c r="E206" s="650" t="s">
        <v>5423</v>
      </c>
      <c r="F206" s="653"/>
      <c r="G206" s="653"/>
      <c r="H206" s="653"/>
      <c r="I206" s="653"/>
      <c r="J206" s="653">
        <v>1</v>
      </c>
      <c r="K206" s="653">
        <v>31052.560000000001</v>
      </c>
      <c r="L206" s="653"/>
      <c r="M206" s="653">
        <v>31052.560000000001</v>
      </c>
      <c r="N206" s="653"/>
      <c r="O206" s="653"/>
      <c r="P206" s="666"/>
      <c r="Q206" s="654"/>
    </row>
    <row r="207" spans="1:17" ht="14.4" customHeight="1" x14ac:dyDescent="0.3">
      <c r="A207" s="649" t="s">
        <v>6100</v>
      </c>
      <c r="B207" s="650" t="s">
        <v>5597</v>
      </c>
      <c r="C207" s="650" t="s">
        <v>4661</v>
      </c>
      <c r="D207" s="650" t="s">
        <v>6165</v>
      </c>
      <c r="E207" s="650" t="s">
        <v>6166</v>
      </c>
      <c r="F207" s="653"/>
      <c r="G207" s="653"/>
      <c r="H207" s="653"/>
      <c r="I207" s="653"/>
      <c r="J207" s="653">
        <v>3</v>
      </c>
      <c r="K207" s="653">
        <v>3917.46</v>
      </c>
      <c r="L207" s="653"/>
      <c r="M207" s="653">
        <v>1305.82</v>
      </c>
      <c r="N207" s="653">
        <v>1</v>
      </c>
      <c r="O207" s="653">
        <v>1305.82</v>
      </c>
      <c r="P207" s="666"/>
      <c r="Q207" s="654">
        <v>1305.82</v>
      </c>
    </row>
    <row r="208" spans="1:17" ht="14.4" customHeight="1" x14ac:dyDescent="0.3">
      <c r="A208" s="649" t="s">
        <v>6100</v>
      </c>
      <c r="B208" s="650" t="s">
        <v>5597</v>
      </c>
      <c r="C208" s="650" t="s">
        <v>4661</v>
      </c>
      <c r="D208" s="650" t="s">
        <v>6167</v>
      </c>
      <c r="E208" s="650" t="s">
        <v>6168</v>
      </c>
      <c r="F208" s="653">
        <v>3</v>
      </c>
      <c r="G208" s="653">
        <v>1077.3000000000002</v>
      </c>
      <c r="H208" s="653">
        <v>1</v>
      </c>
      <c r="I208" s="653">
        <v>359.10000000000008</v>
      </c>
      <c r="J208" s="653">
        <v>7</v>
      </c>
      <c r="K208" s="653">
        <v>2513.6999999999998</v>
      </c>
      <c r="L208" s="653">
        <v>2.3333333333333326</v>
      </c>
      <c r="M208" s="653">
        <v>359.09999999999997</v>
      </c>
      <c r="N208" s="653">
        <v>5</v>
      </c>
      <c r="O208" s="653">
        <v>1795.5000000000002</v>
      </c>
      <c r="P208" s="666">
        <v>1.6666666666666665</v>
      </c>
      <c r="Q208" s="654">
        <v>359.1</v>
      </c>
    </row>
    <row r="209" spans="1:17" ht="14.4" customHeight="1" x14ac:dyDescent="0.3">
      <c r="A209" s="649" t="s">
        <v>6100</v>
      </c>
      <c r="B209" s="650" t="s">
        <v>5597</v>
      </c>
      <c r="C209" s="650" t="s">
        <v>4661</v>
      </c>
      <c r="D209" s="650" t="s">
        <v>6169</v>
      </c>
      <c r="E209" s="650" t="s">
        <v>6170</v>
      </c>
      <c r="F209" s="653"/>
      <c r="G209" s="653"/>
      <c r="H209" s="653"/>
      <c r="I209" s="653"/>
      <c r="J209" s="653"/>
      <c r="K209" s="653"/>
      <c r="L209" s="653"/>
      <c r="M209" s="653"/>
      <c r="N209" s="653">
        <v>1</v>
      </c>
      <c r="O209" s="653">
        <v>893.9</v>
      </c>
      <c r="P209" s="666"/>
      <c r="Q209" s="654">
        <v>893.9</v>
      </c>
    </row>
    <row r="210" spans="1:17" ht="14.4" customHeight="1" x14ac:dyDescent="0.3">
      <c r="A210" s="649" t="s">
        <v>6100</v>
      </c>
      <c r="B210" s="650" t="s">
        <v>5597</v>
      </c>
      <c r="C210" s="650" t="s">
        <v>4661</v>
      </c>
      <c r="D210" s="650" t="s">
        <v>6171</v>
      </c>
      <c r="E210" s="650" t="s">
        <v>6172</v>
      </c>
      <c r="F210" s="653">
        <v>2</v>
      </c>
      <c r="G210" s="653">
        <v>33663.379999999997</v>
      </c>
      <c r="H210" s="653">
        <v>1</v>
      </c>
      <c r="I210" s="653">
        <v>16831.689999999999</v>
      </c>
      <c r="J210" s="653">
        <v>2</v>
      </c>
      <c r="K210" s="653">
        <v>33663.379999999997</v>
      </c>
      <c r="L210" s="653">
        <v>1</v>
      </c>
      <c r="M210" s="653">
        <v>16831.689999999999</v>
      </c>
      <c r="N210" s="653">
        <v>4</v>
      </c>
      <c r="O210" s="653">
        <v>67326.759999999995</v>
      </c>
      <c r="P210" s="666">
        <v>2</v>
      </c>
      <c r="Q210" s="654">
        <v>16831.689999999999</v>
      </c>
    </row>
    <row r="211" spans="1:17" ht="14.4" customHeight="1" x14ac:dyDescent="0.3">
      <c r="A211" s="649" t="s">
        <v>6100</v>
      </c>
      <c r="B211" s="650" t="s">
        <v>5597</v>
      </c>
      <c r="C211" s="650" t="s">
        <v>4661</v>
      </c>
      <c r="D211" s="650" t="s">
        <v>6173</v>
      </c>
      <c r="E211" s="650" t="s">
        <v>6174</v>
      </c>
      <c r="F211" s="653"/>
      <c r="G211" s="653"/>
      <c r="H211" s="653"/>
      <c r="I211" s="653"/>
      <c r="J211" s="653"/>
      <c r="K211" s="653"/>
      <c r="L211" s="653"/>
      <c r="M211" s="653"/>
      <c r="N211" s="653">
        <v>1</v>
      </c>
      <c r="O211" s="653">
        <v>10645.01</v>
      </c>
      <c r="P211" s="666"/>
      <c r="Q211" s="654">
        <v>10645.01</v>
      </c>
    </row>
    <row r="212" spans="1:17" ht="14.4" customHeight="1" x14ac:dyDescent="0.3">
      <c r="A212" s="649" t="s">
        <v>6100</v>
      </c>
      <c r="B212" s="650" t="s">
        <v>5597</v>
      </c>
      <c r="C212" s="650" t="s">
        <v>4661</v>
      </c>
      <c r="D212" s="650" t="s">
        <v>6175</v>
      </c>
      <c r="E212" s="650" t="s">
        <v>6176</v>
      </c>
      <c r="F212" s="653">
        <v>2</v>
      </c>
      <c r="G212" s="653">
        <v>13174.26</v>
      </c>
      <c r="H212" s="653">
        <v>1</v>
      </c>
      <c r="I212" s="653">
        <v>6587.13</v>
      </c>
      <c r="J212" s="653">
        <v>2</v>
      </c>
      <c r="K212" s="653">
        <v>13174.26</v>
      </c>
      <c r="L212" s="653">
        <v>1</v>
      </c>
      <c r="M212" s="653">
        <v>6587.13</v>
      </c>
      <c r="N212" s="653">
        <v>4</v>
      </c>
      <c r="O212" s="653">
        <v>26348.52</v>
      </c>
      <c r="P212" s="666">
        <v>2</v>
      </c>
      <c r="Q212" s="654">
        <v>6587.13</v>
      </c>
    </row>
    <row r="213" spans="1:17" ht="14.4" customHeight="1" x14ac:dyDescent="0.3">
      <c r="A213" s="649" t="s">
        <v>6100</v>
      </c>
      <c r="B213" s="650" t="s">
        <v>5597</v>
      </c>
      <c r="C213" s="650" t="s">
        <v>4661</v>
      </c>
      <c r="D213" s="650" t="s">
        <v>6177</v>
      </c>
      <c r="E213" s="650" t="s">
        <v>6178</v>
      </c>
      <c r="F213" s="653">
        <v>2</v>
      </c>
      <c r="G213" s="653">
        <v>3618.62</v>
      </c>
      <c r="H213" s="653">
        <v>1</v>
      </c>
      <c r="I213" s="653">
        <v>1809.31</v>
      </c>
      <c r="J213" s="653">
        <v>1</v>
      </c>
      <c r="K213" s="653">
        <v>1841.62</v>
      </c>
      <c r="L213" s="653">
        <v>0.50892881816825197</v>
      </c>
      <c r="M213" s="653">
        <v>1841.62</v>
      </c>
      <c r="N213" s="653">
        <v>6</v>
      </c>
      <c r="O213" s="653">
        <v>11049.72</v>
      </c>
      <c r="P213" s="666">
        <v>3.0535729090095116</v>
      </c>
      <c r="Q213" s="654">
        <v>1841.62</v>
      </c>
    </row>
    <row r="214" spans="1:17" ht="14.4" customHeight="1" x14ac:dyDescent="0.3">
      <c r="A214" s="649" t="s">
        <v>6100</v>
      </c>
      <c r="B214" s="650" t="s">
        <v>5597</v>
      </c>
      <c r="C214" s="650" t="s">
        <v>4661</v>
      </c>
      <c r="D214" s="650" t="s">
        <v>6179</v>
      </c>
      <c r="E214" s="650" t="s">
        <v>6180</v>
      </c>
      <c r="F214" s="653"/>
      <c r="G214" s="653"/>
      <c r="H214" s="653"/>
      <c r="I214" s="653"/>
      <c r="J214" s="653">
        <v>1</v>
      </c>
      <c r="K214" s="653">
        <v>26499.82</v>
      </c>
      <c r="L214" s="653"/>
      <c r="M214" s="653">
        <v>26499.82</v>
      </c>
      <c r="N214" s="653"/>
      <c r="O214" s="653"/>
      <c r="P214" s="666"/>
      <c r="Q214" s="654"/>
    </row>
    <row r="215" spans="1:17" ht="14.4" customHeight="1" x14ac:dyDescent="0.3">
      <c r="A215" s="649" t="s">
        <v>6100</v>
      </c>
      <c r="B215" s="650" t="s">
        <v>5597</v>
      </c>
      <c r="C215" s="650" t="s">
        <v>4661</v>
      </c>
      <c r="D215" s="650" t="s">
        <v>6181</v>
      </c>
      <c r="E215" s="650" t="s">
        <v>6182</v>
      </c>
      <c r="F215" s="653"/>
      <c r="G215" s="653"/>
      <c r="H215" s="653"/>
      <c r="I215" s="653"/>
      <c r="J215" s="653"/>
      <c r="K215" s="653"/>
      <c r="L215" s="653"/>
      <c r="M215" s="653"/>
      <c r="N215" s="653">
        <v>1</v>
      </c>
      <c r="O215" s="653">
        <v>4360</v>
      </c>
      <c r="P215" s="666"/>
      <c r="Q215" s="654">
        <v>4360</v>
      </c>
    </row>
    <row r="216" spans="1:17" ht="14.4" customHeight="1" x14ac:dyDescent="0.3">
      <c r="A216" s="649" t="s">
        <v>6100</v>
      </c>
      <c r="B216" s="650" t="s">
        <v>5597</v>
      </c>
      <c r="C216" s="650" t="s">
        <v>4661</v>
      </c>
      <c r="D216" s="650" t="s">
        <v>6183</v>
      </c>
      <c r="E216" s="650" t="s">
        <v>6184</v>
      </c>
      <c r="F216" s="653"/>
      <c r="G216" s="653"/>
      <c r="H216" s="653"/>
      <c r="I216" s="653"/>
      <c r="J216" s="653">
        <v>2</v>
      </c>
      <c r="K216" s="653">
        <v>6357.26</v>
      </c>
      <c r="L216" s="653"/>
      <c r="M216" s="653">
        <v>3178.63</v>
      </c>
      <c r="N216" s="653"/>
      <c r="O216" s="653"/>
      <c r="P216" s="666"/>
      <c r="Q216" s="654"/>
    </row>
    <row r="217" spans="1:17" ht="14.4" customHeight="1" x14ac:dyDescent="0.3">
      <c r="A217" s="649" t="s">
        <v>6100</v>
      </c>
      <c r="B217" s="650" t="s">
        <v>5597</v>
      </c>
      <c r="C217" s="650" t="s">
        <v>4661</v>
      </c>
      <c r="D217" s="650" t="s">
        <v>6185</v>
      </c>
      <c r="E217" s="650" t="s">
        <v>6186</v>
      </c>
      <c r="F217" s="653">
        <v>1</v>
      </c>
      <c r="G217" s="653">
        <v>4890.29</v>
      </c>
      <c r="H217" s="653">
        <v>1</v>
      </c>
      <c r="I217" s="653">
        <v>4890.29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6100</v>
      </c>
      <c r="B218" s="650" t="s">
        <v>5597</v>
      </c>
      <c r="C218" s="650" t="s">
        <v>4661</v>
      </c>
      <c r="D218" s="650" t="s">
        <v>6187</v>
      </c>
      <c r="E218" s="650" t="s">
        <v>6188</v>
      </c>
      <c r="F218" s="653"/>
      <c r="G218" s="653"/>
      <c r="H218" s="653"/>
      <c r="I218" s="653"/>
      <c r="J218" s="653"/>
      <c r="K218" s="653"/>
      <c r="L218" s="653"/>
      <c r="M218" s="653"/>
      <c r="N218" s="653">
        <v>1</v>
      </c>
      <c r="O218" s="653">
        <v>7794.49</v>
      </c>
      <c r="P218" s="666"/>
      <c r="Q218" s="654">
        <v>7794.49</v>
      </c>
    </row>
    <row r="219" spans="1:17" ht="14.4" customHeight="1" x14ac:dyDescent="0.3">
      <c r="A219" s="649" t="s">
        <v>6100</v>
      </c>
      <c r="B219" s="650" t="s">
        <v>5597</v>
      </c>
      <c r="C219" s="650" t="s">
        <v>4661</v>
      </c>
      <c r="D219" s="650" t="s">
        <v>6189</v>
      </c>
      <c r="E219" s="650" t="s">
        <v>6190</v>
      </c>
      <c r="F219" s="653"/>
      <c r="G219" s="653"/>
      <c r="H219" s="653"/>
      <c r="I219" s="653"/>
      <c r="J219" s="653"/>
      <c r="K219" s="653"/>
      <c r="L219" s="653"/>
      <c r="M219" s="653"/>
      <c r="N219" s="653">
        <v>1</v>
      </c>
      <c r="O219" s="653">
        <v>29883.55</v>
      </c>
      <c r="P219" s="666"/>
      <c r="Q219" s="654">
        <v>29883.55</v>
      </c>
    </row>
    <row r="220" spans="1:17" ht="14.4" customHeight="1" x14ac:dyDescent="0.3">
      <c r="A220" s="649" t="s">
        <v>6100</v>
      </c>
      <c r="B220" s="650" t="s">
        <v>5597</v>
      </c>
      <c r="C220" s="650" t="s">
        <v>4672</v>
      </c>
      <c r="D220" s="650" t="s">
        <v>6191</v>
      </c>
      <c r="E220" s="650" t="s">
        <v>6192</v>
      </c>
      <c r="F220" s="653">
        <v>1</v>
      </c>
      <c r="G220" s="653">
        <v>149</v>
      </c>
      <c r="H220" s="653">
        <v>1</v>
      </c>
      <c r="I220" s="653">
        <v>149</v>
      </c>
      <c r="J220" s="653">
        <v>3</v>
      </c>
      <c r="K220" s="653">
        <v>450</v>
      </c>
      <c r="L220" s="653">
        <v>3.0201342281879193</v>
      </c>
      <c r="M220" s="653">
        <v>150</v>
      </c>
      <c r="N220" s="653">
        <v>2</v>
      </c>
      <c r="O220" s="653">
        <v>302</v>
      </c>
      <c r="P220" s="666">
        <v>2.0268456375838926</v>
      </c>
      <c r="Q220" s="654">
        <v>151</v>
      </c>
    </row>
    <row r="221" spans="1:17" ht="14.4" customHeight="1" x14ac:dyDescent="0.3">
      <c r="A221" s="649" t="s">
        <v>6100</v>
      </c>
      <c r="B221" s="650" t="s">
        <v>5597</v>
      </c>
      <c r="C221" s="650" t="s">
        <v>4672</v>
      </c>
      <c r="D221" s="650" t="s">
        <v>6193</v>
      </c>
      <c r="E221" s="650" t="s">
        <v>6194</v>
      </c>
      <c r="F221" s="653">
        <v>3</v>
      </c>
      <c r="G221" s="653">
        <v>543</v>
      </c>
      <c r="H221" s="653">
        <v>1</v>
      </c>
      <c r="I221" s="653">
        <v>181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6100</v>
      </c>
      <c r="B222" s="650" t="s">
        <v>5597</v>
      </c>
      <c r="C222" s="650" t="s">
        <v>4672</v>
      </c>
      <c r="D222" s="650" t="s">
        <v>6195</v>
      </c>
      <c r="E222" s="650" t="s">
        <v>6196</v>
      </c>
      <c r="F222" s="653">
        <v>12</v>
      </c>
      <c r="G222" s="653">
        <v>1488</v>
      </c>
      <c r="H222" s="653">
        <v>1</v>
      </c>
      <c r="I222" s="653">
        <v>124</v>
      </c>
      <c r="J222" s="653">
        <v>8</v>
      </c>
      <c r="K222" s="653">
        <v>992</v>
      </c>
      <c r="L222" s="653">
        <v>0.66666666666666663</v>
      </c>
      <c r="M222" s="653">
        <v>124</v>
      </c>
      <c r="N222" s="653">
        <v>15</v>
      </c>
      <c r="O222" s="653">
        <v>1872</v>
      </c>
      <c r="P222" s="666">
        <v>1.2580645161290323</v>
      </c>
      <c r="Q222" s="654">
        <v>124.8</v>
      </c>
    </row>
    <row r="223" spans="1:17" ht="14.4" customHeight="1" x14ac:dyDescent="0.3">
      <c r="A223" s="649" t="s">
        <v>6100</v>
      </c>
      <c r="B223" s="650" t="s">
        <v>5597</v>
      </c>
      <c r="C223" s="650" t="s">
        <v>4672</v>
      </c>
      <c r="D223" s="650" t="s">
        <v>6197</v>
      </c>
      <c r="E223" s="650" t="s">
        <v>6198</v>
      </c>
      <c r="F223" s="653">
        <v>38</v>
      </c>
      <c r="G223" s="653">
        <v>8208</v>
      </c>
      <c r="H223" s="653">
        <v>1</v>
      </c>
      <c r="I223" s="653">
        <v>216</v>
      </c>
      <c r="J223" s="653">
        <v>41</v>
      </c>
      <c r="K223" s="653">
        <v>8897</v>
      </c>
      <c r="L223" s="653">
        <v>1.0839424951267056</v>
      </c>
      <c r="M223" s="653">
        <v>217</v>
      </c>
      <c r="N223" s="653">
        <v>49</v>
      </c>
      <c r="O223" s="653">
        <v>10650</v>
      </c>
      <c r="P223" s="666">
        <v>1.297514619883041</v>
      </c>
      <c r="Q223" s="654">
        <v>217.34693877551021</v>
      </c>
    </row>
    <row r="224" spans="1:17" ht="14.4" customHeight="1" x14ac:dyDescent="0.3">
      <c r="A224" s="649" t="s">
        <v>6100</v>
      </c>
      <c r="B224" s="650" t="s">
        <v>5597</v>
      </c>
      <c r="C224" s="650" t="s">
        <v>4672</v>
      </c>
      <c r="D224" s="650" t="s">
        <v>6199</v>
      </c>
      <c r="E224" s="650" t="s">
        <v>6200</v>
      </c>
      <c r="F224" s="653">
        <v>8</v>
      </c>
      <c r="G224" s="653">
        <v>1744</v>
      </c>
      <c r="H224" s="653">
        <v>1</v>
      </c>
      <c r="I224" s="653">
        <v>218</v>
      </c>
      <c r="J224" s="653">
        <v>7</v>
      </c>
      <c r="K224" s="653">
        <v>1533</v>
      </c>
      <c r="L224" s="653">
        <v>0.8790137614678899</v>
      </c>
      <c r="M224" s="653">
        <v>219</v>
      </c>
      <c r="N224" s="653">
        <v>9</v>
      </c>
      <c r="O224" s="653">
        <v>1976</v>
      </c>
      <c r="P224" s="666">
        <v>1.1330275229357798</v>
      </c>
      <c r="Q224" s="654">
        <v>219.55555555555554</v>
      </c>
    </row>
    <row r="225" spans="1:17" ht="14.4" customHeight="1" x14ac:dyDescent="0.3">
      <c r="A225" s="649" t="s">
        <v>6100</v>
      </c>
      <c r="B225" s="650" t="s">
        <v>5597</v>
      </c>
      <c r="C225" s="650" t="s">
        <v>4672</v>
      </c>
      <c r="D225" s="650" t="s">
        <v>6201</v>
      </c>
      <c r="E225" s="650" t="s">
        <v>6202</v>
      </c>
      <c r="F225" s="653">
        <v>2</v>
      </c>
      <c r="G225" s="653">
        <v>1216</v>
      </c>
      <c r="H225" s="653">
        <v>1</v>
      </c>
      <c r="I225" s="653">
        <v>608</v>
      </c>
      <c r="J225" s="653">
        <v>1</v>
      </c>
      <c r="K225" s="653">
        <v>609</v>
      </c>
      <c r="L225" s="653">
        <v>0.50082236842105265</v>
      </c>
      <c r="M225" s="653">
        <v>609</v>
      </c>
      <c r="N225" s="653"/>
      <c r="O225" s="653"/>
      <c r="P225" s="666"/>
      <c r="Q225" s="654"/>
    </row>
    <row r="226" spans="1:17" ht="14.4" customHeight="1" x14ac:dyDescent="0.3">
      <c r="A226" s="649" t="s">
        <v>6100</v>
      </c>
      <c r="B226" s="650" t="s">
        <v>5597</v>
      </c>
      <c r="C226" s="650" t="s">
        <v>4672</v>
      </c>
      <c r="D226" s="650" t="s">
        <v>5787</v>
      </c>
      <c r="E226" s="650" t="s">
        <v>5788</v>
      </c>
      <c r="F226" s="653"/>
      <c r="G226" s="653"/>
      <c r="H226" s="653"/>
      <c r="I226" s="653"/>
      <c r="J226" s="653">
        <v>1</v>
      </c>
      <c r="K226" s="653">
        <v>257</v>
      </c>
      <c r="L226" s="653"/>
      <c r="M226" s="653">
        <v>257</v>
      </c>
      <c r="N226" s="653">
        <v>1</v>
      </c>
      <c r="O226" s="653">
        <v>257</v>
      </c>
      <c r="P226" s="666"/>
      <c r="Q226" s="654">
        <v>257</v>
      </c>
    </row>
    <row r="227" spans="1:17" ht="14.4" customHeight="1" x14ac:dyDescent="0.3">
      <c r="A227" s="649" t="s">
        <v>6100</v>
      </c>
      <c r="B227" s="650" t="s">
        <v>5597</v>
      </c>
      <c r="C227" s="650" t="s">
        <v>4672</v>
      </c>
      <c r="D227" s="650" t="s">
        <v>6203</v>
      </c>
      <c r="E227" s="650" t="s">
        <v>6204</v>
      </c>
      <c r="F227" s="653">
        <v>1</v>
      </c>
      <c r="G227" s="653">
        <v>325</v>
      </c>
      <c r="H227" s="653">
        <v>1</v>
      </c>
      <c r="I227" s="653">
        <v>325</v>
      </c>
      <c r="J227" s="653"/>
      <c r="K227" s="653"/>
      <c r="L227" s="653"/>
      <c r="M227" s="653"/>
      <c r="N227" s="653">
        <v>3</v>
      </c>
      <c r="O227" s="653">
        <v>984</v>
      </c>
      <c r="P227" s="666">
        <v>3.0276923076923077</v>
      </c>
      <c r="Q227" s="654">
        <v>328</v>
      </c>
    </row>
    <row r="228" spans="1:17" ht="14.4" customHeight="1" x14ac:dyDescent="0.3">
      <c r="A228" s="649" t="s">
        <v>6100</v>
      </c>
      <c r="B228" s="650" t="s">
        <v>5597</v>
      </c>
      <c r="C228" s="650" t="s">
        <v>4672</v>
      </c>
      <c r="D228" s="650" t="s">
        <v>6205</v>
      </c>
      <c r="E228" s="650" t="s">
        <v>6206</v>
      </c>
      <c r="F228" s="653">
        <v>3</v>
      </c>
      <c r="G228" s="653">
        <v>12366</v>
      </c>
      <c r="H228" s="653">
        <v>1</v>
      </c>
      <c r="I228" s="653">
        <v>4122</v>
      </c>
      <c r="J228" s="653">
        <v>5</v>
      </c>
      <c r="K228" s="653">
        <v>20635</v>
      </c>
      <c r="L228" s="653">
        <v>1.6686883389940159</v>
      </c>
      <c r="M228" s="653">
        <v>4127</v>
      </c>
      <c r="N228" s="653">
        <v>6</v>
      </c>
      <c r="O228" s="653">
        <v>24778</v>
      </c>
      <c r="P228" s="666">
        <v>2.0037198770823226</v>
      </c>
      <c r="Q228" s="654">
        <v>4129.666666666667</v>
      </c>
    </row>
    <row r="229" spans="1:17" ht="14.4" customHeight="1" x14ac:dyDescent="0.3">
      <c r="A229" s="649" t="s">
        <v>6100</v>
      </c>
      <c r="B229" s="650" t="s">
        <v>5597</v>
      </c>
      <c r="C229" s="650" t="s">
        <v>4672</v>
      </c>
      <c r="D229" s="650" t="s">
        <v>6207</v>
      </c>
      <c r="E229" s="650" t="s">
        <v>6208</v>
      </c>
      <c r="F229" s="653">
        <v>2</v>
      </c>
      <c r="G229" s="653">
        <v>554</v>
      </c>
      <c r="H229" s="653">
        <v>1</v>
      </c>
      <c r="I229" s="653">
        <v>277</v>
      </c>
      <c r="J229" s="653">
        <v>4</v>
      </c>
      <c r="K229" s="653">
        <v>1112</v>
      </c>
      <c r="L229" s="653">
        <v>2.0072202166064983</v>
      </c>
      <c r="M229" s="653">
        <v>278</v>
      </c>
      <c r="N229" s="653">
        <v>7</v>
      </c>
      <c r="O229" s="653">
        <v>1950</v>
      </c>
      <c r="P229" s="666">
        <v>3.5198555956678699</v>
      </c>
      <c r="Q229" s="654">
        <v>278.57142857142856</v>
      </c>
    </row>
    <row r="230" spans="1:17" ht="14.4" customHeight="1" x14ac:dyDescent="0.3">
      <c r="A230" s="649" t="s">
        <v>6100</v>
      </c>
      <c r="B230" s="650" t="s">
        <v>5597</v>
      </c>
      <c r="C230" s="650" t="s">
        <v>4672</v>
      </c>
      <c r="D230" s="650" t="s">
        <v>6209</v>
      </c>
      <c r="E230" s="650" t="s">
        <v>6210</v>
      </c>
      <c r="F230" s="653"/>
      <c r="G230" s="653"/>
      <c r="H230" s="653"/>
      <c r="I230" s="653"/>
      <c r="J230" s="653"/>
      <c r="K230" s="653"/>
      <c r="L230" s="653"/>
      <c r="M230" s="653"/>
      <c r="N230" s="653">
        <v>2</v>
      </c>
      <c r="O230" s="653">
        <v>12520</v>
      </c>
      <c r="P230" s="666"/>
      <c r="Q230" s="654">
        <v>6260</v>
      </c>
    </row>
    <row r="231" spans="1:17" ht="14.4" customHeight="1" x14ac:dyDescent="0.3">
      <c r="A231" s="649" t="s">
        <v>6100</v>
      </c>
      <c r="B231" s="650" t="s">
        <v>5597</v>
      </c>
      <c r="C231" s="650" t="s">
        <v>4672</v>
      </c>
      <c r="D231" s="650" t="s">
        <v>6211</v>
      </c>
      <c r="E231" s="650" t="s">
        <v>6212</v>
      </c>
      <c r="F231" s="653"/>
      <c r="G231" s="653"/>
      <c r="H231" s="653"/>
      <c r="I231" s="653"/>
      <c r="J231" s="653">
        <v>1</v>
      </c>
      <c r="K231" s="653">
        <v>1515</v>
      </c>
      <c r="L231" s="653"/>
      <c r="M231" s="653">
        <v>1515</v>
      </c>
      <c r="N231" s="653"/>
      <c r="O231" s="653"/>
      <c r="P231" s="666"/>
      <c r="Q231" s="654"/>
    </row>
    <row r="232" spans="1:17" ht="14.4" customHeight="1" x14ac:dyDescent="0.3">
      <c r="A232" s="649" t="s">
        <v>6100</v>
      </c>
      <c r="B232" s="650" t="s">
        <v>5597</v>
      </c>
      <c r="C232" s="650" t="s">
        <v>4672</v>
      </c>
      <c r="D232" s="650" t="s">
        <v>6213</v>
      </c>
      <c r="E232" s="650" t="s">
        <v>6214</v>
      </c>
      <c r="F232" s="653"/>
      <c r="G232" s="653"/>
      <c r="H232" s="653"/>
      <c r="I232" s="653"/>
      <c r="J232" s="653">
        <v>1</v>
      </c>
      <c r="K232" s="653">
        <v>15049</v>
      </c>
      <c r="L232" s="653"/>
      <c r="M232" s="653">
        <v>15049</v>
      </c>
      <c r="N232" s="653">
        <v>1</v>
      </c>
      <c r="O232" s="653">
        <v>15065</v>
      </c>
      <c r="P232" s="666"/>
      <c r="Q232" s="654">
        <v>15065</v>
      </c>
    </row>
    <row r="233" spans="1:17" ht="14.4" customHeight="1" x14ac:dyDescent="0.3">
      <c r="A233" s="649" t="s">
        <v>6100</v>
      </c>
      <c r="B233" s="650" t="s">
        <v>5597</v>
      </c>
      <c r="C233" s="650" t="s">
        <v>4672</v>
      </c>
      <c r="D233" s="650" t="s">
        <v>6215</v>
      </c>
      <c r="E233" s="650" t="s">
        <v>6216</v>
      </c>
      <c r="F233" s="653">
        <v>5</v>
      </c>
      <c r="G233" s="653">
        <v>19055</v>
      </c>
      <c r="H233" s="653">
        <v>1</v>
      </c>
      <c r="I233" s="653">
        <v>3811</v>
      </c>
      <c r="J233" s="653">
        <v>20</v>
      </c>
      <c r="K233" s="653">
        <v>76300</v>
      </c>
      <c r="L233" s="653">
        <v>4.0041983731304116</v>
      </c>
      <c r="M233" s="653">
        <v>3815</v>
      </c>
      <c r="N233" s="653">
        <v>17</v>
      </c>
      <c r="O233" s="653">
        <v>64891</v>
      </c>
      <c r="P233" s="666">
        <v>3.4054578850695356</v>
      </c>
      <c r="Q233" s="654">
        <v>3817.1176470588234</v>
      </c>
    </row>
    <row r="234" spans="1:17" ht="14.4" customHeight="1" x14ac:dyDescent="0.3">
      <c r="A234" s="649" t="s">
        <v>6100</v>
      </c>
      <c r="B234" s="650" t="s">
        <v>5597</v>
      </c>
      <c r="C234" s="650" t="s">
        <v>4672</v>
      </c>
      <c r="D234" s="650" t="s">
        <v>6217</v>
      </c>
      <c r="E234" s="650" t="s">
        <v>6218</v>
      </c>
      <c r="F234" s="653">
        <v>1</v>
      </c>
      <c r="G234" s="653">
        <v>5145</v>
      </c>
      <c r="H234" s="653">
        <v>1</v>
      </c>
      <c r="I234" s="653">
        <v>5145</v>
      </c>
      <c r="J234" s="653">
        <v>1</v>
      </c>
      <c r="K234" s="653">
        <v>5150</v>
      </c>
      <c r="L234" s="653">
        <v>1.0009718172983479</v>
      </c>
      <c r="M234" s="653">
        <v>5150</v>
      </c>
      <c r="N234" s="653">
        <v>3</v>
      </c>
      <c r="O234" s="653">
        <v>15450</v>
      </c>
      <c r="P234" s="666">
        <v>3.0029154518950438</v>
      </c>
      <c r="Q234" s="654">
        <v>5150</v>
      </c>
    </row>
    <row r="235" spans="1:17" ht="14.4" customHeight="1" x14ac:dyDescent="0.3">
      <c r="A235" s="649" t="s">
        <v>6100</v>
      </c>
      <c r="B235" s="650" t="s">
        <v>5597</v>
      </c>
      <c r="C235" s="650" t="s">
        <v>4672</v>
      </c>
      <c r="D235" s="650" t="s">
        <v>6219</v>
      </c>
      <c r="E235" s="650" t="s">
        <v>6220</v>
      </c>
      <c r="F235" s="653"/>
      <c r="G235" s="653"/>
      <c r="H235" s="653"/>
      <c r="I235" s="653"/>
      <c r="J235" s="653">
        <v>2</v>
      </c>
      <c r="K235" s="653">
        <v>15670</v>
      </c>
      <c r="L235" s="653"/>
      <c r="M235" s="653">
        <v>7835</v>
      </c>
      <c r="N235" s="653"/>
      <c r="O235" s="653"/>
      <c r="P235" s="666"/>
      <c r="Q235" s="654"/>
    </row>
    <row r="236" spans="1:17" ht="14.4" customHeight="1" x14ac:dyDescent="0.3">
      <c r="A236" s="649" t="s">
        <v>6100</v>
      </c>
      <c r="B236" s="650" t="s">
        <v>5597</v>
      </c>
      <c r="C236" s="650" t="s">
        <v>4672</v>
      </c>
      <c r="D236" s="650" t="s">
        <v>6221</v>
      </c>
      <c r="E236" s="650" t="s">
        <v>6222</v>
      </c>
      <c r="F236" s="653">
        <v>22</v>
      </c>
      <c r="G236" s="653">
        <v>28072</v>
      </c>
      <c r="H236" s="653">
        <v>1</v>
      </c>
      <c r="I236" s="653">
        <v>1276</v>
      </c>
      <c r="J236" s="653">
        <v>18</v>
      </c>
      <c r="K236" s="653">
        <v>22986</v>
      </c>
      <c r="L236" s="653">
        <v>0.81882302650327732</v>
      </c>
      <c r="M236" s="653">
        <v>1277</v>
      </c>
      <c r="N236" s="653">
        <v>22</v>
      </c>
      <c r="O236" s="653">
        <v>28124</v>
      </c>
      <c r="P236" s="666">
        <v>1.0018523795953262</v>
      </c>
      <c r="Q236" s="654">
        <v>1278.3636363636363</v>
      </c>
    </row>
    <row r="237" spans="1:17" ht="14.4" customHeight="1" x14ac:dyDescent="0.3">
      <c r="A237" s="649" t="s">
        <v>6100</v>
      </c>
      <c r="B237" s="650" t="s">
        <v>5597</v>
      </c>
      <c r="C237" s="650" t="s">
        <v>4672</v>
      </c>
      <c r="D237" s="650" t="s">
        <v>6223</v>
      </c>
      <c r="E237" s="650" t="s">
        <v>6224</v>
      </c>
      <c r="F237" s="653">
        <v>18</v>
      </c>
      <c r="G237" s="653">
        <v>20934</v>
      </c>
      <c r="H237" s="653">
        <v>1</v>
      </c>
      <c r="I237" s="653">
        <v>1163</v>
      </c>
      <c r="J237" s="653">
        <v>19</v>
      </c>
      <c r="K237" s="653">
        <v>22116</v>
      </c>
      <c r="L237" s="653">
        <v>1.05646316996274</v>
      </c>
      <c r="M237" s="653">
        <v>1164</v>
      </c>
      <c r="N237" s="653">
        <v>12</v>
      </c>
      <c r="O237" s="653">
        <v>13974</v>
      </c>
      <c r="P237" s="666">
        <v>0.66752651189452561</v>
      </c>
      <c r="Q237" s="654">
        <v>1164.5</v>
      </c>
    </row>
    <row r="238" spans="1:17" ht="14.4" customHeight="1" x14ac:dyDescent="0.3">
      <c r="A238" s="649" t="s">
        <v>6100</v>
      </c>
      <c r="B238" s="650" t="s">
        <v>5597</v>
      </c>
      <c r="C238" s="650" t="s">
        <v>4672</v>
      </c>
      <c r="D238" s="650" t="s">
        <v>6225</v>
      </c>
      <c r="E238" s="650" t="s">
        <v>6226</v>
      </c>
      <c r="F238" s="653">
        <v>15</v>
      </c>
      <c r="G238" s="653">
        <v>75975</v>
      </c>
      <c r="H238" s="653">
        <v>1</v>
      </c>
      <c r="I238" s="653">
        <v>5065</v>
      </c>
      <c r="J238" s="653">
        <v>10</v>
      </c>
      <c r="K238" s="653">
        <v>50680</v>
      </c>
      <c r="L238" s="653">
        <v>0.66706153339914442</v>
      </c>
      <c r="M238" s="653">
        <v>5068</v>
      </c>
      <c r="N238" s="653">
        <v>11</v>
      </c>
      <c r="O238" s="653">
        <v>55796</v>
      </c>
      <c r="P238" s="666">
        <v>0.73439947351102342</v>
      </c>
      <c r="Q238" s="654">
        <v>5072.363636363636</v>
      </c>
    </row>
    <row r="239" spans="1:17" ht="14.4" customHeight="1" x14ac:dyDescent="0.3">
      <c r="A239" s="649" t="s">
        <v>6100</v>
      </c>
      <c r="B239" s="650" t="s">
        <v>5597</v>
      </c>
      <c r="C239" s="650" t="s">
        <v>4672</v>
      </c>
      <c r="D239" s="650" t="s">
        <v>6227</v>
      </c>
      <c r="E239" s="650" t="s">
        <v>6228</v>
      </c>
      <c r="F239" s="653"/>
      <c r="G239" s="653"/>
      <c r="H239" s="653"/>
      <c r="I239" s="653"/>
      <c r="J239" s="653">
        <v>1</v>
      </c>
      <c r="K239" s="653">
        <v>7673</v>
      </c>
      <c r="L239" s="653"/>
      <c r="M239" s="653">
        <v>7673</v>
      </c>
      <c r="N239" s="653"/>
      <c r="O239" s="653"/>
      <c r="P239" s="666"/>
      <c r="Q239" s="654"/>
    </row>
    <row r="240" spans="1:17" ht="14.4" customHeight="1" x14ac:dyDescent="0.3">
      <c r="A240" s="649" t="s">
        <v>6100</v>
      </c>
      <c r="B240" s="650" t="s">
        <v>5597</v>
      </c>
      <c r="C240" s="650" t="s">
        <v>4672</v>
      </c>
      <c r="D240" s="650" t="s">
        <v>6229</v>
      </c>
      <c r="E240" s="650" t="s">
        <v>6230</v>
      </c>
      <c r="F240" s="653"/>
      <c r="G240" s="653"/>
      <c r="H240" s="653"/>
      <c r="I240" s="653"/>
      <c r="J240" s="653">
        <v>1</v>
      </c>
      <c r="K240" s="653">
        <v>5508</v>
      </c>
      <c r="L240" s="653"/>
      <c r="M240" s="653">
        <v>5508</v>
      </c>
      <c r="N240" s="653"/>
      <c r="O240" s="653"/>
      <c r="P240" s="666"/>
      <c r="Q240" s="654"/>
    </row>
    <row r="241" spans="1:17" ht="14.4" customHeight="1" x14ac:dyDescent="0.3">
      <c r="A241" s="649" t="s">
        <v>6100</v>
      </c>
      <c r="B241" s="650" t="s">
        <v>5597</v>
      </c>
      <c r="C241" s="650" t="s">
        <v>4672</v>
      </c>
      <c r="D241" s="650" t="s">
        <v>4714</v>
      </c>
      <c r="E241" s="650" t="s">
        <v>4715</v>
      </c>
      <c r="F241" s="653"/>
      <c r="G241" s="653"/>
      <c r="H241" s="653"/>
      <c r="I241" s="653"/>
      <c r="J241" s="653"/>
      <c r="K241" s="653"/>
      <c r="L241" s="653"/>
      <c r="M241" s="653"/>
      <c r="N241" s="653">
        <v>3</v>
      </c>
      <c r="O241" s="653">
        <v>2233</v>
      </c>
      <c r="P241" s="666"/>
      <c r="Q241" s="654">
        <v>744.33333333333337</v>
      </c>
    </row>
    <row r="242" spans="1:17" ht="14.4" customHeight="1" x14ac:dyDescent="0.3">
      <c r="A242" s="649" t="s">
        <v>6100</v>
      </c>
      <c r="B242" s="650" t="s">
        <v>5597</v>
      </c>
      <c r="C242" s="650" t="s">
        <v>4672</v>
      </c>
      <c r="D242" s="650" t="s">
        <v>6231</v>
      </c>
      <c r="E242" s="650" t="s">
        <v>6232</v>
      </c>
      <c r="F242" s="653">
        <v>457</v>
      </c>
      <c r="G242" s="653">
        <v>78604</v>
      </c>
      <c r="H242" s="653">
        <v>1</v>
      </c>
      <c r="I242" s="653">
        <v>172</v>
      </c>
      <c r="J242" s="653">
        <v>482</v>
      </c>
      <c r="K242" s="653">
        <v>83386</v>
      </c>
      <c r="L242" s="653">
        <v>1.0608365986463792</v>
      </c>
      <c r="M242" s="653">
        <v>173</v>
      </c>
      <c r="N242" s="653">
        <v>507</v>
      </c>
      <c r="O242" s="653">
        <v>88034</v>
      </c>
      <c r="P242" s="666">
        <v>1.1199684494427764</v>
      </c>
      <c r="Q242" s="654">
        <v>173.6370808678501</v>
      </c>
    </row>
    <row r="243" spans="1:17" ht="14.4" customHeight="1" x14ac:dyDescent="0.3">
      <c r="A243" s="649" t="s">
        <v>6100</v>
      </c>
      <c r="B243" s="650" t="s">
        <v>5597</v>
      </c>
      <c r="C243" s="650" t="s">
        <v>4672</v>
      </c>
      <c r="D243" s="650" t="s">
        <v>6233</v>
      </c>
      <c r="E243" s="650" t="s">
        <v>6234</v>
      </c>
      <c r="F243" s="653">
        <v>113</v>
      </c>
      <c r="G243" s="653">
        <v>225322</v>
      </c>
      <c r="H243" s="653">
        <v>1</v>
      </c>
      <c r="I243" s="653">
        <v>1994</v>
      </c>
      <c r="J243" s="653">
        <v>101</v>
      </c>
      <c r="K243" s="653">
        <v>201596</v>
      </c>
      <c r="L243" s="653">
        <v>0.89470180452863013</v>
      </c>
      <c r="M243" s="653">
        <v>1996</v>
      </c>
      <c r="N243" s="653">
        <v>112</v>
      </c>
      <c r="O243" s="653">
        <v>223741</v>
      </c>
      <c r="P243" s="666">
        <v>0.99298337490347144</v>
      </c>
      <c r="Q243" s="654">
        <v>1997.6875</v>
      </c>
    </row>
    <row r="244" spans="1:17" ht="14.4" customHeight="1" x14ac:dyDescent="0.3">
      <c r="A244" s="649" t="s">
        <v>6100</v>
      </c>
      <c r="B244" s="650" t="s">
        <v>5597</v>
      </c>
      <c r="C244" s="650" t="s">
        <v>4672</v>
      </c>
      <c r="D244" s="650" t="s">
        <v>6235</v>
      </c>
      <c r="E244" s="650" t="s">
        <v>6236</v>
      </c>
      <c r="F244" s="653">
        <v>5</v>
      </c>
      <c r="G244" s="653">
        <v>13455</v>
      </c>
      <c r="H244" s="653">
        <v>1</v>
      </c>
      <c r="I244" s="653">
        <v>2691</v>
      </c>
      <c r="J244" s="653">
        <v>5</v>
      </c>
      <c r="K244" s="653">
        <v>13460</v>
      </c>
      <c r="L244" s="653">
        <v>1.0003716090672612</v>
      </c>
      <c r="M244" s="653">
        <v>2692</v>
      </c>
      <c r="N244" s="653">
        <v>1</v>
      </c>
      <c r="O244" s="653">
        <v>2692</v>
      </c>
      <c r="P244" s="666">
        <v>0.20007432181345225</v>
      </c>
      <c r="Q244" s="654">
        <v>2692</v>
      </c>
    </row>
    <row r="245" spans="1:17" ht="14.4" customHeight="1" x14ac:dyDescent="0.3">
      <c r="A245" s="649" t="s">
        <v>6100</v>
      </c>
      <c r="B245" s="650" t="s">
        <v>5597</v>
      </c>
      <c r="C245" s="650" t="s">
        <v>4672</v>
      </c>
      <c r="D245" s="650" t="s">
        <v>6237</v>
      </c>
      <c r="E245" s="650" t="s">
        <v>6238</v>
      </c>
      <c r="F245" s="653">
        <v>2</v>
      </c>
      <c r="G245" s="653">
        <v>10354</v>
      </c>
      <c r="H245" s="653">
        <v>1</v>
      </c>
      <c r="I245" s="653">
        <v>5177</v>
      </c>
      <c r="J245" s="653">
        <v>1</v>
      </c>
      <c r="K245" s="653">
        <v>5180</v>
      </c>
      <c r="L245" s="653">
        <v>0.50028974309445629</v>
      </c>
      <c r="M245" s="653">
        <v>5180</v>
      </c>
      <c r="N245" s="653">
        <v>1</v>
      </c>
      <c r="O245" s="653">
        <v>5180</v>
      </c>
      <c r="P245" s="666">
        <v>0.50028974309445629</v>
      </c>
      <c r="Q245" s="654">
        <v>5180</v>
      </c>
    </row>
    <row r="246" spans="1:17" ht="14.4" customHeight="1" x14ac:dyDescent="0.3">
      <c r="A246" s="649" t="s">
        <v>6100</v>
      </c>
      <c r="B246" s="650" t="s">
        <v>5597</v>
      </c>
      <c r="C246" s="650" t="s">
        <v>4672</v>
      </c>
      <c r="D246" s="650" t="s">
        <v>6239</v>
      </c>
      <c r="E246" s="650" t="s">
        <v>6240</v>
      </c>
      <c r="F246" s="653">
        <v>2</v>
      </c>
      <c r="G246" s="653">
        <v>1314</v>
      </c>
      <c r="H246" s="653">
        <v>1</v>
      </c>
      <c r="I246" s="653">
        <v>657</v>
      </c>
      <c r="J246" s="653">
        <v>1</v>
      </c>
      <c r="K246" s="653">
        <v>658</v>
      </c>
      <c r="L246" s="653">
        <v>0.50076103500761038</v>
      </c>
      <c r="M246" s="653">
        <v>658</v>
      </c>
      <c r="N246" s="653"/>
      <c r="O246" s="653"/>
      <c r="P246" s="666"/>
      <c r="Q246" s="654"/>
    </row>
    <row r="247" spans="1:17" ht="14.4" customHeight="1" x14ac:dyDescent="0.3">
      <c r="A247" s="649" t="s">
        <v>6100</v>
      </c>
      <c r="B247" s="650" t="s">
        <v>5597</v>
      </c>
      <c r="C247" s="650" t="s">
        <v>4672</v>
      </c>
      <c r="D247" s="650" t="s">
        <v>6241</v>
      </c>
      <c r="E247" s="650" t="s">
        <v>6242</v>
      </c>
      <c r="F247" s="653"/>
      <c r="G247" s="653"/>
      <c r="H247" s="653"/>
      <c r="I247" s="653"/>
      <c r="J247" s="653"/>
      <c r="K247" s="653"/>
      <c r="L247" s="653"/>
      <c r="M247" s="653"/>
      <c r="N247" s="653">
        <v>1</v>
      </c>
      <c r="O247" s="653">
        <v>2076</v>
      </c>
      <c r="P247" s="666"/>
      <c r="Q247" s="654">
        <v>2076</v>
      </c>
    </row>
    <row r="248" spans="1:17" ht="14.4" customHeight="1" x14ac:dyDescent="0.3">
      <c r="A248" s="649" t="s">
        <v>6100</v>
      </c>
      <c r="B248" s="650" t="s">
        <v>5597</v>
      </c>
      <c r="C248" s="650" t="s">
        <v>4672</v>
      </c>
      <c r="D248" s="650" t="s">
        <v>6243</v>
      </c>
      <c r="E248" s="650" t="s">
        <v>6244</v>
      </c>
      <c r="F248" s="653">
        <v>8</v>
      </c>
      <c r="G248" s="653">
        <v>1192</v>
      </c>
      <c r="H248" s="653">
        <v>1</v>
      </c>
      <c r="I248" s="653">
        <v>149</v>
      </c>
      <c r="J248" s="653">
        <v>3</v>
      </c>
      <c r="K248" s="653">
        <v>450</v>
      </c>
      <c r="L248" s="653">
        <v>0.37751677852348992</v>
      </c>
      <c r="M248" s="653">
        <v>150</v>
      </c>
      <c r="N248" s="653">
        <v>6</v>
      </c>
      <c r="O248" s="653">
        <v>904</v>
      </c>
      <c r="P248" s="666">
        <v>0.75838926174496646</v>
      </c>
      <c r="Q248" s="654">
        <v>150.66666666666666</v>
      </c>
    </row>
    <row r="249" spans="1:17" ht="14.4" customHeight="1" x14ac:dyDescent="0.3">
      <c r="A249" s="649" t="s">
        <v>6100</v>
      </c>
      <c r="B249" s="650" t="s">
        <v>5597</v>
      </c>
      <c r="C249" s="650" t="s">
        <v>4672</v>
      </c>
      <c r="D249" s="650" t="s">
        <v>6245</v>
      </c>
      <c r="E249" s="650" t="s">
        <v>6246</v>
      </c>
      <c r="F249" s="653">
        <v>2</v>
      </c>
      <c r="G249" s="653">
        <v>384</v>
      </c>
      <c r="H249" s="653">
        <v>1</v>
      </c>
      <c r="I249" s="653">
        <v>192</v>
      </c>
      <c r="J249" s="653">
        <v>2</v>
      </c>
      <c r="K249" s="653">
        <v>386</v>
      </c>
      <c r="L249" s="653">
        <v>1.0052083333333333</v>
      </c>
      <c r="M249" s="653">
        <v>193</v>
      </c>
      <c r="N249" s="653">
        <v>4</v>
      </c>
      <c r="O249" s="653">
        <v>774</v>
      </c>
      <c r="P249" s="666">
        <v>2.015625</v>
      </c>
      <c r="Q249" s="654">
        <v>193.5</v>
      </c>
    </row>
    <row r="250" spans="1:17" ht="14.4" customHeight="1" x14ac:dyDescent="0.3">
      <c r="A250" s="649" t="s">
        <v>6100</v>
      </c>
      <c r="B250" s="650" t="s">
        <v>5597</v>
      </c>
      <c r="C250" s="650" t="s">
        <v>4672</v>
      </c>
      <c r="D250" s="650" t="s">
        <v>5802</v>
      </c>
      <c r="E250" s="650" t="s">
        <v>5803</v>
      </c>
      <c r="F250" s="653">
        <v>135</v>
      </c>
      <c r="G250" s="653">
        <v>26595</v>
      </c>
      <c r="H250" s="653">
        <v>1</v>
      </c>
      <c r="I250" s="653">
        <v>197</v>
      </c>
      <c r="J250" s="653">
        <v>59</v>
      </c>
      <c r="K250" s="653">
        <v>11682</v>
      </c>
      <c r="L250" s="653">
        <v>0.43925549915397633</v>
      </c>
      <c r="M250" s="653">
        <v>198</v>
      </c>
      <c r="N250" s="653">
        <v>83</v>
      </c>
      <c r="O250" s="653">
        <v>16476</v>
      </c>
      <c r="P250" s="666">
        <v>0.61951494641849969</v>
      </c>
      <c r="Q250" s="654">
        <v>198.50602409638554</v>
      </c>
    </row>
    <row r="251" spans="1:17" ht="14.4" customHeight="1" x14ac:dyDescent="0.3">
      <c r="A251" s="649" t="s">
        <v>6100</v>
      </c>
      <c r="B251" s="650" t="s">
        <v>5597</v>
      </c>
      <c r="C251" s="650" t="s">
        <v>4672</v>
      </c>
      <c r="D251" s="650" t="s">
        <v>6247</v>
      </c>
      <c r="E251" s="650" t="s">
        <v>6248</v>
      </c>
      <c r="F251" s="653">
        <v>3</v>
      </c>
      <c r="G251" s="653">
        <v>1242</v>
      </c>
      <c r="H251" s="653">
        <v>1</v>
      </c>
      <c r="I251" s="653">
        <v>414</v>
      </c>
      <c r="J251" s="653">
        <v>2</v>
      </c>
      <c r="K251" s="653">
        <v>830</v>
      </c>
      <c r="L251" s="653">
        <v>0.66827697262479868</v>
      </c>
      <c r="M251" s="653">
        <v>415</v>
      </c>
      <c r="N251" s="653">
        <v>1</v>
      </c>
      <c r="O251" s="653">
        <v>417</v>
      </c>
      <c r="P251" s="666">
        <v>0.33574879227053139</v>
      </c>
      <c r="Q251" s="654">
        <v>417</v>
      </c>
    </row>
    <row r="252" spans="1:17" ht="14.4" customHeight="1" x14ac:dyDescent="0.3">
      <c r="A252" s="649" t="s">
        <v>6100</v>
      </c>
      <c r="B252" s="650" t="s">
        <v>5597</v>
      </c>
      <c r="C252" s="650" t="s">
        <v>4672</v>
      </c>
      <c r="D252" s="650" t="s">
        <v>6249</v>
      </c>
      <c r="E252" s="650" t="s">
        <v>6250</v>
      </c>
      <c r="F252" s="653"/>
      <c r="G252" s="653"/>
      <c r="H252" s="653"/>
      <c r="I252" s="653"/>
      <c r="J252" s="653"/>
      <c r="K252" s="653"/>
      <c r="L252" s="653"/>
      <c r="M252" s="653"/>
      <c r="N252" s="653">
        <v>1</v>
      </c>
      <c r="O252" s="653">
        <v>159</v>
      </c>
      <c r="P252" s="666"/>
      <c r="Q252" s="654">
        <v>159</v>
      </c>
    </row>
    <row r="253" spans="1:17" ht="14.4" customHeight="1" x14ac:dyDescent="0.3">
      <c r="A253" s="649" t="s">
        <v>6100</v>
      </c>
      <c r="B253" s="650" t="s">
        <v>5597</v>
      </c>
      <c r="C253" s="650" t="s">
        <v>4672</v>
      </c>
      <c r="D253" s="650" t="s">
        <v>6251</v>
      </c>
      <c r="E253" s="650" t="s">
        <v>6252</v>
      </c>
      <c r="F253" s="653"/>
      <c r="G253" s="653"/>
      <c r="H253" s="653"/>
      <c r="I253" s="653"/>
      <c r="J253" s="653">
        <v>3</v>
      </c>
      <c r="K253" s="653">
        <v>1275</v>
      </c>
      <c r="L253" s="653"/>
      <c r="M253" s="653">
        <v>425</v>
      </c>
      <c r="N253" s="653">
        <v>2</v>
      </c>
      <c r="O253" s="653">
        <v>854</v>
      </c>
      <c r="P253" s="666"/>
      <c r="Q253" s="654">
        <v>427</v>
      </c>
    </row>
    <row r="254" spans="1:17" ht="14.4" customHeight="1" x14ac:dyDescent="0.3">
      <c r="A254" s="649" t="s">
        <v>6100</v>
      </c>
      <c r="B254" s="650" t="s">
        <v>5597</v>
      </c>
      <c r="C254" s="650" t="s">
        <v>4672</v>
      </c>
      <c r="D254" s="650" t="s">
        <v>6253</v>
      </c>
      <c r="E254" s="650" t="s">
        <v>6254</v>
      </c>
      <c r="F254" s="653">
        <v>35</v>
      </c>
      <c r="G254" s="653">
        <v>74060</v>
      </c>
      <c r="H254" s="653">
        <v>1</v>
      </c>
      <c r="I254" s="653">
        <v>2116</v>
      </c>
      <c r="J254" s="653">
        <v>106</v>
      </c>
      <c r="K254" s="653">
        <v>224508</v>
      </c>
      <c r="L254" s="653">
        <v>3.0314339724547663</v>
      </c>
      <c r="M254" s="653">
        <v>2118</v>
      </c>
      <c r="N254" s="653">
        <v>123</v>
      </c>
      <c r="O254" s="653">
        <v>260775</v>
      </c>
      <c r="P254" s="666">
        <v>3.5211315149878475</v>
      </c>
      <c r="Q254" s="654">
        <v>2120.1219512195121</v>
      </c>
    </row>
    <row r="255" spans="1:17" ht="14.4" customHeight="1" x14ac:dyDescent="0.3">
      <c r="A255" s="649" t="s">
        <v>6100</v>
      </c>
      <c r="B255" s="650" t="s">
        <v>5597</v>
      </c>
      <c r="C255" s="650" t="s">
        <v>4672</v>
      </c>
      <c r="D255" s="650" t="s">
        <v>6255</v>
      </c>
      <c r="E255" s="650" t="s">
        <v>6216</v>
      </c>
      <c r="F255" s="653">
        <v>17</v>
      </c>
      <c r="G255" s="653">
        <v>31654</v>
      </c>
      <c r="H255" s="653">
        <v>1</v>
      </c>
      <c r="I255" s="653">
        <v>1862</v>
      </c>
      <c r="J255" s="653">
        <v>21</v>
      </c>
      <c r="K255" s="653">
        <v>39144</v>
      </c>
      <c r="L255" s="653">
        <v>1.2366209641751438</v>
      </c>
      <c r="M255" s="653">
        <v>1864</v>
      </c>
      <c r="N255" s="653">
        <v>24</v>
      </c>
      <c r="O255" s="653">
        <v>44769</v>
      </c>
      <c r="P255" s="666">
        <v>1.4143236241865167</v>
      </c>
      <c r="Q255" s="654">
        <v>1865.375</v>
      </c>
    </row>
    <row r="256" spans="1:17" ht="14.4" customHeight="1" x14ac:dyDescent="0.3">
      <c r="A256" s="649" t="s">
        <v>6100</v>
      </c>
      <c r="B256" s="650" t="s">
        <v>5597</v>
      </c>
      <c r="C256" s="650" t="s">
        <v>4672</v>
      </c>
      <c r="D256" s="650" t="s">
        <v>6256</v>
      </c>
      <c r="E256" s="650" t="s">
        <v>6257</v>
      </c>
      <c r="F256" s="653">
        <v>1</v>
      </c>
      <c r="G256" s="653">
        <v>157</v>
      </c>
      <c r="H256" s="653">
        <v>1</v>
      </c>
      <c r="I256" s="653">
        <v>157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6100</v>
      </c>
      <c r="B257" s="650" t="s">
        <v>5597</v>
      </c>
      <c r="C257" s="650" t="s">
        <v>4672</v>
      </c>
      <c r="D257" s="650" t="s">
        <v>6258</v>
      </c>
      <c r="E257" s="650" t="s">
        <v>6259</v>
      </c>
      <c r="F257" s="653"/>
      <c r="G257" s="653"/>
      <c r="H257" s="653"/>
      <c r="I257" s="653"/>
      <c r="J257" s="653"/>
      <c r="K257" s="653"/>
      <c r="L257" s="653"/>
      <c r="M257" s="653"/>
      <c r="N257" s="653">
        <v>1</v>
      </c>
      <c r="O257" s="653">
        <v>9711</v>
      </c>
      <c r="P257" s="666"/>
      <c r="Q257" s="654">
        <v>9711</v>
      </c>
    </row>
    <row r="258" spans="1:17" ht="14.4" customHeight="1" x14ac:dyDescent="0.3">
      <c r="A258" s="649" t="s">
        <v>6100</v>
      </c>
      <c r="B258" s="650" t="s">
        <v>5597</v>
      </c>
      <c r="C258" s="650" t="s">
        <v>4672</v>
      </c>
      <c r="D258" s="650" t="s">
        <v>6260</v>
      </c>
      <c r="E258" s="650" t="s">
        <v>6261</v>
      </c>
      <c r="F258" s="653">
        <v>28</v>
      </c>
      <c r="G258" s="653">
        <v>234584</v>
      </c>
      <c r="H258" s="653">
        <v>1</v>
      </c>
      <c r="I258" s="653">
        <v>8378</v>
      </c>
      <c r="J258" s="653">
        <v>26</v>
      </c>
      <c r="K258" s="653">
        <v>217984</v>
      </c>
      <c r="L258" s="653">
        <v>0.92923643556252766</v>
      </c>
      <c r="M258" s="653">
        <v>8384</v>
      </c>
      <c r="N258" s="653">
        <v>25</v>
      </c>
      <c r="O258" s="653">
        <v>209776</v>
      </c>
      <c r="P258" s="666">
        <v>0.89424683695392693</v>
      </c>
      <c r="Q258" s="654">
        <v>8391.0400000000009</v>
      </c>
    </row>
    <row r="259" spans="1:17" ht="14.4" customHeight="1" x14ac:dyDescent="0.3">
      <c r="A259" s="649" t="s">
        <v>6100</v>
      </c>
      <c r="B259" s="650" t="s">
        <v>5597</v>
      </c>
      <c r="C259" s="650" t="s">
        <v>4672</v>
      </c>
      <c r="D259" s="650" t="s">
        <v>6262</v>
      </c>
      <c r="E259" s="650" t="s">
        <v>6263</v>
      </c>
      <c r="F259" s="653">
        <v>3</v>
      </c>
      <c r="G259" s="653">
        <v>5964</v>
      </c>
      <c r="H259" s="653">
        <v>1</v>
      </c>
      <c r="I259" s="653">
        <v>1988</v>
      </c>
      <c r="J259" s="653">
        <v>1</v>
      </c>
      <c r="K259" s="653">
        <v>1993</v>
      </c>
      <c r="L259" s="653">
        <v>0.33417169684775316</v>
      </c>
      <c r="M259" s="653">
        <v>1993</v>
      </c>
      <c r="N259" s="653">
        <v>4</v>
      </c>
      <c r="O259" s="653">
        <v>7988</v>
      </c>
      <c r="P259" s="666">
        <v>1.3393695506371563</v>
      </c>
      <c r="Q259" s="654">
        <v>1997</v>
      </c>
    </row>
    <row r="260" spans="1:17" ht="14.4" customHeight="1" x14ac:dyDescent="0.3">
      <c r="A260" s="649" t="s">
        <v>6100</v>
      </c>
      <c r="B260" s="650" t="s">
        <v>5597</v>
      </c>
      <c r="C260" s="650" t="s">
        <v>4672</v>
      </c>
      <c r="D260" s="650" t="s">
        <v>6264</v>
      </c>
      <c r="E260" s="650" t="s">
        <v>6265</v>
      </c>
      <c r="F260" s="653"/>
      <c r="G260" s="653"/>
      <c r="H260" s="653"/>
      <c r="I260" s="653"/>
      <c r="J260" s="653">
        <v>2</v>
      </c>
      <c r="K260" s="653">
        <v>1828</v>
      </c>
      <c r="L260" s="653"/>
      <c r="M260" s="653">
        <v>914</v>
      </c>
      <c r="N260" s="653"/>
      <c r="O260" s="653"/>
      <c r="P260" s="666"/>
      <c r="Q260" s="654"/>
    </row>
    <row r="261" spans="1:17" ht="14.4" customHeight="1" x14ac:dyDescent="0.3">
      <c r="A261" s="649" t="s">
        <v>6266</v>
      </c>
      <c r="B261" s="650" t="s">
        <v>6267</v>
      </c>
      <c r="C261" s="650" t="s">
        <v>4672</v>
      </c>
      <c r="D261" s="650" t="s">
        <v>6268</v>
      </c>
      <c r="E261" s="650" t="s">
        <v>6269</v>
      </c>
      <c r="F261" s="653">
        <v>461</v>
      </c>
      <c r="G261" s="653">
        <v>93122</v>
      </c>
      <c r="H261" s="653">
        <v>1</v>
      </c>
      <c r="I261" s="653">
        <v>202</v>
      </c>
      <c r="J261" s="653">
        <v>487</v>
      </c>
      <c r="K261" s="653">
        <v>98861</v>
      </c>
      <c r="L261" s="653">
        <v>1.0616288309958979</v>
      </c>
      <c r="M261" s="653">
        <v>203</v>
      </c>
      <c r="N261" s="653">
        <v>694</v>
      </c>
      <c r="O261" s="653">
        <v>141722</v>
      </c>
      <c r="P261" s="666">
        <v>1.5218960073881576</v>
      </c>
      <c r="Q261" s="654">
        <v>204.21037463976944</v>
      </c>
    </row>
    <row r="262" spans="1:17" ht="14.4" customHeight="1" x14ac:dyDescent="0.3">
      <c r="A262" s="649" t="s">
        <v>6266</v>
      </c>
      <c r="B262" s="650" t="s">
        <v>6267</v>
      </c>
      <c r="C262" s="650" t="s">
        <v>4672</v>
      </c>
      <c r="D262" s="650" t="s">
        <v>6270</v>
      </c>
      <c r="E262" s="650" t="s">
        <v>6271</v>
      </c>
      <c r="F262" s="653">
        <v>97</v>
      </c>
      <c r="G262" s="653">
        <v>28227</v>
      </c>
      <c r="H262" s="653">
        <v>1</v>
      </c>
      <c r="I262" s="653">
        <v>291</v>
      </c>
      <c r="J262" s="653">
        <v>166</v>
      </c>
      <c r="K262" s="653">
        <v>48472</v>
      </c>
      <c r="L262" s="653">
        <v>1.7172211003648989</v>
      </c>
      <c r="M262" s="653">
        <v>292</v>
      </c>
      <c r="N262" s="653">
        <v>441</v>
      </c>
      <c r="O262" s="653">
        <v>129184</v>
      </c>
      <c r="P262" s="666">
        <v>4.5766110461614762</v>
      </c>
      <c r="Q262" s="654">
        <v>292.93424036281181</v>
      </c>
    </row>
    <row r="263" spans="1:17" ht="14.4" customHeight="1" x14ac:dyDescent="0.3">
      <c r="A263" s="649" t="s">
        <v>6266</v>
      </c>
      <c r="B263" s="650" t="s">
        <v>6267</v>
      </c>
      <c r="C263" s="650" t="s">
        <v>4672</v>
      </c>
      <c r="D263" s="650" t="s">
        <v>6272</v>
      </c>
      <c r="E263" s="650" t="s">
        <v>6273</v>
      </c>
      <c r="F263" s="653"/>
      <c r="G263" s="653"/>
      <c r="H263" s="653"/>
      <c r="I263" s="653"/>
      <c r="J263" s="653">
        <v>12</v>
      </c>
      <c r="K263" s="653">
        <v>1116</v>
      </c>
      <c r="L263" s="653"/>
      <c r="M263" s="653">
        <v>93</v>
      </c>
      <c r="N263" s="653">
        <v>12</v>
      </c>
      <c r="O263" s="653">
        <v>1125</v>
      </c>
      <c r="P263" s="666"/>
      <c r="Q263" s="654">
        <v>93.75</v>
      </c>
    </row>
    <row r="264" spans="1:17" ht="14.4" customHeight="1" x14ac:dyDescent="0.3">
      <c r="A264" s="649" t="s">
        <v>6266</v>
      </c>
      <c r="B264" s="650" t="s">
        <v>6267</v>
      </c>
      <c r="C264" s="650" t="s">
        <v>4672</v>
      </c>
      <c r="D264" s="650" t="s">
        <v>6274</v>
      </c>
      <c r="E264" s="650" t="s">
        <v>6275</v>
      </c>
      <c r="F264" s="653"/>
      <c r="G264" s="653"/>
      <c r="H264" s="653"/>
      <c r="I264" s="653"/>
      <c r="J264" s="653">
        <v>1</v>
      </c>
      <c r="K264" s="653">
        <v>220</v>
      </c>
      <c r="L264" s="653"/>
      <c r="M264" s="653">
        <v>220</v>
      </c>
      <c r="N264" s="653"/>
      <c r="O264" s="653"/>
      <c r="P264" s="666"/>
      <c r="Q264" s="654"/>
    </row>
    <row r="265" spans="1:17" ht="14.4" customHeight="1" x14ac:dyDescent="0.3">
      <c r="A265" s="649" t="s">
        <v>6266</v>
      </c>
      <c r="B265" s="650" t="s">
        <v>6267</v>
      </c>
      <c r="C265" s="650" t="s">
        <v>4672</v>
      </c>
      <c r="D265" s="650" t="s">
        <v>6276</v>
      </c>
      <c r="E265" s="650" t="s">
        <v>6277</v>
      </c>
      <c r="F265" s="653">
        <v>94</v>
      </c>
      <c r="G265" s="653">
        <v>12502</v>
      </c>
      <c r="H265" s="653">
        <v>1</v>
      </c>
      <c r="I265" s="653">
        <v>133</v>
      </c>
      <c r="J265" s="653">
        <v>89</v>
      </c>
      <c r="K265" s="653">
        <v>11926</v>
      </c>
      <c r="L265" s="653">
        <v>0.95392737162054075</v>
      </c>
      <c r="M265" s="653">
        <v>134</v>
      </c>
      <c r="N265" s="653">
        <v>101</v>
      </c>
      <c r="O265" s="653">
        <v>13598</v>
      </c>
      <c r="P265" s="666">
        <v>1.0876659734442489</v>
      </c>
      <c r="Q265" s="654">
        <v>134.63366336633663</v>
      </c>
    </row>
    <row r="266" spans="1:17" ht="14.4" customHeight="1" x14ac:dyDescent="0.3">
      <c r="A266" s="649" t="s">
        <v>6266</v>
      </c>
      <c r="B266" s="650" t="s">
        <v>6267</v>
      </c>
      <c r="C266" s="650" t="s">
        <v>4672</v>
      </c>
      <c r="D266" s="650" t="s">
        <v>6278</v>
      </c>
      <c r="E266" s="650" t="s">
        <v>6277</v>
      </c>
      <c r="F266" s="653"/>
      <c r="G266" s="653"/>
      <c r="H266" s="653"/>
      <c r="I266" s="653"/>
      <c r="J266" s="653"/>
      <c r="K266" s="653"/>
      <c r="L266" s="653"/>
      <c r="M266" s="653"/>
      <c r="N266" s="653">
        <v>1</v>
      </c>
      <c r="O266" s="653">
        <v>175</v>
      </c>
      <c r="P266" s="666"/>
      <c r="Q266" s="654">
        <v>175</v>
      </c>
    </row>
    <row r="267" spans="1:17" ht="14.4" customHeight="1" x14ac:dyDescent="0.3">
      <c r="A267" s="649" t="s">
        <v>6266</v>
      </c>
      <c r="B267" s="650" t="s">
        <v>6267</v>
      </c>
      <c r="C267" s="650" t="s">
        <v>4672</v>
      </c>
      <c r="D267" s="650" t="s">
        <v>6279</v>
      </c>
      <c r="E267" s="650" t="s">
        <v>6280</v>
      </c>
      <c r="F267" s="653"/>
      <c r="G267" s="653"/>
      <c r="H267" s="653"/>
      <c r="I267" s="653"/>
      <c r="J267" s="653">
        <v>1</v>
      </c>
      <c r="K267" s="653">
        <v>612</v>
      </c>
      <c r="L267" s="653"/>
      <c r="M267" s="653">
        <v>612</v>
      </c>
      <c r="N267" s="653"/>
      <c r="O267" s="653"/>
      <c r="P267" s="666"/>
      <c r="Q267" s="654"/>
    </row>
    <row r="268" spans="1:17" ht="14.4" customHeight="1" x14ac:dyDescent="0.3">
      <c r="A268" s="649" t="s">
        <v>6266</v>
      </c>
      <c r="B268" s="650" t="s">
        <v>6267</v>
      </c>
      <c r="C268" s="650" t="s">
        <v>4672</v>
      </c>
      <c r="D268" s="650" t="s">
        <v>6281</v>
      </c>
      <c r="E268" s="650" t="s">
        <v>6282</v>
      </c>
      <c r="F268" s="653">
        <v>3</v>
      </c>
      <c r="G268" s="653">
        <v>474</v>
      </c>
      <c r="H268" s="653">
        <v>1</v>
      </c>
      <c r="I268" s="653">
        <v>158</v>
      </c>
      <c r="J268" s="653">
        <v>7</v>
      </c>
      <c r="K268" s="653">
        <v>1113</v>
      </c>
      <c r="L268" s="653">
        <v>2.3481012658227849</v>
      </c>
      <c r="M268" s="653">
        <v>159</v>
      </c>
      <c r="N268" s="653">
        <v>10</v>
      </c>
      <c r="O268" s="653">
        <v>1595</v>
      </c>
      <c r="P268" s="666">
        <v>3.3649789029535864</v>
      </c>
      <c r="Q268" s="654">
        <v>159.5</v>
      </c>
    </row>
    <row r="269" spans="1:17" ht="14.4" customHeight="1" x14ac:dyDescent="0.3">
      <c r="A269" s="649" t="s">
        <v>6266</v>
      </c>
      <c r="B269" s="650" t="s">
        <v>6267</v>
      </c>
      <c r="C269" s="650" t="s">
        <v>4672</v>
      </c>
      <c r="D269" s="650" t="s">
        <v>6283</v>
      </c>
      <c r="E269" s="650" t="s">
        <v>6284</v>
      </c>
      <c r="F269" s="653">
        <v>16</v>
      </c>
      <c r="G269" s="653">
        <v>6112</v>
      </c>
      <c r="H269" s="653">
        <v>1</v>
      </c>
      <c r="I269" s="653">
        <v>382</v>
      </c>
      <c r="J269" s="653">
        <v>15</v>
      </c>
      <c r="K269" s="653">
        <v>5730</v>
      </c>
      <c r="L269" s="653">
        <v>0.9375</v>
      </c>
      <c r="M269" s="653">
        <v>382</v>
      </c>
      <c r="N269" s="653">
        <v>2</v>
      </c>
      <c r="O269" s="653">
        <v>764</v>
      </c>
      <c r="P269" s="666">
        <v>0.125</v>
      </c>
      <c r="Q269" s="654">
        <v>382</v>
      </c>
    </row>
    <row r="270" spans="1:17" ht="14.4" customHeight="1" x14ac:dyDescent="0.3">
      <c r="A270" s="649" t="s">
        <v>6266</v>
      </c>
      <c r="B270" s="650" t="s">
        <v>6267</v>
      </c>
      <c r="C270" s="650" t="s">
        <v>4672</v>
      </c>
      <c r="D270" s="650" t="s">
        <v>6285</v>
      </c>
      <c r="E270" s="650" t="s">
        <v>6286</v>
      </c>
      <c r="F270" s="653">
        <v>51</v>
      </c>
      <c r="G270" s="653">
        <v>13311</v>
      </c>
      <c r="H270" s="653">
        <v>1</v>
      </c>
      <c r="I270" s="653">
        <v>261</v>
      </c>
      <c r="J270" s="653">
        <v>69</v>
      </c>
      <c r="K270" s="653">
        <v>18078</v>
      </c>
      <c r="L270" s="653">
        <v>1.358124859139058</v>
      </c>
      <c r="M270" s="653">
        <v>262</v>
      </c>
      <c r="N270" s="653">
        <v>103</v>
      </c>
      <c r="O270" s="653">
        <v>27181</v>
      </c>
      <c r="P270" s="666">
        <v>2.0419953421981818</v>
      </c>
      <c r="Q270" s="654">
        <v>263.89320388349512</v>
      </c>
    </row>
    <row r="271" spans="1:17" ht="14.4" customHeight="1" x14ac:dyDescent="0.3">
      <c r="A271" s="649" t="s">
        <v>6266</v>
      </c>
      <c r="B271" s="650" t="s">
        <v>6267</v>
      </c>
      <c r="C271" s="650" t="s">
        <v>4672</v>
      </c>
      <c r="D271" s="650" t="s">
        <v>6287</v>
      </c>
      <c r="E271" s="650" t="s">
        <v>6288</v>
      </c>
      <c r="F271" s="653">
        <v>93</v>
      </c>
      <c r="G271" s="653">
        <v>13020</v>
      </c>
      <c r="H271" s="653">
        <v>1</v>
      </c>
      <c r="I271" s="653">
        <v>140</v>
      </c>
      <c r="J271" s="653">
        <v>86</v>
      </c>
      <c r="K271" s="653">
        <v>12126</v>
      </c>
      <c r="L271" s="653">
        <v>0.93133640552995389</v>
      </c>
      <c r="M271" s="653">
        <v>141</v>
      </c>
      <c r="N271" s="653">
        <v>114</v>
      </c>
      <c r="O271" s="653">
        <v>16074</v>
      </c>
      <c r="P271" s="666">
        <v>1.2345622119815669</v>
      </c>
      <c r="Q271" s="654">
        <v>141</v>
      </c>
    </row>
    <row r="272" spans="1:17" ht="14.4" customHeight="1" x14ac:dyDescent="0.3">
      <c r="A272" s="649" t="s">
        <v>6266</v>
      </c>
      <c r="B272" s="650" t="s">
        <v>6267</v>
      </c>
      <c r="C272" s="650" t="s">
        <v>4672</v>
      </c>
      <c r="D272" s="650" t="s">
        <v>6289</v>
      </c>
      <c r="E272" s="650" t="s">
        <v>6288</v>
      </c>
      <c r="F272" s="653">
        <v>94</v>
      </c>
      <c r="G272" s="653">
        <v>7332</v>
      </c>
      <c r="H272" s="653">
        <v>1</v>
      </c>
      <c r="I272" s="653">
        <v>78</v>
      </c>
      <c r="J272" s="653">
        <v>89</v>
      </c>
      <c r="K272" s="653">
        <v>6942</v>
      </c>
      <c r="L272" s="653">
        <v>0.94680851063829785</v>
      </c>
      <c r="M272" s="653">
        <v>78</v>
      </c>
      <c r="N272" s="653">
        <v>102</v>
      </c>
      <c r="O272" s="653">
        <v>7956</v>
      </c>
      <c r="P272" s="666">
        <v>1.0851063829787233</v>
      </c>
      <c r="Q272" s="654">
        <v>78</v>
      </c>
    </row>
    <row r="273" spans="1:17" ht="14.4" customHeight="1" x14ac:dyDescent="0.3">
      <c r="A273" s="649" t="s">
        <v>6266</v>
      </c>
      <c r="B273" s="650" t="s">
        <v>6267</v>
      </c>
      <c r="C273" s="650" t="s">
        <v>4672</v>
      </c>
      <c r="D273" s="650" t="s">
        <v>6290</v>
      </c>
      <c r="E273" s="650" t="s">
        <v>6291</v>
      </c>
      <c r="F273" s="653">
        <v>93</v>
      </c>
      <c r="G273" s="653">
        <v>28086</v>
      </c>
      <c r="H273" s="653">
        <v>1</v>
      </c>
      <c r="I273" s="653">
        <v>302</v>
      </c>
      <c r="J273" s="653">
        <v>86</v>
      </c>
      <c r="K273" s="653">
        <v>26058</v>
      </c>
      <c r="L273" s="653">
        <v>0.9277932065797907</v>
      </c>
      <c r="M273" s="653">
        <v>303</v>
      </c>
      <c r="N273" s="653">
        <v>114</v>
      </c>
      <c r="O273" s="653">
        <v>34758</v>
      </c>
      <c r="P273" s="666">
        <v>1.2375560777611621</v>
      </c>
      <c r="Q273" s="654">
        <v>304.89473684210526</v>
      </c>
    </row>
    <row r="274" spans="1:17" ht="14.4" customHeight="1" x14ac:dyDescent="0.3">
      <c r="A274" s="649" t="s">
        <v>6266</v>
      </c>
      <c r="B274" s="650" t="s">
        <v>6267</v>
      </c>
      <c r="C274" s="650" t="s">
        <v>4672</v>
      </c>
      <c r="D274" s="650" t="s">
        <v>6292</v>
      </c>
      <c r="E274" s="650" t="s">
        <v>6293</v>
      </c>
      <c r="F274" s="653">
        <v>1</v>
      </c>
      <c r="G274" s="653">
        <v>486</v>
      </c>
      <c r="H274" s="653">
        <v>1</v>
      </c>
      <c r="I274" s="653">
        <v>486</v>
      </c>
      <c r="J274" s="653">
        <v>2</v>
      </c>
      <c r="K274" s="653">
        <v>972</v>
      </c>
      <c r="L274" s="653">
        <v>2</v>
      </c>
      <c r="M274" s="653">
        <v>486</v>
      </c>
      <c r="N274" s="653">
        <v>2</v>
      </c>
      <c r="O274" s="653">
        <v>972</v>
      </c>
      <c r="P274" s="666">
        <v>2</v>
      </c>
      <c r="Q274" s="654">
        <v>486</v>
      </c>
    </row>
    <row r="275" spans="1:17" ht="14.4" customHeight="1" x14ac:dyDescent="0.3">
      <c r="A275" s="649" t="s">
        <v>6266</v>
      </c>
      <c r="B275" s="650" t="s">
        <v>6267</v>
      </c>
      <c r="C275" s="650" t="s">
        <v>4672</v>
      </c>
      <c r="D275" s="650" t="s">
        <v>6294</v>
      </c>
      <c r="E275" s="650" t="s">
        <v>6295</v>
      </c>
      <c r="F275" s="653">
        <v>38</v>
      </c>
      <c r="G275" s="653">
        <v>6042</v>
      </c>
      <c r="H275" s="653">
        <v>1</v>
      </c>
      <c r="I275" s="653">
        <v>159</v>
      </c>
      <c r="J275" s="653">
        <v>36</v>
      </c>
      <c r="K275" s="653">
        <v>5760</v>
      </c>
      <c r="L275" s="653">
        <v>0.95332671300893745</v>
      </c>
      <c r="M275" s="653">
        <v>160</v>
      </c>
      <c r="N275" s="653">
        <v>40</v>
      </c>
      <c r="O275" s="653">
        <v>6424</v>
      </c>
      <c r="P275" s="666">
        <v>1.063224097980801</v>
      </c>
      <c r="Q275" s="654">
        <v>160.6</v>
      </c>
    </row>
    <row r="276" spans="1:17" ht="14.4" customHeight="1" x14ac:dyDescent="0.3">
      <c r="A276" s="649" t="s">
        <v>6266</v>
      </c>
      <c r="B276" s="650" t="s">
        <v>6267</v>
      </c>
      <c r="C276" s="650" t="s">
        <v>4672</v>
      </c>
      <c r="D276" s="650" t="s">
        <v>6296</v>
      </c>
      <c r="E276" s="650" t="s">
        <v>6269</v>
      </c>
      <c r="F276" s="653">
        <v>257</v>
      </c>
      <c r="G276" s="653">
        <v>17990</v>
      </c>
      <c r="H276" s="653">
        <v>1</v>
      </c>
      <c r="I276" s="653">
        <v>70</v>
      </c>
      <c r="J276" s="653">
        <v>270</v>
      </c>
      <c r="K276" s="653">
        <v>18900</v>
      </c>
      <c r="L276" s="653">
        <v>1.0505836575875487</v>
      </c>
      <c r="M276" s="653">
        <v>70</v>
      </c>
      <c r="N276" s="653">
        <v>287</v>
      </c>
      <c r="O276" s="653">
        <v>20283</v>
      </c>
      <c r="P276" s="666">
        <v>1.1274596998332407</v>
      </c>
      <c r="Q276" s="654">
        <v>70.672473867595812</v>
      </c>
    </row>
    <row r="277" spans="1:17" ht="14.4" customHeight="1" x14ac:dyDescent="0.3">
      <c r="A277" s="649" t="s">
        <v>6266</v>
      </c>
      <c r="B277" s="650" t="s">
        <v>6267</v>
      </c>
      <c r="C277" s="650" t="s">
        <v>4672</v>
      </c>
      <c r="D277" s="650" t="s">
        <v>6297</v>
      </c>
      <c r="E277" s="650" t="s">
        <v>6298</v>
      </c>
      <c r="F277" s="653"/>
      <c r="G277" s="653"/>
      <c r="H277" s="653"/>
      <c r="I277" s="653"/>
      <c r="J277" s="653">
        <v>1</v>
      </c>
      <c r="K277" s="653">
        <v>216</v>
      </c>
      <c r="L277" s="653"/>
      <c r="M277" s="653">
        <v>216</v>
      </c>
      <c r="N277" s="653"/>
      <c r="O277" s="653"/>
      <c r="P277" s="666"/>
      <c r="Q277" s="654"/>
    </row>
    <row r="278" spans="1:17" ht="14.4" customHeight="1" x14ac:dyDescent="0.3">
      <c r="A278" s="649" t="s">
        <v>6266</v>
      </c>
      <c r="B278" s="650" t="s">
        <v>6267</v>
      </c>
      <c r="C278" s="650" t="s">
        <v>4672</v>
      </c>
      <c r="D278" s="650" t="s">
        <v>6299</v>
      </c>
      <c r="E278" s="650" t="s">
        <v>6300</v>
      </c>
      <c r="F278" s="653">
        <v>2</v>
      </c>
      <c r="G278" s="653">
        <v>2372</v>
      </c>
      <c r="H278" s="653">
        <v>1</v>
      </c>
      <c r="I278" s="653">
        <v>1186</v>
      </c>
      <c r="J278" s="653">
        <v>9</v>
      </c>
      <c r="K278" s="653">
        <v>10701</v>
      </c>
      <c r="L278" s="653">
        <v>4.5113827993254638</v>
      </c>
      <c r="M278" s="653">
        <v>1189</v>
      </c>
      <c r="N278" s="653">
        <v>15</v>
      </c>
      <c r="O278" s="653">
        <v>17879</v>
      </c>
      <c r="P278" s="666">
        <v>7.5375210792580098</v>
      </c>
      <c r="Q278" s="654">
        <v>1191.9333333333334</v>
      </c>
    </row>
    <row r="279" spans="1:17" ht="14.4" customHeight="1" x14ac:dyDescent="0.3">
      <c r="A279" s="649" t="s">
        <v>6266</v>
      </c>
      <c r="B279" s="650" t="s">
        <v>6267</v>
      </c>
      <c r="C279" s="650" t="s">
        <v>4672</v>
      </c>
      <c r="D279" s="650" t="s">
        <v>6301</v>
      </c>
      <c r="E279" s="650" t="s">
        <v>6302</v>
      </c>
      <c r="F279" s="653">
        <v>1</v>
      </c>
      <c r="G279" s="653">
        <v>107</v>
      </c>
      <c r="H279" s="653">
        <v>1</v>
      </c>
      <c r="I279" s="653">
        <v>107</v>
      </c>
      <c r="J279" s="653">
        <v>7</v>
      </c>
      <c r="K279" s="653">
        <v>756</v>
      </c>
      <c r="L279" s="653">
        <v>7.0654205607476639</v>
      </c>
      <c r="M279" s="653">
        <v>108</v>
      </c>
      <c r="N279" s="653">
        <v>6</v>
      </c>
      <c r="O279" s="653">
        <v>652</v>
      </c>
      <c r="P279" s="666">
        <v>6.0934579439252339</v>
      </c>
      <c r="Q279" s="654">
        <v>108.66666666666667</v>
      </c>
    </row>
    <row r="280" spans="1:17" ht="14.4" customHeight="1" x14ac:dyDescent="0.3">
      <c r="A280" s="649" t="s">
        <v>6266</v>
      </c>
      <c r="B280" s="650" t="s">
        <v>6267</v>
      </c>
      <c r="C280" s="650" t="s">
        <v>4672</v>
      </c>
      <c r="D280" s="650" t="s">
        <v>6303</v>
      </c>
      <c r="E280" s="650" t="s">
        <v>6304</v>
      </c>
      <c r="F280" s="653"/>
      <c r="G280" s="653"/>
      <c r="H280" s="653"/>
      <c r="I280" s="653"/>
      <c r="J280" s="653">
        <v>1</v>
      </c>
      <c r="K280" s="653">
        <v>319</v>
      </c>
      <c r="L280" s="653"/>
      <c r="M280" s="653">
        <v>319</v>
      </c>
      <c r="N280" s="653"/>
      <c r="O280" s="653"/>
      <c r="P280" s="666"/>
      <c r="Q280" s="654"/>
    </row>
    <row r="281" spans="1:17" ht="14.4" customHeight="1" x14ac:dyDescent="0.3">
      <c r="A281" s="649" t="s">
        <v>6266</v>
      </c>
      <c r="B281" s="650" t="s">
        <v>6267</v>
      </c>
      <c r="C281" s="650" t="s">
        <v>4672</v>
      </c>
      <c r="D281" s="650" t="s">
        <v>6305</v>
      </c>
      <c r="E281" s="650" t="s">
        <v>6306</v>
      </c>
      <c r="F281" s="653"/>
      <c r="G281" s="653"/>
      <c r="H281" s="653"/>
      <c r="I281" s="653"/>
      <c r="J281" s="653">
        <v>2</v>
      </c>
      <c r="K281" s="653">
        <v>582</v>
      </c>
      <c r="L281" s="653"/>
      <c r="M281" s="653">
        <v>291</v>
      </c>
      <c r="N281" s="653"/>
      <c r="O281" s="653"/>
      <c r="P281" s="666"/>
      <c r="Q281" s="654"/>
    </row>
    <row r="282" spans="1:17" ht="14.4" customHeight="1" x14ac:dyDescent="0.3">
      <c r="A282" s="649" t="s">
        <v>6307</v>
      </c>
      <c r="B282" s="650" t="s">
        <v>6308</v>
      </c>
      <c r="C282" s="650" t="s">
        <v>4672</v>
      </c>
      <c r="D282" s="650" t="s">
        <v>6309</v>
      </c>
      <c r="E282" s="650" t="s">
        <v>6310</v>
      </c>
      <c r="F282" s="653">
        <v>78</v>
      </c>
      <c r="G282" s="653">
        <v>4134</v>
      </c>
      <c r="H282" s="653">
        <v>1</v>
      </c>
      <c r="I282" s="653">
        <v>53</v>
      </c>
      <c r="J282" s="653">
        <v>22</v>
      </c>
      <c r="K282" s="653">
        <v>1166</v>
      </c>
      <c r="L282" s="653">
        <v>0.28205128205128205</v>
      </c>
      <c r="M282" s="653">
        <v>53</v>
      </c>
      <c r="N282" s="653">
        <v>61</v>
      </c>
      <c r="O282" s="653">
        <v>3282</v>
      </c>
      <c r="P282" s="666">
        <v>0.79390420899854863</v>
      </c>
      <c r="Q282" s="654">
        <v>53.803278688524593</v>
      </c>
    </row>
    <row r="283" spans="1:17" ht="14.4" customHeight="1" x14ac:dyDescent="0.3">
      <c r="A283" s="649" t="s">
        <v>6307</v>
      </c>
      <c r="B283" s="650" t="s">
        <v>6308</v>
      </c>
      <c r="C283" s="650" t="s">
        <v>4672</v>
      </c>
      <c r="D283" s="650" t="s">
        <v>6311</v>
      </c>
      <c r="E283" s="650" t="s">
        <v>6312</v>
      </c>
      <c r="F283" s="653">
        <v>98</v>
      </c>
      <c r="G283" s="653">
        <v>11760</v>
      </c>
      <c r="H283" s="653">
        <v>1</v>
      </c>
      <c r="I283" s="653">
        <v>120</v>
      </c>
      <c r="J283" s="653">
        <v>78</v>
      </c>
      <c r="K283" s="653">
        <v>9438</v>
      </c>
      <c r="L283" s="653">
        <v>0.80255102040816328</v>
      </c>
      <c r="M283" s="653">
        <v>121</v>
      </c>
      <c r="N283" s="653">
        <v>54</v>
      </c>
      <c r="O283" s="653">
        <v>6564</v>
      </c>
      <c r="P283" s="666">
        <v>0.55816326530612248</v>
      </c>
      <c r="Q283" s="654">
        <v>121.55555555555556</v>
      </c>
    </row>
    <row r="284" spans="1:17" ht="14.4" customHeight="1" x14ac:dyDescent="0.3">
      <c r="A284" s="649" t="s">
        <v>6307</v>
      </c>
      <c r="B284" s="650" t="s">
        <v>6308</v>
      </c>
      <c r="C284" s="650" t="s">
        <v>4672</v>
      </c>
      <c r="D284" s="650" t="s">
        <v>6313</v>
      </c>
      <c r="E284" s="650" t="s">
        <v>6314</v>
      </c>
      <c r="F284" s="653">
        <v>5</v>
      </c>
      <c r="G284" s="653">
        <v>865</v>
      </c>
      <c r="H284" s="653">
        <v>1</v>
      </c>
      <c r="I284" s="653">
        <v>173</v>
      </c>
      <c r="J284" s="653">
        <v>5</v>
      </c>
      <c r="K284" s="653">
        <v>870</v>
      </c>
      <c r="L284" s="653">
        <v>1.0057803468208093</v>
      </c>
      <c r="M284" s="653">
        <v>174</v>
      </c>
      <c r="N284" s="653">
        <v>6</v>
      </c>
      <c r="O284" s="653">
        <v>1048</v>
      </c>
      <c r="P284" s="666">
        <v>1.2115606936416186</v>
      </c>
      <c r="Q284" s="654">
        <v>174.66666666666666</v>
      </c>
    </row>
    <row r="285" spans="1:17" ht="14.4" customHeight="1" x14ac:dyDescent="0.3">
      <c r="A285" s="649" t="s">
        <v>6307</v>
      </c>
      <c r="B285" s="650" t="s">
        <v>6308</v>
      </c>
      <c r="C285" s="650" t="s">
        <v>4672</v>
      </c>
      <c r="D285" s="650" t="s">
        <v>6315</v>
      </c>
      <c r="E285" s="650" t="s">
        <v>6316</v>
      </c>
      <c r="F285" s="653">
        <v>4</v>
      </c>
      <c r="G285" s="653">
        <v>1516</v>
      </c>
      <c r="H285" s="653">
        <v>1</v>
      </c>
      <c r="I285" s="653">
        <v>379</v>
      </c>
      <c r="J285" s="653"/>
      <c r="K285" s="653"/>
      <c r="L285" s="653"/>
      <c r="M285" s="653"/>
      <c r="N285" s="653">
        <v>9</v>
      </c>
      <c r="O285" s="653">
        <v>3438</v>
      </c>
      <c r="P285" s="666">
        <v>2.2678100263852241</v>
      </c>
      <c r="Q285" s="654">
        <v>382</v>
      </c>
    </row>
    <row r="286" spans="1:17" ht="14.4" customHeight="1" x14ac:dyDescent="0.3">
      <c r="A286" s="649" t="s">
        <v>6307</v>
      </c>
      <c r="B286" s="650" t="s">
        <v>6308</v>
      </c>
      <c r="C286" s="650" t="s">
        <v>4672</v>
      </c>
      <c r="D286" s="650" t="s">
        <v>6317</v>
      </c>
      <c r="E286" s="650" t="s">
        <v>6318</v>
      </c>
      <c r="F286" s="653">
        <v>14</v>
      </c>
      <c r="G286" s="653">
        <v>2338</v>
      </c>
      <c r="H286" s="653">
        <v>1</v>
      </c>
      <c r="I286" s="653">
        <v>167</v>
      </c>
      <c r="J286" s="653">
        <v>23</v>
      </c>
      <c r="K286" s="653">
        <v>3864</v>
      </c>
      <c r="L286" s="653">
        <v>1.652694610778443</v>
      </c>
      <c r="M286" s="653">
        <v>168</v>
      </c>
      <c r="N286" s="653">
        <v>6</v>
      </c>
      <c r="O286" s="653">
        <v>1026</v>
      </c>
      <c r="P286" s="666">
        <v>0.43883661248930711</v>
      </c>
      <c r="Q286" s="654">
        <v>171</v>
      </c>
    </row>
    <row r="287" spans="1:17" ht="14.4" customHeight="1" x14ac:dyDescent="0.3">
      <c r="A287" s="649" t="s">
        <v>6307</v>
      </c>
      <c r="B287" s="650" t="s">
        <v>6308</v>
      </c>
      <c r="C287" s="650" t="s">
        <v>4672</v>
      </c>
      <c r="D287" s="650" t="s">
        <v>6319</v>
      </c>
      <c r="E287" s="650" t="s">
        <v>6320</v>
      </c>
      <c r="F287" s="653">
        <v>2</v>
      </c>
      <c r="G287" s="653">
        <v>1044</v>
      </c>
      <c r="H287" s="653">
        <v>1</v>
      </c>
      <c r="I287" s="653">
        <v>522</v>
      </c>
      <c r="J287" s="653">
        <v>5</v>
      </c>
      <c r="K287" s="653">
        <v>2625</v>
      </c>
      <c r="L287" s="653">
        <v>2.514367816091954</v>
      </c>
      <c r="M287" s="653">
        <v>525</v>
      </c>
      <c r="N287" s="653"/>
      <c r="O287" s="653"/>
      <c r="P287" s="666"/>
      <c r="Q287" s="654"/>
    </row>
    <row r="288" spans="1:17" ht="14.4" customHeight="1" x14ac:dyDescent="0.3">
      <c r="A288" s="649" t="s">
        <v>6307</v>
      </c>
      <c r="B288" s="650" t="s">
        <v>6308</v>
      </c>
      <c r="C288" s="650" t="s">
        <v>4672</v>
      </c>
      <c r="D288" s="650" t="s">
        <v>6321</v>
      </c>
      <c r="E288" s="650" t="s">
        <v>6322</v>
      </c>
      <c r="F288" s="653">
        <v>58</v>
      </c>
      <c r="G288" s="653">
        <v>18154</v>
      </c>
      <c r="H288" s="653">
        <v>1</v>
      </c>
      <c r="I288" s="653">
        <v>313</v>
      </c>
      <c r="J288" s="653">
        <v>59</v>
      </c>
      <c r="K288" s="653">
        <v>18644</v>
      </c>
      <c r="L288" s="653">
        <v>1.0269912966839263</v>
      </c>
      <c r="M288" s="653">
        <v>316</v>
      </c>
      <c r="N288" s="653">
        <v>15</v>
      </c>
      <c r="O288" s="653">
        <v>4792</v>
      </c>
      <c r="P288" s="666">
        <v>0.26396386471301092</v>
      </c>
      <c r="Q288" s="654">
        <v>319.46666666666664</v>
      </c>
    </row>
    <row r="289" spans="1:17" ht="14.4" customHeight="1" x14ac:dyDescent="0.3">
      <c r="A289" s="649" t="s">
        <v>6307</v>
      </c>
      <c r="B289" s="650" t="s">
        <v>6308</v>
      </c>
      <c r="C289" s="650" t="s">
        <v>4672</v>
      </c>
      <c r="D289" s="650" t="s">
        <v>6323</v>
      </c>
      <c r="E289" s="650" t="s">
        <v>6324</v>
      </c>
      <c r="F289" s="653">
        <v>1</v>
      </c>
      <c r="G289" s="653">
        <v>434</v>
      </c>
      <c r="H289" s="653">
        <v>1</v>
      </c>
      <c r="I289" s="653">
        <v>434</v>
      </c>
      <c r="J289" s="653"/>
      <c r="K289" s="653"/>
      <c r="L289" s="653"/>
      <c r="M289" s="653"/>
      <c r="N289" s="653"/>
      <c r="O289" s="653"/>
      <c r="P289" s="666"/>
      <c r="Q289" s="654"/>
    </row>
    <row r="290" spans="1:17" ht="14.4" customHeight="1" x14ac:dyDescent="0.3">
      <c r="A290" s="649" t="s">
        <v>6307</v>
      </c>
      <c r="B290" s="650" t="s">
        <v>6308</v>
      </c>
      <c r="C290" s="650" t="s">
        <v>4672</v>
      </c>
      <c r="D290" s="650" t="s">
        <v>6325</v>
      </c>
      <c r="E290" s="650" t="s">
        <v>6326</v>
      </c>
      <c r="F290" s="653">
        <v>48</v>
      </c>
      <c r="G290" s="653">
        <v>16176</v>
      </c>
      <c r="H290" s="653">
        <v>1</v>
      </c>
      <c r="I290" s="653">
        <v>337</v>
      </c>
      <c r="J290" s="653">
        <v>98</v>
      </c>
      <c r="K290" s="653">
        <v>33124</v>
      </c>
      <c r="L290" s="653">
        <v>2.0477250247279919</v>
      </c>
      <c r="M290" s="653">
        <v>338</v>
      </c>
      <c r="N290" s="653">
        <v>53</v>
      </c>
      <c r="O290" s="653">
        <v>17948</v>
      </c>
      <c r="P290" s="666">
        <v>1.1095450049455984</v>
      </c>
      <c r="Q290" s="654">
        <v>338.64150943396226</v>
      </c>
    </row>
    <row r="291" spans="1:17" ht="14.4" customHeight="1" x14ac:dyDescent="0.3">
      <c r="A291" s="649" t="s">
        <v>6307</v>
      </c>
      <c r="B291" s="650" t="s">
        <v>6308</v>
      </c>
      <c r="C291" s="650" t="s">
        <v>4672</v>
      </c>
      <c r="D291" s="650" t="s">
        <v>5790</v>
      </c>
      <c r="E291" s="650" t="s">
        <v>5791</v>
      </c>
      <c r="F291" s="653">
        <v>1</v>
      </c>
      <c r="G291" s="653">
        <v>107</v>
      </c>
      <c r="H291" s="653">
        <v>1</v>
      </c>
      <c r="I291" s="653">
        <v>107</v>
      </c>
      <c r="J291" s="653"/>
      <c r="K291" s="653"/>
      <c r="L291" s="653"/>
      <c r="M291" s="653"/>
      <c r="N291" s="653">
        <v>3</v>
      </c>
      <c r="O291" s="653">
        <v>326</v>
      </c>
      <c r="P291" s="666">
        <v>3.0467289719626169</v>
      </c>
      <c r="Q291" s="654">
        <v>108.66666666666667</v>
      </c>
    </row>
    <row r="292" spans="1:17" ht="14.4" customHeight="1" x14ac:dyDescent="0.3">
      <c r="A292" s="649" t="s">
        <v>6307</v>
      </c>
      <c r="B292" s="650" t="s">
        <v>6308</v>
      </c>
      <c r="C292" s="650" t="s">
        <v>4672</v>
      </c>
      <c r="D292" s="650" t="s">
        <v>6327</v>
      </c>
      <c r="E292" s="650" t="s">
        <v>6328</v>
      </c>
      <c r="F292" s="653">
        <v>1</v>
      </c>
      <c r="G292" s="653">
        <v>361</v>
      </c>
      <c r="H292" s="653">
        <v>1</v>
      </c>
      <c r="I292" s="653">
        <v>361</v>
      </c>
      <c r="J292" s="653">
        <v>2</v>
      </c>
      <c r="K292" s="653">
        <v>730</v>
      </c>
      <c r="L292" s="653">
        <v>2.0221606648199444</v>
      </c>
      <c r="M292" s="653">
        <v>365</v>
      </c>
      <c r="N292" s="653"/>
      <c r="O292" s="653"/>
      <c r="P292" s="666"/>
      <c r="Q292" s="654"/>
    </row>
    <row r="293" spans="1:17" ht="14.4" customHeight="1" x14ac:dyDescent="0.3">
      <c r="A293" s="649" t="s">
        <v>6307</v>
      </c>
      <c r="B293" s="650" t="s">
        <v>6308</v>
      </c>
      <c r="C293" s="650" t="s">
        <v>4672</v>
      </c>
      <c r="D293" s="650" t="s">
        <v>5953</v>
      </c>
      <c r="E293" s="650" t="s">
        <v>5954</v>
      </c>
      <c r="F293" s="653">
        <v>1</v>
      </c>
      <c r="G293" s="653">
        <v>36</v>
      </c>
      <c r="H293" s="653">
        <v>1</v>
      </c>
      <c r="I293" s="653">
        <v>36</v>
      </c>
      <c r="J293" s="653"/>
      <c r="K293" s="653"/>
      <c r="L293" s="653"/>
      <c r="M293" s="653"/>
      <c r="N293" s="653">
        <v>2</v>
      </c>
      <c r="O293" s="653">
        <v>74</v>
      </c>
      <c r="P293" s="666">
        <v>2.0555555555555554</v>
      </c>
      <c r="Q293" s="654">
        <v>37</v>
      </c>
    </row>
    <row r="294" spans="1:17" ht="14.4" customHeight="1" x14ac:dyDescent="0.3">
      <c r="A294" s="649" t="s">
        <v>6307</v>
      </c>
      <c r="B294" s="650" t="s">
        <v>6308</v>
      </c>
      <c r="C294" s="650" t="s">
        <v>4672</v>
      </c>
      <c r="D294" s="650" t="s">
        <v>5792</v>
      </c>
      <c r="E294" s="650" t="s">
        <v>5793</v>
      </c>
      <c r="F294" s="653">
        <v>1</v>
      </c>
      <c r="G294" s="653">
        <v>660</v>
      </c>
      <c r="H294" s="653">
        <v>1</v>
      </c>
      <c r="I294" s="653">
        <v>660</v>
      </c>
      <c r="J294" s="653">
        <v>1</v>
      </c>
      <c r="K294" s="653">
        <v>664</v>
      </c>
      <c r="L294" s="653">
        <v>1.0060606060606061</v>
      </c>
      <c r="M294" s="653">
        <v>664</v>
      </c>
      <c r="N294" s="653">
        <v>1</v>
      </c>
      <c r="O294" s="653">
        <v>664</v>
      </c>
      <c r="P294" s="666">
        <v>1.0060606060606061</v>
      </c>
      <c r="Q294" s="654">
        <v>664</v>
      </c>
    </row>
    <row r="295" spans="1:17" ht="14.4" customHeight="1" x14ac:dyDescent="0.3">
      <c r="A295" s="649" t="s">
        <v>6307</v>
      </c>
      <c r="B295" s="650" t="s">
        <v>6308</v>
      </c>
      <c r="C295" s="650" t="s">
        <v>4672</v>
      </c>
      <c r="D295" s="650" t="s">
        <v>6329</v>
      </c>
      <c r="E295" s="650" t="s">
        <v>6330</v>
      </c>
      <c r="F295" s="653"/>
      <c r="G295" s="653"/>
      <c r="H295" s="653"/>
      <c r="I295" s="653"/>
      <c r="J295" s="653">
        <v>1</v>
      </c>
      <c r="K295" s="653">
        <v>136</v>
      </c>
      <c r="L295" s="653"/>
      <c r="M295" s="653">
        <v>136</v>
      </c>
      <c r="N295" s="653"/>
      <c r="O295" s="653"/>
      <c r="P295" s="666"/>
      <c r="Q295" s="654"/>
    </row>
    <row r="296" spans="1:17" ht="14.4" customHeight="1" x14ac:dyDescent="0.3">
      <c r="A296" s="649" t="s">
        <v>6307</v>
      </c>
      <c r="B296" s="650" t="s">
        <v>6308</v>
      </c>
      <c r="C296" s="650" t="s">
        <v>4672</v>
      </c>
      <c r="D296" s="650" t="s">
        <v>6331</v>
      </c>
      <c r="E296" s="650" t="s">
        <v>6332</v>
      </c>
      <c r="F296" s="653">
        <v>56</v>
      </c>
      <c r="G296" s="653">
        <v>15680</v>
      </c>
      <c r="H296" s="653">
        <v>1</v>
      </c>
      <c r="I296" s="653">
        <v>280</v>
      </c>
      <c r="J296" s="653">
        <v>36</v>
      </c>
      <c r="K296" s="653">
        <v>10116</v>
      </c>
      <c r="L296" s="653">
        <v>0.64515306122448979</v>
      </c>
      <c r="M296" s="653">
        <v>281</v>
      </c>
      <c r="N296" s="653">
        <v>41</v>
      </c>
      <c r="O296" s="653">
        <v>11602</v>
      </c>
      <c r="P296" s="666">
        <v>0.73992346938775511</v>
      </c>
      <c r="Q296" s="654">
        <v>282.97560975609758</v>
      </c>
    </row>
    <row r="297" spans="1:17" ht="14.4" customHeight="1" x14ac:dyDescent="0.3">
      <c r="A297" s="649" t="s">
        <v>6307</v>
      </c>
      <c r="B297" s="650" t="s">
        <v>6308</v>
      </c>
      <c r="C297" s="650" t="s">
        <v>4672</v>
      </c>
      <c r="D297" s="650" t="s">
        <v>6333</v>
      </c>
      <c r="E297" s="650" t="s">
        <v>6334</v>
      </c>
      <c r="F297" s="653">
        <v>21</v>
      </c>
      <c r="G297" s="653">
        <v>9513</v>
      </c>
      <c r="H297" s="653">
        <v>1</v>
      </c>
      <c r="I297" s="653">
        <v>453</v>
      </c>
      <c r="J297" s="653">
        <v>18</v>
      </c>
      <c r="K297" s="653">
        <v>8208</v>
      </c>
      <c r="L297" s="653">
        <v>0.86281929990539263</v>
      </c>
      <c r="M297" s="653">
        <v>456</v>
      </c>
      <c r="N297" s="653">
        <v>21</v>
      </c>
      <c r="O297" s="653">
        <v>9624</v>
      </c>
      <c r="P297" s="666">
        <v>1.0116682434563229</v>
      </c>
      <c r="Q297" s="654">
        <v>458.28571428571428</v>
      </c>
    </row>
    <row r="298" spans="1:17" ht="14.4" customHeight="1" x14ac:dyDescent="0.3">
      <c r="A298" s="649" t="s">
        <v>6307</v>
      </c>
      <c r="B298" s="650" t="s">
        <v>6308</v>
      </c>
      <c r="C298" s="650" t="s">
        <v>4672</v>
      </c>
      <c r="D298" s="650" t="s">
        <v>6335</v>
      </c>
      <c r="E298" s="650" t="s">
        <v>6336</v>
      </c>
      <c r="F298" s="653">
        <v>72</v>
      </c>
      <c r="G298" s="653">
        <v>24840</v>
      </c>
      <c r="H298" s="653">
        <v>1</v>
      </c>
      <c r="I298" s="653">
        <v>345</v>
      </c>
      <c r="J298" s="653">
        <v>56</v>
      </c>
      <c r="K298" s="653">
        <v>19488</v>
      </c>
      <c r="L298" s="653">
        <v>0.78454106280193237</v>
      </c>
      <c r="M298" s="653">
        <v>348</v>
      </c>
      <c r="N298" s="653">
        <v>56</v>
      </c>
      <c r="O298" s="653">
        <v>19686</v>
      </c>
      <c r="P298" s="666">
        <v>0.79251207729468598</v>
      </c>
      <c r="Q298" s="654">
        <v>351.53571428571428</v>
      </c>
    </row>
    <row r="299" spans="1:17" ht="14.4" customHeight="1" x14ac:dyDescent="0.3">
      <c r="A299" s="649" t="s">
        <v>6307</v>
      </c>
      <c r="B299" s="650" t="s">
        <v>6308</v>
      </c>
      <c r="C299" s="650" t="s">
        <v>4672</v>
      </c>
      <c r="D299" s="650" t="s">
        <v>6337</v>
      </c>
      <c r="E299" s="650" t="s">
        <v>6338</v>
      </c>
      <c r="F299" s="653"/>
      <c r="G299" s="653"/>
      <c r="H299" s="653"/>
      <c r="I299" s="653"/>
      <c r="J299" s="653">
        <v>1</v>
      </c>
      <c r="K299" s="653">
        <v>2886</v>
      </c>
      <c r="L299" s="653"/>
      <c r="M299" s="653">
        <v>2886</v>
      </c>
      <c r="N299" s="653"/>
      <c r="O299" s="653"/>
      <c r="P299" s="666"/>
      <c r="Q299" s="654"/>
    </row>
    <row r="300" spans="1:17" ht="14.4" customHeight="1" x14ac:dyDescent="0.3">
      <c r="A300" s="649" t="s">
        <v>6307</v>
      </c>
      <c r="B300" s="650" t="s">
        <v>6308</v>
      </c>
      <c r="C300" s="650" t="s">
        <v>4672</v>
      </c>
      <c r="D300" s="650" t="s">
        <v>6339</v>
      </c>
      <c r="E300" s="650" t="s">
        <v>6340</v>
      </c>
      <c r="F300" s="653">
        <v>4</v>
      </c>
      <c r="G300" s="653">
        <v>408</v>
      </c>
      <c r="H300" s="653">
        <v>1</v>
      </c>
      <c r="I300" s="653">
        <v>102</v>
      </c>
      <c r="J300" s="653">
        <v>6</v>
      </c>
      <c r="K300" s="653">
        <v>618</v>
      </c>
      <c r="L300" s="653">
        <v>1.5147058823529411</v>
      </c>
      <c r="M300" s="653">
        <v>103</v>
      </c>
      <c r="N300" s="653"/>
      <c r="O300" s="653"/>
      <c r="P300" s="666"/>
      <c r="Q300" s="654"/>
    </row>
    <row r="301" spans="1:17" ht="14.4" customHeight="1" x14ac:dyDescent="0.3">
      <c r="A301" s="649" t="s">
        <v>6307</v>
      </c>
      <c r="B301" s="650" t="s">
        <v>6308</v>
      </c>
      <c r="C301" s="650" t="s">
        <v>4672</v>
      </c>
      <c r="D301" s="650" t="s">
        <v>6341</v>
      </c>
      <c r="E301" s="650" t="s">
        <v>6342</v>
      </c>
      <c r="F301" s="653">
        <v>6</v>
      </c>
      <c r="G301" s="653">
        <v>690</v>
      </c>
      <c r="H301" s="653">
        <v>1</v>
      </c>
      <c r="I301" s="653">
        <v>115</v>
      </c>
      <c r="J301" s="653">
        <v>3</v>
      </c>
      <c r="K301" s="653">
        <v>345</v>
      </c>
      <c r="L301" s="653">
        <v>0.5</v>
      </c>
      <c r="M301" s="653">
        <v>115</v>
      </c>
      <c r="N301" s="653">
        <v>1</v>
      </c>
      <c r="O301" s="653">
        <v>115</v>
      </c>
      <c r="P301" s="666">
        <v>0.16666666666666666</v>
      </c>
      <c r="Q301" s="654">
        <v>115</v>
      </c>
    </row>
    <row r="302" spans="1:17" ht="14.4" customHeight="1" x14ac:dyDescent="0.3">
      <c r="A302" s="649" t="s">
        <v>6307</v>
      </c>
      <c r="B302" s="650" t="s">
        <v>6308</v>
      </c>
      <c r="C302" s="650" t="s">
        <v>4672</v>
      </c>
      <c r="D302" s="650" t="s">
        <v>5794</v>
      </c>
      <c r="E302" s="650" t="s">
        <v>5795</v>
      </c>
      <c r="F302" s="653">
        <v>1</v>
      </c>
      <c r="G302" s="653">
        <v>454</v>
      </c>
      <c r="H302" s="653">
        <v>1</v>
      </c>
      <c r="I302" s="653">
        <v>454</v>
      </c>
      <c r="J302" s="653"/>
      <c r="K302" s="653"/>
      <c r="L302" s="653"/>
      <c r="M302" s="653"/>
      <c r="N302" s="653">
        <v>4</v>
      </c>
      <c r="O302" s="653">
        <v>1840</v>
      </c>
      <c r="P302" s="666">
        <v>4.0528634361233484</v>
      </c>
      <c r="Q302" s="654">
        <v>460</v>
      </c>
    </row>
    <row r="303" spans="1:17" ht="14.4" customHeight="1" x14ac:dyDescent="0.3">
      <c r="A303" s="649" t="s">
        <v>6307</v>
      </c>
      <c r="B303" s="650" t="s">
        <v>6308</v>
      </c>
      <c r="C303" s="650" t="s">
        <v>4672</v>
      </c>
      <c r="D303" s="650" t="s">
        <v>5825</v>
      </c>
      <c r="E303" s="650" t="s">
        <v>5826</v>
      </c>
      <c r="F303" s="653">
        <v>1</v>
      </c>
      <c r="G303" s="653">
        <v>1236</v>
      </c>
      <c r="H303" s="653">
        <v>1</v>
      </c>
      <c r="I303" s="653">
        <v>1236</v>
      </c>
      <c r="J303" s="653"/>
      <c r="K303" s="653"/>
      <c r="L303" s="653"/>
      <c r="M303" s="653"/>
      <c r="N303" s="653"/>
      <c r="O303" s="653"/>
      <c r="P303" s="666"/>
      <c r="Q303" s="654"/>
    </row>
    <row r="304" spans="1:17" ht="14.4" customHeight="1" x14ac:dyDescent="0.3">
      <c r="A304" s="649" t="s">
        <v>6307</v>
      </c>
      <c r="B304" s="650" t="s">
        <v>6308</v>
      </c>
      <c r="C304" s="650" t="s">
        <v>4672</v>
      </c>
      <c r="D304" s="650" t="s">
        <v>6343</v>
      </c>
      <c r="E304" s="650" t="s">
        <v>6344</v>
      </c>
      <c r="F304" s="653">
        <v>23</v>
      </c>
      <c r="G304" s="653">
        <v>9775</v>
      </c>
      <c r="H304" s="653">
        <v>1</v>
      </c>
      <c r="I304" s="653">
        <v>425</v>
      </c>
      <c r="J304" s="653">
        <v>20</v>
      </c>
      <c r="K304" s="653">
        <v>8580</v>
      </c>
      <c r="L304" s="653">
        <v>0.8777493606138107</v>
      </c>
      <c r="M304" s="653">
        <v>429</v>
      </c>
      <c r="N304" s="653">
        <v>6</v>
      </c>
      <c r="O304" s="653">
        <v>2604</v>
      </c>
      <c r="P304" s="666">
        <v>0.26639386189258313</v>
      </c>
      <c r="Q304" s="654">
        <v>434</v>
      </c>
    </row>
    <row r="305" spans="1:17" ht="14.4" customHeight="1" x14ac:dyDescent="0.3">
      <c r="A305" s="649" t="s">
        <v>6307</v>
      </c>
      <c r="B305" s="650" t="s">
        <v>6308</v>
      </c>
      <c r="C305" s="650" t="s">
        <v>4672</v>
      </c>
      <c r="D305" s="650" t="s">
        <v>6345</v>
      </c>
      <c r="E305" s="650" t="s">
        <v>6346</v>
      </c>
      <c r="F305" s="653">
        <v>4</v>
      </c>
      <c r="G305" s="653">
        <v>212</v>
      </c>
      <c r="H305" s="653">
        <v>1</v>
      </c>
      <c r="I305" s="653">
        <v>53</v>
      </c>
      <c r="J305" s="653">
        <v>8</v>
      </c>
      <c r="K305" s="653">
        <v>424</v>
      </c>
      <c r="L305" s="653">
        <v>2</v>
      </c>
      <c r="M305" s="653">
        <v>53</v>
      </c>
      <c r="N305" s="653">
        <v>11</v>
      </c>
      <c r="O305" s="653">
        <v>588</v>
      </c>
      <c r="P305" s="666">
        <v>2.7735849056603774</v>
      </c>
      <c r="Q305" s="654">
        <v>53.454545454545453</v>
      </c>
    </row>
    <row r="306" spans="1:17" ht="14.4" customHeight="1" x14ac:dyDescent="0.3">
      <c r="A306" s="649" t="s">
        <v>6307</v>
      </c>
      <c r="B306" s="650" t="s">
        <v>6308</v>
      </c>
      <c r="C306" s="650" t="s">
        <v>4672</v>
      </c>
      <c r="D306" s="650" t="s">
        <v>6347</v>
      </c>
      <c r="E306" s="650" t="s">
        <v>6348</v>
      </c>
      <c r="F306" s="653">
        <v>892</v>
      </c>
      <c r="G306" s="653">
        <v>146288</v>
      </c>
      <c r="H306" s="653">
        <v>1</v>
      </c>
      <c r="I306" s="653">
        <v>164</v>
      </c>
      <c r="J306" s="653">
        <v>1004</v>
      </c>
      <c r="K306" s="653">
        <v>165660</v>
      </c>
      <c r="L306" s="653">
        <v>1.132423712129498</v>
      </c>
      <c r="M306" s="653">
        <v>165</v>
      </c>
      <c r="N306" s="653">
        <v>365</v>
      </c>
      <c r="O306" s="653">
        <v>60939</v>
      </c>
      <c r="P306" s="666">
        <v>0.41656868642677458</v>
      </c>
      <c r="Q306" s="654">
        <v>166.95616438356166</v>
      </c>
    </row>
    <row r="307" spans="1:17" ht="14.4" customHeight="1" x14ac:dyDescent="0.3">
      <c r="A307" s="649" t="s">
        <v>6307</v>
      </c>
      <c r="B307" s="650" t="s">
        <v>6308</v>
      </c>
      <c r="C307" s="650" t="s">
        <v>4672</v>
      </c>
      <c r="D307" s="650" t="s">
        <v>5798</v>
      </c>
      <c r="E307" s="650" t="s">
        <v>5799</v>
      </c>
      <c r="F307" s="653">
        <v>2</v>
      </c>
      <c r="G307" s="653">
        <v>156</v>
      </c>
      <c r="H307" s="653">
        <v>1</v>
      </c>
      <c r="I307" s="653">
        <v>78</v>
      </c>
      <c r="J307" s="653">
        <v>2</v>
      </c>
      <c r="K307" s="653">
        <v>158</v>
      </c>
      <c r="L307" s="653">
        <v>1.0128205128205128</v>
      </c>
      <c r="M307" s="653">
        <v>79</v>
      </c>
      <c r="N307" s="653">
        <v>6</v>
      </c>
      <c r="O307" s="653">
        <v>478</v>
      </c>
      <c r="P307" s="666">
        <v>3.0641025641025643</v>
      </c>
      <c r="Q307" s="654">
        <v>79.666666666666671</v>
      </c>
    </row>
    <row r="308" spans="1:17" ht="14.4" customHeight="1" x14ac:dyDescent="0.3">
      <c r="A308" s="649" t="s">
        <v>6307</v>
      </c>
      <c r="B308" s="650" t="s">
        <v>6308</v>
      </c>
      <c r="C308" s="650" t="s">
        <v>4672</v>
      </c>
      <c r="D308" s="650" t="s">
        <v>6349</v>
      </c>
      <c r="E308" s="650" t="s">
        <v>6350</v>
      </c>
      <c r="F308" s="653">
        <v>32</v>
      </c>
      <c r="G308" s="653">
        <v>5088</v>
      </c>
      <c r="H308" s="653">
        <v>1</v>
      </c>
      <c r="I308" s="653">
        <v>159</v>
      </c>
      <c r="J308" s="653">
        <v>35</v>
      </c>
      <c r="K308" s="653">
        <v>5600</v>
      </c>
      <c r="L308" s="653">
        <v>1.10062893081761</v>
      </c>
      <c r="M308" s="653">
        <v>160</v>
      </c>
      <c r="N308" s="653">
        <v>9</v>
      </c>
      <c r="O308" s="653">
        <v>1454</v>
      </c>
      <c r="P308" s="666">
        <v>0.28577044025157233</v>
      </c>
      <c r="Q308" s="654">
        <v>161.55555555555554</v>
      </c>
    </row>
    <row r="309" spans="1:17" ht="14.4" customHeight="1" x14ac:dyDescent="0.3">
      <c r="A309" s="649" t="s">
        <v>6307</v>
      </c>
      <c r="B309" s="650" t="s">
        <v>6308</v>
      </c>
      <c r="C309" s="650" t="s">
        <v>4672</v>
      </c>
      <c r="D309" s="650" t="s">
        <v>5831</v>
      </c>
      <c r="E309" s="650" t="s">
        <v>5832</v>
      </c>
      <c r="F309" s="653">
        <v>4</v>
      </c>
      <c r="G309" s="653">
        <v>4000</v>
      </c>
      <c r="H309" s="653">
        <v>1</v>
      </c>
      <c r="I309" s="653">
        <v>1000</v>
      </c>
      <c r="J309" s="653"/>
      <c r="K309" s="653"/>
      <c r="L309" s="653"/>
      <c r="M309" s="653"/>
      <c r="N309" s="653"/>
      <c r="O309" s="653"/>
      <c r="P309" s="666"/>
      <c r="Q309" s="654"/>
    </row>
    <row r="310" spans="1:17" ht="14.4" customHeight="1" x14ac:dyDescent="0.3">
      <c r="A310" s="649" t="s">
        <v>6307</v>
      </c>
      <c r="B310" s="650" t="s">
        <v>6308</v>
      </c>
      <c r="C310" s="650" t="s">
        <v>4672</v>
      </c>
      <c r="D310" s="650" t="s">
        <v>5804</v>
      </c>
      <c r="E310" s="650" t="s">
        <v>5805</v>
      </c>
      <c r="F310" s="653"/>
      <c r="G310" s="653"/>
      <c r="H310" s="653"/>
      <c r="I310" s="653"/>
      <c r="J310" s="653">
        <v>1</v>
      </c>
      <c r="K310" s="653">
        <v>167</v>
      </c>
      <c r="L310" s="653"/>
      <c r="M310" s="653">
        <v>167</v>
      </c>
      <c r="N310" s="653">
        <v>1</v>
      </c>
      <c r="O310" s="653">
        <v>169</v>
      </c>
      <c r="P310" s="666"/>
      <c r="Q310" s="654">
        <v>169</v>
      </c>
    </row>
    <row r="311" spans="1:17" ht="14.4" customHeight="1" x14ac:dyDescent="0.3">
      <c r="A311" s="649" t="s">
        <v>6307</v>
      </c>
      <c r="B311" s="650" t="s">
        <v>6308</v>
      </c>
      <c r="C311" s="650" t="s">
        <v>4672</v>
      </c>
      <c r="D311" s="650" t="s">
        <v>5833</v>
      </c>
      <c r="E311" s="650" t="s">
        <v>5834</v>
      </c>
      <c r="F311" s="653">
        <v>7</v>
      </c>
      <c r="G311" s="653">
        <v>15547</v>
      </c>
      <c r="H311" s="653">
        <v>1</v>
      </c>
      <c r="I311" s="653">
        <v>2221</v>
      </c>
      <c r="J311" s="653"/>
      <c r="K311" s="653"/>
      <c r="L311" s="653"/>
      <c r="M311" s="653"/>
      <c r="N311" s="653"/>
      <c r="O311" s="653"/>
      <c r="P311" s="666"/>
      <c r="Q311" s="654"/>
    </row>
    <row r="312" spans="1:17" ht="14.4" customHeight="1" x14ac:dyDescent="0.3">
      <c r="A312" s="649" t="s">
        <v>6307</v>
      </c>
      <c r="B312" s="650" t="s">
        <v>6308</v>
      </c>
      <c r="C312" s="650" t="s">
        <v>4672</v>
      </c>
      <c r="D312" s="650" t="s">
        <v>6351</v>
      </c>
      <c r="E312" s="650" t="s">
        <v>6352</v>
      </c>
      <c r="F312" s="653">
        <v>1</v>
      </c>
      <c r="G312" s="653">
        <v>242</v>
      </c>
      <c r="H312" s="653">
        <v>1</v>
      </c>
      <c r="I312" s="653">
        <v>242</v>
      </c>
      <c r="J312" s="653">
        <v>1</v>
      </c>
      <c r="K312" s="653">
        <v>243</v>
      </c>
      <c r="L312" s="653">
        <v>1.0041322314049588</v>
      </c>
      <c r="M312" s="653">
        <v>243</v>
      </c>
      <c r="N312" s="653">
        <v>1</v>
      </c>
      <c r="O312" s="653">
        <v>243</v>
      </c>
      <c r="P312" s="666">
        <v>1.0041322314049588</v>
      </c>
      <c r="Q312" s="654">
        <v>243</v>
      </c>
    </row>
    <row r="313" spans="1:17" ht="14.4" customHeight="1" x14ac:dyDescent="0.3">
      <c r="A313" s="649" t="s">
        <v>6307</v>
      </c>
      <c r="B313" s="650" t="s">
        <v>6308</v>
      </c>
      <c r="C313" s="650" t="s">
        <v>4672</v>
      </c>
      <c r="D313" s="650" t="s">
        <v>6353</v>
      </c>
      <c r="E313" s="650" t="s">
        <v>6354</v>
      </c>
      <c r="F313" s="653"/>
      <c r="G313" s="653"/>
      <c r="H313" s="653"/>
      <c r="I313" s="653"/>
      <c r="J313" s="653">
        <v>2</v>
      </c>
      <c r="K313" s="653">
        <v>3986</v>
      </c>
      <c r="L313" s="653"/>
      <c r="M313" s="653">
        <v>1993</v>
      </c>
      <c r="N313" s="653"/>
      <c r="O313" s="653"/>
      <c r="P313" s="666"/>
      <c r="Q313" s="654"/>
    </row>
    <row r="314" spans="1:17" ht="14.4" customHeight="1" x14ac:dyDescent="0.3">
      <c r="A314" s="649" t="s">
        <v>6307</v>
      </c>
      <c r="B314" s="650" t="s">
        <v>6308</v>
      </c>
      <c r="C314" s="650" t="s">
        <v>4672</v>
      </c>
      <c r="D314" s="650" t="s">
        <v>6355</v>
      </c>
      <c r="E314" s="650" t="s">
        <v>6356</v>
      </c>
      <c r="F314" s="653">
        <v>1</v>
      </c>
      <c r="G314" s="653">
        <v>222</v>
      </c>
      <c r="H314" s="653">
        <v>1</v>
      </c>
      <c r="I314" s="653">
        <v>222</v>
      </c>
      <c r="J314" s="653"/>
      <c r="K314" s="653"/>
      <c r="L314" s="653"/>
      <c r="M314" s="653"/>
      <c r="N314" s="653">
        <v>5</v>
      </c>
      <c r="O314" s="653">
        <v>1123</v>
      </c>
      <c r="P314" s="666">
        <v>5.0585585585585582</v>
      </c>
      <c r="Q314" s="654">
        <v>224.6</v>
      </c>
    </row>
    <row r="315" spans="1:17" ht="14.4" customHeight="1" x14ac:dyDescent="0.3">
      <c r="A315" s="649" t="s">
        <v>6307</v>
      </c>
      <c r="B315" s="650" t="s">
        <v>6308</v>
      </c>
      <c r="C315" s="650" t="s">
        <v>4672</v>
      </c>
      <c r="D315" s="650" t="s">
        <v>6357</v>
      </c>
      <c r="E315" s="650" t="s">
        <v>6358</v>
      </c>
      <c r="F315" s="653">
        <v>39</v>
      </c>
      <c r="G315" s="653">
        <v>15561</v>
      </c>
      <c r="H315" s="653">
        <v>1</v>
      </c>
      <c r="I315" s="653">
        <v>399</v>
      </c>
      <c r="J315" s="653">
        <v>57</v>
      </c>
      <c r="K315" s="653">
        <v>23028</v>
      </c>
      <c r="L315" s="653">
        <v>1.4798534798534799</v>
      </c>
      <c r="M315" s="653">
        <v>404</v>
      </c>
      <c r="N315" s="653">
        <v>13</v>
      </c>
      <c r="O315" s="653">
        <v>5332</v>
      </c>
      <c r="P315" s="666">
        <v>0.34265150054623739</v>
      </c>
      <c r="Q315" s="654">
        <v>410.15384615384613</v>
      </c>
    </row>
    <row r="316" spans="1:17" ht="14.4" customHeight="1" x14ac:dyDescent="0.3">
      <c r="A316" s="649" t="s">
        <v>6307</v>
      </c>
      <c r="B316" s="650" t="s">
        <v>6308</v>
      </c>
      <c r="C316" s="650" t="s">
        <v>4672</v>
      </c>
      <c r="D316" s="650" t="s">
        <v>6359</v>
      </c>
      <c r="E316" s="650" t="s">
        <v>6360</v>
      </c>
      <c r="F316" s="653">
        <v>2</v>
      </c>
      <c r="G316" s="653">
        <v>530</v>
      </c>
      <c r="H316" s="653">
        <v>1</v>
      </c>
      <c r="I316" s="653">
        <v>265</v>
      </c>
      <c r="J316" s="653">
        <v>1</v>
      </c>
      <c r="K316" s="653">
        <v>266</v>
      </c>
      <c r="L316" s="653">
        <v>0.50188679245283019</v>
      </c>
      <c r="M316" s="653">
        <v>266</v>
      </c>
      <c r="N316" s="653"/>
      <c r="O316" s="653"/>
      <c r="P316" s="666"/>
      <c r="Q316" s="654"/>
    </row>
    <row r="317" spans="1:17" ht="14.4" customHeight="1" x14ac:dyDescent="0.3">
      <c r="A317" s="649" t="s">
        <v>6361</v>
      </c>
      <c r="B317" s="650" t="s">
        <v>684</v>
      </c>
      <c r="C317" s="650" t="s">
        <v>4672</v>
      </c>
      <c r="D317" s="650" t="s">
        <v>6362</v>
      </c>
      <c r="E317" s="650" t="s">
        <v>6363</v>
      </c>
      <c r="F317" s="653">
        <v>702</v>
      </c>
      <c r="G317" s="653">
        <v>110916</v>
      </c>
      <c r="H317" s="653">
        <v>1</v>
      </c>
      <c r="I317" s="653">
        <v>158</v>
      </c>
      <c r="J317" s="653">
        <v>904</v>
      </c>
      <c r="K317" s="653">
        <v>143736</v>
      </c>
      <c r="L317" s="653">
        <v>1.2958995996970681</v>
      </c>
      <c r="M317" s="653">
        <v>159</v>
      </c>
      <c r="N317" s="653">
        <v>913</v>
      </c>
      <c r="O317" s="653">
        <v>145739</v>
      </c>
      <c r="P317" s="666">
        <v>1.3139583107937538</v>
      </c>
      <c r="Q317" s="654">
        <v>159.62650602409639</v>
      </c>
    </row>
    <row r="318" spans="1:17" ht="14.4" customHeight="1" x14ac:dyDescent="0.3">
      <c r="A318" s="649" t="s">
        <v>6361</v>
      </c>
      <c r="B318" s="650" t="s">
        <v>684</v>
      </c>
      <c r="C318" s="650" t="s">
        <v>4672</v>
      </c>
      <c r="D318" s="650" t="s">
        <v>6364</v>
      </c>
      <c r="E318" s="650" t="s">
        <v>6365</v>
      </c>
      <c r="F318" s="653">
        <v>4</v>
      </c>
      <c r="G318" s="653">
        <v>4656</v>
      </c>
      <c r="H318" s="653">
        <v>1</v>
      </c>
      <c r="I318" s="653">
        <v>1164</v>
      </c>
      <c r="J318" s="653">
        <v>125</v>
      </c>
      <c r="K318" s="653">
        <v>145625</v>
      </c>
      <c r="L318" s="653">
        <v>31.2768470790378</v>
      </c>
      <c r="M318" s="653">
        <v>1165</v>
      </c>
      <c r="N318" s="653">
        <v>361</v>
      </c>
      <c r="O318" s="653">
        <v>421342</v>
      </c>
      <c r="P318" s="666">
        <v>90.494415807560131</v>
      </c>
      <c r="Q318" s="654">
        <v>1167.152354570637</v>
      </c>
    </row>
    <row r="319" spans="1:17" ht="14.4" customHeight="1" x14ac:dyDescent="0.3">
      <c r="A319" s="649" t="s">
        <v>6361</v>
      </c>
      <c r="B319" s="650" t="s">
        <v>684</v>
      </c>
      <c r="C319" s="650" t="s">
        <v>4672</v>
      </c>
      <c r="D319" s="650" t="s">
        <v>6366</v>
      </c>
      <c r="E319" s="650" t="s">
        <v>6367</v>
      </c>
      <c r="F319" s="653">
        <v>389</v>
      </c>
      <c r="G319" s="653">
        <v>15171</v>
      </c>
      <c r="H319" s="653">
        <v>1</v>
      </c>
      <c r="I319" s="653">
        <v>39</v>
      </c>
      <c r="J319" s="653">
        <v>391</v>
      </c>
      <c r="K319" s="653">
        <v>15249</v>
      </c>
      <c r="L319" s="653">
        <v>1.0051413881748072</v>
      </c>
      <c r="M319" s="653">
        <v>39</v>
      </c>
      <c r="N319" s="653">
        <v>414</v>
      </c>
      <c r="O319" s="653">
        <v>16384</v>
      </c>
      <c r="P319" s="666">
        <v>1.079955177641553</v>
      </c>
      <c r="Q319" s="654">
        <v>39.574879227053138</v>
      </c>
    </row>
    <row r="320" spans="1:17" ht="14.4" customHeight="1" x14ac:dyDescent="0.3">
      <c r="A320" s="649" t="s">
        <v>6361</v>
      </c>
      <c r="B320" s="650" t="s">
        <v>684</v>
      </c>
      <c r="C320" s="650" t="s">
        <v>4672</v>
      </c>
      <c r="D320" s="650" t="s">
        <v>6283</v>
      </c>
      <c r="E320" s="650" t="s">
        <v>6284</v>
      </c>
      <c r="F320" s="653">
        <v>4</v>
      </c>
      <c r="G320" s="653">
        <v>1528</v>
      </c>
      <c r="H320" s="653">
        <v>1</v>
      </c>
      <c r="I320" s="653">
        <v>382</v>
      </c>
      <c r="J320" s="653">
        <v>11</v>
      </c>
      <c r="K320" s="653">
        <v>4202</v>
      </c>
      <c r="L320" s="653">
        <v>2.75</v>
      </c>
      <c r="M320" s="653">
        <v>382</v>
      </c>
      <c r="N320" s="653">
        <v>27</v>
      </c>
      <c r="O320" s="653">
        <v>10332</v>
      </c>
      <c r="P320" s="666">
        <v>6.7617801047120416</v>
      </c>
      <c r="Q320" s="654">
        <v>382.66666666666669</v>
      </c>
    </row>
    <row r="321" spans="1:17" ht="14.4" customHeight="1" x14ac:dyDescent="0.3">
      <c r="A321" s="649" t="s">
        <v>6361</v>
      </c>
      <c r="B321" s="650" t="s">
        <v>684</v>
      </c>
      <c r="C321" s="650" t="s">
        <v>4672</v>
      </c>
      <c r="D321" s="650" t="s">
        <v>6368</v>
      </c>
      <c r="E321" s="650" t="s">
        <v>6369</v>
      </c>
      <c r="F321" s="653"/>
      <c r="G321" s="653"/>
      <c r="H321" s="653"/>
      <c r="I321" s="653"/>
      <c r="J321" s="653">
        <v>2</v>
      </c>
      <c r="K321" s="653">
        <v>74</v>
      </c>
      <c r="L321" s="653"/>
      <c r="M321" s="653">
        <v>37</v>
      </c>
      <c r="N321" s="653">
        <v>14</v>
      </c>
      <c r="O321" s="653">
        <v>518</v>
      </c>
      <c r="P321" s="666"/>
      <c r="Q321" s="654">
        <v>37</v>
      </c>
    </row>
    <row r="322" spans="1:17" ht="14.4" customHeight="1" x14ac:dyDescent="0.3">
      <c r="A322" s="649" t="s">
        <v>6361</v>
      </c>
      <c r="B322" s="650" t="s">
        <v>684</v>
      </c>
      <c r="C322" s="650" t="s">
        <v>4672</v>
      </c>
      <c r="D322" s="650" t="s">
        <v>6370</v>
      </c>
      <c r="E322" s="650" t="s">
        <v>6371</v>
      </c>
      <c r="F322" s="653">
        <v>48</v>
      </c>
      <c r="G322" s="653">
        <v>21312</v>
      </c>
      <c r="H322" s="653">
        <v>1</v>
      </c>
      <c r="I322" s="653">
        <v>444</v>
      </c>
      <c r="J322" s="653">
        <v>57</v>
      </c>
      <c r="K322" s="653">
        <v>25308</v>
      </c>
      <c r="L322" s="653">
        <v>1.1875</v>
      </c>
      <c r="M322" s="653">
        <v>444</v>
      </c>
      <c r="N322" s="653">
        <v>51</v>
      </c>
      <c r="O322" s="653">
        <v>22680</v>
      </c>
      <c r="P322" s="666">
        <v>1.0641891891891893</v>
      </c>
      <c r="Q322" s="654">
        <v>444.70588235294116</v>
      </c>
    </row>
    <row r="323" spans="1:17" ht="14.4" customHeight="1" x14ac:dyDescent="0.3">
      <c r="A323" s="649" t="s">
        <v>6361</v>
      </c>
      <c r="B323" s="650" t="s">
        <v>684</v>
      </c>
      <c r="C323" s="650" t="s">
        <v>4672</v>
      </c>
      <c r="D323" s="650" t="s">
        <v>6372</v>
      </c>
      <c r="E323" s="650" t="s">
        <v>6373</v>
      </c>
      <c r="F323" s="653">
        <v>77</v>
      </c>
      <c r="G323" s="653">
        <v>3080</v>
      </c>
      <c r="H323" s="653">
        <v>1</v>
      </c>
      <c r="I323" s="653">
        <v>40</v>
      </c>
      <c r="J323" s="653">
        <v>90</v>
      </c>
      <c r="K323" s="653">
        <v>3690</v>
      </c>
      <c r="L323" s="653">
        <v>1.198051948051948</v>
      </c>
      <c r="M323" s="653">
        <v>41</v>
      </c>
      <c r="N323" s="653">
        <v>122</v>
      </c>
      <c r="O323" s="653">
        <v>5002</v>
      </c>
      <c r="P323" s="666">
        <v>1.6240259740259739</v>
      </c>
      <c r="Q323" s="654">
        <v>41</v>
      </c>
    </row>
    <row r="324" spans="1:17" ht="14.4" customHeight="1" x14ac:dyDescent="0.3">
      <c r="A324" s="649" t="s">
        <v>6361</v>
      </c>
      <c r="B324" s="650" t="s">
        <v>684</v>
      </c>
      <c r="C324" s="650" t="s">
        <v>4672</v>
      </c>
      <c r="D324" s="650" t="s">
        <v>6374</v>
      </c>
      <c r="E324" s="650" t="s">
        <v>6375</v>
      </c>
      <c r="F324" s="653">
        <v>18</v>
      </c>
      <c r="G324" s="653">
        <v>8820</v>
      </c>
      <c r="H324" s="653">
        <v>1</v>
      </c>
      <c r="I324" s="653">
        <v>490</v>
      </c>
      <c r="J324" s="653">
        <v>36</v>
      </c>
      <c r="K324" s="653">
        <v>17640</v>
      </c>
      <c r="L324" s="653">
        <v>2</v>
      </c>
      <c r="M324" s="653">
        <v>490</v>
      </c>
      <c r="N324" s="653">
        <v>58</v>
      </c>
      <c r="O324" s="653">
        <v>28450</v>
      </c>
      <c r="P324" s="666">
        <v>3.2256235827664401</v>
      </c>
      <c r="Q324" s="654">
        <v>490.51724137931035</v>
      </c>
    </row>
    <row r="325" spans="1:17" ht="14.4" customHeight="1" x14ac:dyDescent="0.3">
      <c r="A325" s="649" t="s">
        <v>6361</v>
      </c>
      <c r="B325" s="650" t="s">
        <v>684</v>
      </c>
      <c r="C325" s="650" t="s">
        <v>4672</v>
      </c>
      <c r="D325" s="650" t="s">
        <v>6376</v>
      </c>
      <c r="E325" s="650" t="s">
        <v>6377</v>
      </c>
      <c r="F325" s="653">
        <v>119</v>
      </c>
      <c r="G325" s="653">
        <v>3689</v>
      </c>
      <c r="H325" s="653">
        <v>1</v>
      </c>
      <c r="I325" s="653">
        <v>31</v>
      </c>
      <c r="J325" s="653">
        <v>95</v>
      </c>
      <c r="K325" s="653">
        <v>2945</v>
      </c>
      <c r="L325" s="653">
        <v>0.79831932773109249</v>
      </c>
      <c r="M325" s="653">
        <v>31</v>
      </c>
      <c r="N325" s="653">
        <v>95</v>
      </c>
      <c r="O325" s="653">
        <v>2945</v>
      </c>
      <c r="P325" s="666">
        <v>0.79831932773109249</v>
      </c>
      <c r="Q325" s="654">
        <v>31</v>
      </c>
    </row>
    <row r="326" spans="1:17" ht="14.4" customHeight="1" x14ac:dyDescent="0.3">
      <c r="A326" s="649" t="s">
        <v>6361</v>
      </c>
      <c r="B326" s="650" t="s">
        <v>684</v>
      </c>
      <c r="C326" s="650" t="s">
        <v>4672</v>
      </c>
      <c r="D326" s="650" t="s">
        <v>6378</v>
      </c>
      <c r="E326" s="650" t="s">
        <v>6379</v>
      </c>
      <c r="F326" s="653">
        <v>3</v>
      </c>
      <c r="G326" s="653">
        <v>612</v>
      </c>
      <c r="H326" s="653">
        <v>1</v>
      </c>
      <c r="I326" s="653">
        <v>204</v>
      </c>
      <c r="J326" s="653">
        <v>4</v>
      </c>
      <c r="K326" s="653">
        <v>820</v>
      </c>
      <c r="L326" s="653">
        <v>1.3398692810457515</v>
      </c>
      <c r="M326" s="653">
        <v>205</v>
      </c>
      <c r="N326" s="653">
        <v>5</v>
      </c>
      <c r="O326" s="653">
        <v>1029</v>
      </c>
      <c r="P326" s="666">
        <v>1.6813725490196079</v>
      </c>
      <c r="Q326" s="654">
        <v>205.8</v>
      </c>
    </row>
    <row r="327" spans="1:17" ht="14.4" customHeight="1" x14ac:dyDescent="0.3">
      <c r="A327" s="649" t="s">
        <v>6361</v>
      </c>
      <c r="B327" s="650" t="s">
        <v>684</v>
      </c>
      <c r="C327" s="650" t="s">
        <v>4672</v>
      </c>
      <c r="D327" s="650" t="s">
        <v>6380</v>
      </c>
      <c r="E327" s="650" t="s">
        <v>6381</v>
      </c>
      <c r="F327" s="653">
        <v>3</v>
      </c>
      <c r="G327" s="653">
        <v>1128</v>
      </c>
      <c r="H327" s="653">
        <v>1</v>
      </c>
      <c r="I327" s="653">
        <v>376</v>
      </c>
      <c r="J327" s="653">
        <v>5</v>
      </c>
      <c r="K327" s="653">
        <v>1885</v>
      </c>
      <c r="L327" s="653">
        <v>1.6710992907801419</v>
      </c>
      <c r="M327" s="653">
        <v>377</v>
      </c>
      <c r="N327" s="653">
        <v>6</v>
      </c>
      <c r="O327" s="653">
        <v>2274</v>
      </c>
      <c r="P327" s="666">
        <v>2.0159574468085109</v>
      </c>
      <c r="Q327" s="654">
        <v>379</v>
      </c>
    </row>
    <row r="328" spans="1:17" ht="14.4" customHeight="1" x14ac:dyDescent="0.3">
      <c r="A328" s="649" t="s">
        <v>6361</v>
      </c>
      <c r="B328" s="650" t="s">
        <v>684</v>
      </c>
      <c r="C328" s="650" t="s">
        <v>4672</v>
      </c>
      <c r="D328" s="650" t="s">
        <v>6382</v>
      </c>
      <c r="E328" s="650" t="s">
        <v>6383</v>
      </c>
      <c r="F328" s="653">
        <v>1159</v>
      </c>
      <c r="G328" s="653">
        <v>129808</v>
      </c>
      <c r="H328" s="653">
        <v>1</v>
      </c>
      <c r="I328" s="653">
        <v>112</v>
      </c>
      <c r="J328" s="653">
        <v>1312</v>
      </c>
      <c r="K328" s="653">
        <v>148256</v>
      </c>
      <c r="L328" s="653">
        <v>1.1421175890546038</v>
      </c>
      <c r="M328" s="653">
        <v>113</v>
      </c>
      <c r="N328" s="653">
        <v>1453</v>
      </c>
      <c r="O328" s="653">
        <v>166117</v>
      </c>
      <c r="P328" s="666">
        <v>1.2797131147540983</v>
      </c>
      <c r="Q328" s="654">
        <v>114.32690984170681</v>
      </c>
    </row>
    <row r="329" spans="1:17" ht="14.4" customHeight="1" x14ac:dyDescent="0.3">
      <c r="A329" s="649" t="s">
        <v>6361</v>
      </c>
      <c r="B329" s="650" t="s">
        <v>684</v>
      </c>
      <c r="C329" s="650" t="s">
        <v>4672</v>
      </c>
      <c r="D329" s="650" t="s">
        <v>6384</v>
      </c>
      <c r="E329" s="650" t="s">
        <v>6385</v>
      </c>
      <c r="F329" s="653">
        <v>462</v>
      </c>
      <c r="G329" s="653">
        <v>38346</v>
      </c>
      <c r="H329" s="653">
        <v>1</v>
      </c>
      <c r="I329" s="653">
        <v>83</v>
      </c>
      <c r="J329" s="653">
        <v>594</v>
      </c>
      <c r="K329" s="653">
        <v>49896</v>
      </c>
      <c r="L329" s="653">
        <v>1.3012048192771084</v>
      </c>
      <c r="M329" s="653">
        <v>84</v>
      </c>
      <c r="N329" s="653">
        <v>574</v>
      </c>
      <c r="O329" s="653">
        <v>48557</v>
      </c>
      <c r="P329" s="666">
        <v>1.266285922912429</v>
      </c>
      <c r="Q329" s="654">
        <v>84.594076655052262</v>
      </c>
    </row>
    <row r="330" spans="1:17" ht="14.4" customHeight="1" x14ac:dyDescent="0.3">
      <c r="A330" s="649" t="s">
        <v>6361</v>
      </c>
      <c r="B330" s="650" t="s">
        <v>684</v>
      </c>
      <c r="C330" s="650" t="s">
        <v>4672</v>
      </c>
      <c r="D330" s="650" t="s">
        <v>6386</v>
      </c>
      <c r="E330" s="650" t="s">
        <v>6387</v>
      </c>
      <c r="F330" s="653"/>
      <c r="G330" s="653"/>
      <c r="H330" s="653"/>
      <c r="I330" s="653"/>
      <c r="J330" s="653">
        <v>5</v>
      </c>
      <c r="K330" s="653">
        <v>480</v>
      </c>
      <c r="L330" s="653"/>
      <c r="M330" s="653">
        <v>96</v>
      </c>
      <c r="N330" s="653">
        <v>7</v>
      </c>
      <c r="O330" s="653">
        <v>679</v>
      </c>
      <c r="P330" s="666"/>
      <c r="Q330" s="654">
        <v>97</v>
      </c>
    </row>
    <row r="331" spans="1:17" ht="14.4" customHeight="1" x14ac:dyDescent="0.3">
      <c r="A331" s="649" t="s">
        <v>6361</v>
      </c>
      <c r="B331" s="650" t="s">
        <v>684</v>
      </c>
      <c r="C331" s="650" t="s">
        <v>4672</v>
      </c>
      <c r="D331" s="650" t="s">
        <v>6388</v>
      </c>
      <c r="E331" s="650" t="s">
        <v>6389</v>
      </c>
      <c r="F331" s="653">
        <v>86</v>
      </c>
      <c r="G331" s="653">
        <v>1806</v>
      </c>
      <c r="H331" s="653">
        <v>1</v>
      </c>
      <c r="I331" s="653">
        <v>21</v>
      </c>
      <c r="J331" s="653">
        <v>132</v>
      </c>
      <c r="K331" s="653">
        <v>2772</v>
      </c>
      <c r="L331" s="653">
        <v>1.5348837209302326</v>
      </c>
      <c r="M331" s="653">
        <v>21</v>
      </c>
      <c r="N331" s="653">
        <v>102</v>
      </c>
      <c r="O331" s="653">
        <v>2142</v>
      </c>
      <c r="P331" s="666">
        <v>1.1860465116279071</v>
      </c>
      <c r="Q331" s="654">
        <v>21</v>
      </c>
    </row>
    <row r="332" spans="1:17" ht="14.4" customHeight="1" x14ac:dyDescent="0.3">
      <c r="A332" s="649" t="s">
        <v>6361</v>
      </c>
      <c r="B332" s="650" t="s">
        <v>684</v>
      </c>
      <c r="C332" s="650" t="s">
        <v>4672</v>
      </c>
      <c r="D332" s="650" t="s">
        <v>6292</v>
      </c>
      <c r="E332" s="650" t="s">
        <v>6293</v>
      </c>
      <c r="F332" s="653">
        <v>171</v>
      </c>
      <c r="G332" s="653">
        <v>83106</v>
      </c>
      <c r="H332" s="653">
        <v>1</v>
      </c>
      <c r="I332" s="653">
        <v>486</v>
      </c>
      <c r="J332" s="653">
        <v>295</v>
      </c>
      <c r="K332" s="653">
        <v>143370</v>
      </c>
      <c r="L332" s="653">
        <v>1.7251461988304093</v>
      </c>
      <c r="M332" s="653">
        <v>486</v>
      </c>
      <c r="N332" s="653">
        <v>239</v>
      </c>
      <c r="O332" s="653">
        <v>116311</v>
      </c>
      <c r="P332" s="666">
        <v>1.3995499723245013</v>
      </c>
      <c r="Q332" s="654">
        <v>486.6569037656904</v>
      </c>
    </row>
    <row r="333" spans="1:17" ht="14.4" customHeight="1" x14ac:dyDescent="0.3">
      <c r="A333" s="649" t="s">
        <v>6361</v>
      </c>
      <c r="B333" s="650" t="s">
        <v>684</v>
      </c>
      <c r="C333" s="650" t="s">
        <v>4672</v>
      </c>
      <c r="D333" s="650" t="s">
        <v>6390</v>
      </c>
      <c r="E333" s="650" t="s">
        <v>6391</v>
      </c>
      <c r="F333" s="653">
        <v>113</v>
      </c>
      <c r="G333" s="653">
        <v>4520</v>
      </c>
      <c r="H333" s="653">
        <v>1</v>
      </c>
      <c r="I333" s="653">
        <v>40</v>
      </c>
      <c r="J333" s="653">
        <v>140</v>
      </c>
      <c r="K333" s="653">
        <v>5600</v>
      </c>
      <c r="L333" s="653">
        <v>1.2389380530973451</v>
      </c>
      <c r="M333" s="653">
        <v>40</v>
      </c>
      <c r="N333" s="653">
        <v>141</v>
      </c>
      <c r="O333" s="653">
        <v>5721</v>
      </c>
      <c r="P333" s="666">
        <v>1.2657079646017699</v>
      </c>
      <c r="Q333" s="654">
        <v>40.574468085106382</v>
      </c>
    </row>
    <row r="334" spans="1:17" ht="14.4" customHeight="1" x14ac:dyDescent="0.3">
      <c r="A334" s="649" t="s">
        <v>6361</v>
      </c>
      <c r="B334" s="650" t="s">
        <v>684</v>
      </c>
      <c r="C334" s="650" t="s">
        <v>4672</v>
      </c>
      <c r="D334" s="650" t="s">
        <v>6392</v>
      </c>
      <c r="E334" s="650" t="s">
        <v>6393</v>
      </c>
      <c r="F334" s="653">
        <v>1</v>
      </c>
      <c r="G334" s="653">
        <v>761</v>
      </c>
      <c r="H334" s="653">
        <v>1</v>
      </c>
      <c r="I334" s="653">
        <v>761</v>
      </c>
      <c r="J334" s="653">
        <v>1</v>
      </c>
      <c r="K334" s="653">
        <v>761</v>
      </c>
      <c r="L334" s="653">
        <v>1</v>
      </c>
      <c r="M334" s="653">
        <v>761</v>
      </c>
      <c r="N334" s="653"/>
      <c r="O334" s="653"/>
      <c r="P334" s="666"/>
      <c r="Q334" s="654"/>
    </row>
    <row r="335" spans="1:17" ht="14.4" customHeight="1" x14ac:dyDescent="0.3">
      <c r="A335" s="649" t="s">
        <v>6361</v>
      </c>
      <c r="B335" s="650" t="s">
        <v>684</v>
      </c>
      <c r="C335" s="650" t="s">
        <v>4672</v>
      </c>
      <c r="D335" s="650" t="s">
        <v>6394</v>
      </c>
      <c r="E335" s="650" t="s">
        <v>6395</v>
      </c>
      <c r="F335" s="653">
        <v>2</v>
      </c>
      <c r="G335" s="653">
        <v>4026</v>
      </c>
      <c r="H335" s="653">
        <v>1</v>
      </c>
      <c r="I335" s="653">
        <v>2013</v>
      </c>
      <c r="J335" s="653"/>
      <c r="K335" s="653"/>
      <c r="L335" s="653"/>
      <c r="M335" s="653"/>
      <c r="N335" s="653">
        <v>1</v>
      </c>
      <c r="O335" s="653">
        <v>2059</v>
      </c>
      <c r="P335" s="666">
        <v>0.51142573273720815</v>
      </c>
      <c r="Q335" s="654">
        <v>2059</v>
      </c>
    </row>
    <row r="336" spans="1:17" ht="14.4" customHeight="1" x14ac:dyDescent="0.3">
      <c r="A336" s="649" t="s">
        <v>6361</v>
      </c>
      <c r="B336" s="650" t="s">
        <v>684</v>
      </c>
      <c r="C336" s="650" t="s">
        <v>4672</v>
      </c>
      <c r="D336" s="650" t="s">
        <v>6396</v>
      </c>
      <c r="E336" s="650" t="s">
        <v>6397</v>
      </c>
      <c r="F336" s="653">
        <v>9</v>
      </c>
      <c r="G336" s="653">
        <v>5427</v>
      </c>
      <c r="H336" s="653">
        <v>1</v>
      </c>
      <c r="I336" s="653">
        <v>603</v>
      </c>
      <c r="J336" s="653">
        <v>13</v>
      </c>
      <c r="K336" s="653">
        <v>7852</v>
      </c>
      <c r="L336" s="653">
        <v>1.4468398747005713</v>
      </c>
      <c r="M336" s="653">
        <v>604</v>
      </c>
      <c r="N336" s="653">
        <v>23</v>
      </c>
      <c r="O336" s="653">
        <v>13940</v>
      </c>
      <c r="P336" s="666">
        <v>2.5686382900313247</v>
      </c>
      <c r="Q336" s="654">
        <v>606.08695652173913</v>
      </c>
    </row>
    <row r="337" spans="1:17" ht="14.4" customHeight="1" x14ac:dyDescent="0.3">
      <c r="A337" s="649" t="s">
        <v>6361</v>
      </c>
      <c r="B337" s="650" t="s">
        <v>684</v>
      </c>
      <c r="C337" s="650" t="s">
        <v>4672</v>
      </c>
      <c r="D337" s="650" t="s">
        <v>6398</v>
      </c>
      <c r="E337" s="650" t="s">
        <v>6399</v>
      </c>
      <c r="F337" s="653"/>
      <c r="G337" s="653"/>
      <c r="H337" s="653"/>
      <c r="I337" s="653"/>
      <c r="J337" s="653"/>
      <c r="K337" s="653"/>
      <c r="L337" s="653"/>
      <c r="M337" s="653"/>
      <c r="N337" s="653">
        <v>1</v>
      </c>
      <c r="O337" s="653">
        <v>962</v>
      </c>
      <c r="P337" s="666"/>
      <c r="Q337" s="654">
        <v>962</v>
      </c>
    </row>
    <row r="338" spans="1:17" ht="14.4" customHeight="1" x14ac:dyDescent="0.3">
      <c r="A338" s="649" t="s">
        <v>6361</v>
      </c>
      <c r="B338" s="650" t="s">
        <v>684</v>
      </c>
      <c r="C338" s="650" t="s">
        <v>4672</v>
      </c>
      <c r="D338" s="650" t="s">
        <v>6400</v>
      </c>
      <c r="E338" s="650" t="s">
        <v>6401</v>
      </c>
      <c r="F338" s="653">
        <v>2</v>
      </c>
      <c r="G338" s="653">
        <v>302</v>
      </c>
      <c r="H338" s="653">
        <v>1</v>
      </c>
      <c r="I338" s="653">
        <v>151</v>
      </c>
      <c r="J338" s="653">
        <v>2</v>
      </c>
      <c r="K338" s="653">
        <v>304</v>
      </c>
      <c r="L338" s="653">
        <v>1.0066225165562914</v>
      </c>
      <c r="M338" s="653">
        <v>152</v>
      </c>
      <c r="N338" s="653"/>
      <c r="O338" s="653"/>
      <c r="P338" s="666"/>
      <c r="Q338" s="654"/>
    </row>
    <row r="339" spans="1:17" ht="14.4" customHeight="1" x14ac:dyDescent="0.3">
      <c r="A339" s="649" t="s">
        <v>6361</v>
      </c>
      <c r="B339" s="650" t="s">
        <v>684</v>
      </c>
      <c r="C339" s="650" t="s">
        <v>4672</v>
      </c>
      <c r="D339" s="650" t="s">
        <v>6402</v>
      </c>
      <c r="E339" s="650" t="s">
        <v>6403</v>
      </c>
      <c r="F339" s="653">
        <v>4</v>
      </c>
      <c r="G339" s="653">
        <v>156</v>
      </c>
      <c r="H339" s="653">
        <v>1</v>
      </c>
      <c r="I339" s="653">
        <v>39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6361</v>
      </c>
      <c r="B340" s="650" t="s">
        <v>684</v>
      </c>
      <c r="C340" s="650" t="s">
        <v>4672</v>
      </c>
      <c r="D340" s="650" t="s">
        <v>6404</v>
      </c>
      <c r="E340" s="650" t="s">
        <v>6405</v>
      </c>
      <c r="F340" s="653">
        <v>2</v>
      </c>
      <c r="G340" s="653">
        <v>654</v>
      </c>
      <c r="H340" s="653">
        <v>1</v>
      </c>
      <c r="I340" s="653">
        <v>327</v>
      </c>
      <c r="J340" s="653">
        <v>3</v>
      </c>
      <c r="K340" s="653">
        <v>981</v>
      </c>
      <c r="L340" s="653">
        <v>1.5</v>
      </c>
      <c r="M340" s="653">
        <v>327</v>
      </c>
      <c r="N340" s="653">
        <v>2</v>
      </c>
      <c r="O340" s="653">
        <v>655</v>
      </c>
      <c r="P340" s="666">
        <v>1.0015290519877675</v>
      </c>
      <c r="Q340" s="654">
        <v>327.5</v>
      </c>
    </row>
    <row r="341" spans="1:17" ht="14.4" customHeight="1" x14ac:dyDescent="0.3">
      <c r="A341" s="649" t="s">
        <v>6406</v>
      </c>
      <c r="B341" s="650" t="s">
        <v>6097</v>
      </c>
      <c r="C341" s="650" t="s">
        <v>4672</v>
      </c>
      <c r="D341" s="650" t="s">
        <v>6407</v>
      </c>
      <c r="E341" s="650" t="s">
        <v>6408</v>
      </c>
      <c r="F341" s="653"/>
      <c r="G341" s="653"/>
      <c r="H341" s="653"/>
      <c r="I341" s="653"/>
      <c r="J341" s="653">
        <v>1</v>
      </c>
      <c r="K341" s="653">
        <v>1609</v>
      </c>
      <c r="L341" s="653"/>
      <c r="M341" s="653">
        <v>1609</v>
      </c>
      <c r="N341" s="653"/>
      <c r="O341" s="653"/>
      <c r="P341" s="666"/>
      <c r="Q341" s="654"/>
    </row>
    <row r="342" spans="1:17" ht="14.4" customHeight="1" x14ac:dyDescent="0.3">
      <c r="A342" s="649" t="s">
        <v>6406</v>
      </c>
      <c r="B342" s="650" t="s">
        <v>6097</v>
      </c>
      <c r="C342" s="650" t="s">
        <v>4672</v>
      </c>
      <c r="D342" s="650" t="s">
        <v>6409</v>
      </c>
      <c r="E342" s="650" t="s">
        <v>6410</v>
      </c>
      <c r="F342" s="653"/>
      <c r="G342" s="653"/>
      <c r="H342" s="653"/>
      <c r="I342" s="653"/>
      <c r="J342" s="653">
        <v>5</v>
      </c>
      <c r="K342" s="653">
        <v>8100</v>
      </c>
      <c r="L342" s="653"/>
      <c r="M342" s="653">
        <v>1620</v>
      </c>
      <c r="N342" s="653"/>
      <c r="O342" s="653"/>
      <c r="P342" s="666"/>
      <c r="Q342" s="654"/>
    </row>
    <row r="343" spans="1:17" ht="14.4" customHeight="1" x14ac:dyDescent="0.3">
      <c r="A343" s="649" t="s">
        <v>6406</v>
      </c>
      <c r="B343" s="650" t="s">
        <v>6097</v>
      </c>
      <c r="C343" s="650" t="s">
        <v>4672</v>
      </c>
      <c r="D343" s="650" t="s">
        <v>6411</v>
      </c>
      <c r="E343" s="650" t="s">
        <v>6412</v>
      </c>
      <c r="F343" s="653"/>
      <c r="G343" s="653"/>
      <c r="H343" s="653"/>
      <c r="I343" s="653"/>
      <c r="J343" s="653">
        <v>12</v>
      </c>
      <c r="K343" s="653">
        <v>46368</v>
      </c>
      <c r="L343" s="653"/>
      <c r="M343" s="653">
        <v>3864</v>
      </c>
      <c r="N343" s="653"/>
      <c r="O343" s="653"/>
      <c r="P343" s="666"/>
      <c r="Q343" s="654"/>
    </row>
    <row r="344" spans="1:17" ht="14.4" customHeight="1" x14ac:dyDescent="0.3">
      <c r="A344" s="649" t="s">
        <v>6406</v>
      </c>
      <c r="B344" s="650" t="s">
        <v>6097</v>
      </c>
      <c r="C344" s="650" t="s">
        <v>4672</v>
      </c>
      <c r="D344" s="650" t="s">
        <v>6413</v>
      </c>
      <c r="E344" s="650" t="s">
        <v>6414</v>
      </c>
      <c r="F344" s="653">
        <v>1</v>
      </c>
      <c r="G344" s="653">
        <v>825</v>
      </c>
      <c r="H344" s="653">
        <v>1</v>
      </c>
      <c r="I344" s="653">
        <v>825</v>
      </c>
      <c r="J344" s="653">
        <v>4</v>
      </c>
      <c r="K344" s="653">
        <v>3304</v>
      </c>
      <c r="L344" s="653">
        <v>4.0048484848484849</v>
      </c>
      <c r="M344" s="653">
        <v>826</v>
      </c>
      <c r="N344" s="653"/>
      <c r="O344" s="653"/>
      <c r="P344" s="666"/>
      <c r="Q344" s="654"/>
    </row>
    <row r="345" spans="1:17" ht="14.4" customHeight="1" x14ac:dyDescent="0.3">
      <c r="A345" s="649" t="s">
        <v>6406</v>
      </c>
      <c r="B345" s="650" t="s">
        <v>6097</v>
      </c>
      <c r="C345" s="650" t="s">
        <v>4672</v>
      </c>
      <c r="D345" s="650" t="s">
        <v>6415</v>
      </c>
      <c r="E345" s="650" t="s">
        <v>6416</v>
      </c>
      <c r="F345" s="653">
        <v>1</v>
      </c>
      <c r="G345" s="653">
        <v>807</v>
      </c>
      <c r="H345" s="653">
        <v>1</v>
      </c>
      <c r="I345" s="653">
        <v>807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6406</v>
      </c>
      <c r="B346" s="650" t="s">
        <v>6097</v>
      </c>
      <c r="C346" s="650" t="s">
        <v>4672</v>
      </c>
      <c r="D346" s="650" t="s">
        <v>6417</v>
      </c>
      <c r="E346" s="650" t="s">
        <v>6418</v>
      </c>
      <c r="F346" s="653">
        <v>1</v>
      </c>
      <c r="G346" s="653">
        <v>807</v>
      </c>
      <c r="H346" s="653">
        <v>1</v>
      </c>
      <c r="I346" s="653">
        <v>807</v>
      </c>
      <c r="J346" s="653"/>
      <c r="K346" s="653"/>
      <c r="L346" s="653"/>
      <c r="M346" s="653"/>
      <c r="N346" s="653"/>
      <c r="O346" s="653"/>
      <c r="P346" s="666"/>
      <c r="Q346" s="654"/>
    </row>
    <row r="347" spans="1:17" ht="14.4" customHeight="1" x14ac:dyDescent="0.3">
      <c r="A347" s="649" t="s">
        <v>6406</v>
      </c>
      <c r="B347" s="650" t="s">
        <v>6097</v>
      </c>
      <c r="C347" s="650" t="s">
        <v>4672</v>
      </c>
      <c r="D347" s="650" t="s">
        <v>6419</v>
      </c>
      <c r="E347" s="650" t="s">
        <v>6420</v>
      </c>
      <c r="F347" s="653">
        <v>11</v>
      </c>
      <c r="G347" s="653">
        <v>1826</v>
      </c>
      <c r="H347" s="653">
        <v>1</v>
      </c>
      <c r="I347" s="653">
        <v>166</v>
      </c>
      <c r="J347" s="653">
        <v>14</v>
      </c>
      <c r="K347" s="653">
        <v>2324</v>
      </c>
      <c r="L347" s="653">
        <v>1.2727272727272727</v>
      </c>
      <c r="M347" s="653">
        <v>166</v>
      </c>
      <c r="N347" s="653">
        <v>4</v>
      </c>
      <c r="O347" s="653">
        <v>665</v>
      </c>
      <c r="P347" s="666">
        <v>0.36418400876232204</v>
      </c>
      <c r="Q347" s="654">
        <v>166.25</v>
      </c>
    </row>
    <row r="348" spans="1:17" ht="14.4" customHeight="1" x14ac:dyDescent="0.3">
      <c r="A348" s="649" t="s">
        <v>6406</v>
      </c>
      <c r="B348" s="650" t="s">
        <v>6097</v>
      </c>
      <c r="C348" s="650" t="s">
        <v>4672</v>
      </c>
      <c r="D348" s="650" t="s">
        <v>6421</v>
      </c>
      <c r="E348" s="650" t="s">
        <v>6422</v>
      </c>
      <c r="F348" s="653">
        <v>12</v>
      </c>
      <c r="G348" s="653">
        <v>2064</v>
      </c>
      <c r="H348" s="653">
        <v>1</v>
      </c>
      <c r="I348" s="653">
        <v>172</v>
      </c>
      <c r="J348" s="653">
        <v>12</v>
      </c>
      <c r="K348" s="653">
        <v>2064</v>
      </c>
      <c r="L348" s="653">
        <v>1</v>
      </c>
      <c r="M348" s="653">
        <v>172</v>
      </c>
      <c r="N348" s="653">
        <v>7</v>
      </c>
      <c r="O348" s="653">
        <v>1207</v>
      </c>
      <c r="P348" s="666">
        <v>0.5847868217054264</v>
      </c>
      <c r="Q348" s="654">
        <v>172.42857142857142</v>
      </c>
    </row>
    <row r="349" spans="1:17" ht="14.4" customHeight="1" x14ac:dyDescent="0.3">
      <c r="A349" s="649" t="s">
        <v>6406</v>
      </c>
      <c r="B349" s="650" t="s">
        <v>6097</v>
      </c>
      <c r="C349" s="650" t="s">
        <v>4672</v>
      </c>
      <c r="D349" s="650" t="s">
        <v>5957</v>
      </c>
      <c r="E349" s="650" t="s">
        <v>5958</v>
      </c>
      <c r="F349" s="653">
        <v>1</v>
      </c>
      <c r="G349" s="653">
        <v>349</v>
      </c>
      <c r="H349" s="653">
        <v>1</v>
      </c>
      <c r="I349" s="653">
        <v>349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6406</v>
      </c>
      <c r="B350" s="650" t="s">
        <v>6097</v>
      </c>
      <c r="C350" s="650" t="s">
        <v>4672</v>
      </c>
      <c r="D350" s="650" t="s">
        <v>6423</v>
      </c>
      <c r="E350" s="650" t="s">
        <v>6424</v>
      </c>
      <c r="F350" s="653">
        <v>2</v>
      </c>
      <c r="G350" s="653">
        <v>1088</v>
      </c>
      <c r="H350" s="653">
        <v>1</v>
      </c>
      <c r="I350" s="653">
        <v>544</v>
      </c>
      <c r="J350" s="653">
        <v>2</v>
      </c>
      <c r="K350" s="653">
        <v>1090</v>
      </c>
      <c r="L350" s="653">
        <v>1.0018382352941178</v>
      </c>
      <c r="M350" s="653">
        <v>545</v>
      </c>
      <c r="N350" s="653">
        <v>2</v>
      </c>
      <c r="O350" s="653">
        <v>1092</v>
      </c>
      <c r="P350" s="666">
        <v>1.0036764705882353</v>
      </c>
      <c r="Q350" s="654">
        <v>546</v>
      </c>
    </row>
    <row r="351" spans="1:17" ht="14.4" customHeight="1" x14ac:dyDescent="0.3">
      <c r="A351" s="649" t="s">
        <v>6406</v>
      </c>
      <c r="B351" s="650" t="s">
        <v>6097</v>
      </c>
      <c r="C351" s="650" t="s">
        <v>4672</v>
      </c>
      <c r="D351" s="650" t="s">
        <v>6425</v>
      </c>
      <c r="E351" s="650" t="s">
        <v>6426</v>
      </c>
      <c r="F351" s="653">
        <v>2</v>
      </c>
      <c r="G351" s="653">
        <v>1346</v>
      </c>
      <c r="H351" s="653">
        <v>1</v>
      </c>
      <c r="I351" s="653">
        <v>673</v>
      </c>
      <c r="J351" s="653">
        <v>1</v>
      </c>
      <c r="K351" s="653">
        <v>674</v>
      </c>
      <c r="L351" s="653">
        <v>0.50074294205052006</v>
      </c>
      <c r="M351" s="653">
        <v>674</v>
      </c>
      <c r="N351" s="653">
        <v>1</v>
      </c>
      <c r="O351" s="653">
        <v>675</v>
      </c>
      <c r="P351" s="666">
        <v>0.50148588410104011</v>
      </c>
      <c r="Q351" s="654">
        <v>675</v>
      </c>
    </row>
    <row r="352" spans="1:17" ht="14.4" customHeight="1" x14ac:dyDescent="0.3">
      <c r="A352" s="649" t="s">
        <v>6406</v>
      </c>
      <c r="B352" s="650" t="s">
        <v>6097</v>
      </c>
      <c r="C352" s="650" t="s">
        <v>4672</v>
      </c>
      <c r="D352" s="650" t="s">
        <v>6427</v>
      </c>
      <c r="E352" s="650" t="s">
        <v>6428</v>
      </c>
      <c r="F352" s="653">
        <v>7</v>
      </c>
      <c r="G352" s="653">
        <v>2401</v>
      </c>
      <c r="H352" s="653">
        <v>1</v>
      </c>
      <c r="I352" s="653">
        <v>343</v>
      </c>
      <c r="J352" s="653">
        <v>4</v>
      </c>
      <c r="K352" s="653">
        <v>1376</v>
      </c>
      <c r="L352" s="653">
        <v>0.57309454394002501</v>
      </c>
      <c r="M352" s="653">
        <v>344</v>
      </c>
      <c r="N352" s="653">
        <v>2</v>
      </c>
      <c r="O352" s="653">
        <v>692</v>
      </c>
      <c r="P352" s="666">
        <v>0.28821324448146607</v>
      </c>
      <c r="Q352" s="654">
        <v>346</v>
      </c>
    </row>
    <row r="353" spans="1:17" ht="14.4" customHeight="1" x14ac:dyDescent="0.3">
      <c r="A353" s="649" t="s">
        <v>6406</v>
      </c>
      <c r="B353" s="650" t="s">
        <v>6097</v>
      </c>
      <c r="C353" s="650" t="s">
        <v>4672</v>
      </c>
      <c r="D353" s="650" t="s">
        <v>5838</v>
      </c>
      <c r="E353" s="650" t="s">
        <v>5839</v>
      </c>
      <c r="F353" s="653"/>
      <c r="G353" s="653"/>
      <c r="H353" s="653"/>
      <c r="I353" s="653"/>
      <c r="J353" s="653">
        <v>12</v>
      </c>
      <c r="K353" s="653">
        <v>2604</v>
      </c>
      <c r="L353" s="653"/>
      <c r="M353" s="653">
        <v>217</v>
      </c>
      <c r="N353" s="653"/>
      <c r="O353" s="653"/>
      <c r="P353" s="666"/>
      <c r="Q353" s="654"/>
    </row>
    <row r="354" spans="1:17" ht="14.4" customHeight="1" x14ac:dyDescent="0.3">
      <c r="A354" s="649" t="s">
        <v>6406</v>
      </c>
      <c r="B354" s="650" t="s">
        <v>6097</v>
      </c>
      <c r="C354" s="650" t="s">
        <v>4672</v>
      </c>
      <c r="D354" s="650" t="s">
        <v>5840</v>
      </c>
      <c r="E354" s="650" t="s">
        <v>5841</v>
      </c>
      <c r="F354" s="653">
        <v>8</v>
      </c>
      <c r="G354" s="653">
        <v>3952</v>
      </c>
      <c r="H354" s="653">
        <v>1</v>
      </c>
      <c r="I354" s="653">
        <v>494</v>
      </c>
      <c r="J354" s="653">
        <v>8</v>
      </c>
      <c r="K354" s="653">
        <v>3976</v>
      </c>
      <c r="L354" s="653">
        <v>1.0060728744939271</v>
      </c>
      <c r="M354" s="653">
        <v>497</v>
      </c>
      <c r="N354" s="653"/>
      <c r="O354" s="653"/>
      <c r="P354" s="666"/>
      <c r="Q354" s="654"/>
    </row>
    <row r="355" spans="1:17" ht="14.4" customHeight="1" x14ac:dyDescent="0.3">
      <c r="A355" s="649" t="s">
        <v>6406</v>
      </c>
      <c r="B355" s="650" t="s">
        <v>6097</v>
      </c>
      <c r="C355" s="650" t="s">
        <v>4672</v>
      </c>
      <c r="D355" s="650" t="s">
        <v>6429</v>
      </c>
      <c r="E355" s="650" t="s">
        <v>6430</v>
      </c>
      <c r="F355" s="653">
        <v>1</v>
      </c>
      <c r="G355" s="653">
        <v>144</v>
      </c>
      <c r="H355" s="653">
        <v>1</v>
      </c>
      <c r="I355" s="653">
        <v>144</v>
      </c>
      <c r="J355" s="653">
        <v>1</v>
      </c>
      <c r="K355" s="653">
        <v>145</v>
      </c>
      <c r="L355" s="653">
        <v>1.0069444444444444</v>
      </c>
      <c r="M355" s="653">
        <v>145</v>
      </c>
      <c r="N355" s="653"/>
      <c r="O355" s="653"/>
      <c r="P355" s="666"/>
      <c r="Q355" s="654"/>
    </row>
    <row r="356" spans="1:17" ht="14.4" customHeight="1" x14ac:dyDescent="0.3">
      <c r="A356" s="649" t="s">
        <v>6406</v>
      </c>
      <c r="B356" s="650" t="s">
        <v>6097</v>
      </c>
      <c r="C356" s="650" t="s">
        <v>4672</v>
      </c>
      <c r="D356" s="650" t="s">
        <v>6431</v>
      </c>
      <c r="E356" s="650" t="s">
        <v>6432</v>
      </c>
      <c r="F356" s="653"/>
      <c r="G356" s="653"/>
      <c r="H356" s="653"/>
      <c r="I356" s="653"/>
      <c r="J356" s="653"/>
      <c r="K356" s="653"/>
      <c r="L356" s="653"/>
      <c r="M356" s="653"/>
      <c r="N356" s="653">
        <v>1</v>
      </c>
      <c r="O356" s="653">
        <v>238</v>
      </c>
      <c r="P356" s="666"/>
      <c r="Q356" s="654">
        <v>238</v>
      </c>
    </row>
    <row r="357" spans="1:17" ht="14.4" customHeight="1" x14ac:dyDescent="0.3">
      <c r="A357" s="649" t="s">
        <v>6406</v>
      </c>
      <c r="B357" s="650" t="s">
        <v>6097</v>
      </c>
      <c r="C357" s="650" t="s">
        <v>4672</v>
      </c>
      <c r="D357" s="650" t="s">
        <v>6433</v>
      </c>
      <c r="E357" s="650" t="s">
        <v>6434</v>
      </c>
      <c r="F357" s="653">
        <v>4</v>
      </c>
      <c r="G357" s="653">
        <v>440</v>
      </c>
      <c r="H357" s="653">
        <v>1</v>
      </c>
      <c r="I357" s="653">
        <v>110</v>
      </c>
      <c r="J357" s="653">
        <v>2</v>
      </c>
      <c r="K357" s="653">
        <v>220</v>
      </c>
      <c r="L357" s="653">
        <v>0.5</v>
      </c>
      <c r="M357" s="653">
        <v>110</v>
      </c>
      <c r="N357" s="653">
        <v>1</v>
      </c>
      <c r="O357" s="653">
        <v>111</v>
      </c>
      <c r="P357" s="666">
        <v>0.25227272727272726</v>
      </c>
      <c r="Q357" s="654">
        <v>111</v>
      </c>
    </row>
    <row r="358" spans="1:17" ht="14.4" customHeight="1" x14ac:dyDescent="0.3">
      <c r="A358" s="649" t="s">
        <v>6406</v>
      </c>
      <c r="B358" s="650" t="s">
        <v>6097</v>
      </c>
      <c r="C358" s="650" t="s">
        <v>4672</v>
      </c>
      <c r="D358" s="650" t="s">
        <v>6435</v>
      </c>
      <c r="E358" s="650" t="s">
        <v>6436</v>
      </c>
      <c r="F358" s="653"/>
      <c r="G358" s="653"/>
      <c r="H358" s="653"/>
      <c r="I358" s="653"/>
      <c r="J358" s="653">
        <v>2</v>
      </c>
      <c r="K358" s="653">
        <v>656</v>
      </c>
      <c r="L358" s="653"/>
      <c r="M358" s="653">
        <v>328</v>
      </c>
      <c r="N358" s="653"/>
      <c r="O358" s="653"/>
      <c r="P358" s="666"/>
      <c r="Q358" s="654"/>
    </row>
    <row r="359" spans="1:17" ht="14.4" customHeight="1" x14ac:dyDescent="0.3">
      <c r="A359" s="649" t="s">
        <v>6406</v>
      </c>
      <c r="B359" s="650" t="s">
        <v>6097</v>
      </c>
      <c r="C359" s="650" t="s">
        <v>4672</v>
      </c>
      <c r="D359" s="650" t="s">
        <v>6437</v>
      </c>
      <c r="E359" s="650" t="s">
        <v>6438</v>
      </c>
      <c r="F359" s="653"/>
      <c r="G359" s="653"/>
      <c r="H359" s="653"/>
      <c r="I359" s="653"/>
      <c r="J359" s="653">
        <v>1</v>
      </c>
      <c r="K359" s="653">
        <v>310</v>
      </c>
      <c r="L359" s="653"/>
      <c r="M359" s="653">
        <v>310</v>
      </c>
      <c r="N359" s="653"/>
      <c r="O359" s="653"/>
      <c r="P359" s="666"/>
      <c r="Q359" s="654"/>
    </row>
    <row r="360" spans="1:17" ht="14.4" customHeight="1" x14ac:dyDescent="0.3">
      <c r="A360" s="649" t="s">
        <v>6406</v>
      </c>
      <c r="B360" s="650" t="s">
        <v>6097</v>
      </c>
      <c r="C360" s="650" t="s">
        <v>4672</v>
      </c>
      <c r="D360" s="650" t="s">
        <v>5823</v>
      </c>
      <c r="E360" s="650" t="s">
        <v>5824</v>
      </c>
      <c r="F360" s="653"/>
      <c r="G360" s="653"/>
      <c r="H360" s="653"/>
      <c r="I360" s="653"/>
      <c r="J360" s="653">
        <v>34</v>
      </c>
      <c r="K360" s="653">
        <v>782</v>
      </c>
      <c r="L360" s="653"/>
      <c r="M360" s="653">
        <v>23</v>
      </c>
      <c r="N360" s="653"/>
      <c r="O360" s="653"/>
      <c r="P360" s="666"/>
      <c r="Q360" s="654"/>
    </row>
    <row r="361" spans="1:17" ht="14.4" customHeight="1" x14ac:dyDescent="0.3">
      <c r="A361" s="649" t="s">
        <v>6406</v>
      </c>
      <c r="B361" s="650" t="s">
        <v>6097</v>
      </c>
      <c r="C361" s="650" t="s">
        <v>4672</v>
      </c>
      <c r="D361" s="650" t="s">
        <v>5866</v>
      </c>
      <c r="E361" s="650" t="s">
        <v>5867</v>
      </c>
      <c r="F361" s="653">
        <v>47</v>
      </c>
      <c r="G361" s="653">
        <v>16309</v>
      </c>
      <c r="H361" s="653">
        <v>1</v>
      </c>
      <c r="I361" s="653">
        <v>347</v>
      </c>
      <c r="J361" s="653">
        <v>40</v>
      </c>
      <c r="K361" s="653">
        <v>13920</v>
      </c>
      <c r="L361" s="653">
        <v>0.853516463302471</v>
      </c>
      <c r="M361" s="653">
        <v>348</v>
      </c>
      <c r="N361" s="653">
        <v>9</v>
      </c>
      <c r="O361" s="653">
        <v>3132</v>
      </c>
      <c r="P361" s="666">
        <v>0.19204120424305599</v>
      </c>
      <c r="Q361" s="654">
        <v>348</v>
      </c>
    </row>
    <row r="362" spans="1:17" ht="14.4" customHeight="1" x14ac:dyDescent="0.3">
      <c r="A362" s="649" t="s">
        <v>6406</v>
      </c>
      <c r="B362" s="650" t="s">
        <v>6097</v>
      </c>
      <c r="C362" s="650" t="s">
        <v>4672</v>
      </c>
      <c r="D362" s="650" t="s">
        <v>5825</v>
      </c>
      <c r="E362" s="650" t="s">
        <v>5826</v>
      </c>
      <c r="F362" s="653"/>
      <c r="G362" s="653"/>
      <c r="H362" s="653"/>
      <c r="I362" s="653"/>
      <c r="J362" s="653">
        <v>12</v>
      </c>
      <c r="K362" s="653">
        <v>14940</v>
      </c>
      <c r="L362" s="653"/>
      <c r="M362" s="653">
        <v>1245</v>
      </c>
      <c r="N362" s="653"/>
      <c r="O362" s="653"/>
      <c r="P362" s="666"/>
      <c r="Q362" s="654"/>
    </row>
    <row r="363" spans="1:17" ht="14.4" customHeight="1" x14ac:dyDescent="0.3">
      <c r="A363" s="649" t="s">
        <v>6406</v>
      </c>
      <c r="B363" s="650" t="s">
        <v>6097</v>
      </c>
      <c r="C363" s="650" t="s">
        <v>4672</v>
      </c>
      <c r="D363" s="650" t="s">
        <v>5991</v>
      </c>
      <c r="E363" s="650" t="s">
        <v>5992</v>
      </c>
      <c r="F363" s="653">
        <v>2</v>
      </c>
      <c r="G363" s="653">
        <v>294</v>
      </c>
      <c r="H363" s="653">
        <v>1</v>
      </c>
      <c r="I363" s="653">
        <v>147</v>
      </c>
      <c r="J363" s="653">
        <v>2</v>
      </c>
      <c r="K363" s="653">
        <v>294</v>
      </c>
      <c r="L363" s="653">
        <v>1</v>
      </c>
      <c r="M363" s="653">
        <v>147</v>
      </c>
      <c r="N363" s="653"/>
      <c r="O363" s="653"/>
      <c r="P363" s="666"/>
      <c r="Q363" s="654"/>
    </row>
    <row r="364" spans="1:17" ht="14.4" customHeight="1" x14ac:dyDescent="0.3">
      <c r="A364" s="649" t="s">
        <v>6406</v>
      </c>
      <c r="B364" s="650" t="s">
        <v>6097</v>
      </c>
      <c r="C364" s="650" t="s">
        <v>4672</v>
      </c>
      <c r="D364" s="650" t="s">
        <v>6439</v>
      </c>
      <c r="E364" s="650" t="s">
        <v>6440</v>
      </c>
      <c r="F364" s="653">
        <v>6</v>
      </c>
      <c r="G364" s="653">
        <v>1218</v>
      </c>
      <c r="H364" s="653">
        <v>1</v>
      </c>
      <c r="I364" s="653">
        <v>203</v>
      </c>
      <c r="J364" s="653">
        <v>2</v>
      </c>
      <c r="K364" s="653">
        <v>408</v>
      </c>
      <c r="L364" s="653">
        <v>0.33497536945812806</v>
      </c>
      <c r="M364" s="653">
        <v>204</v>
      </c>
      <c r="N364" s="653">
        <v>2</v>
      </c>
      <c r="O364" s="653">
        <v>412</v>
      </c>
      <c r="P364" s="666">
        <v>0.33825944170771755</v>
      </c>
      <c r="Q364" s="654">
        <v>206</v>
      </c>
    </row>
    <row r="365" spans="1:17" ht="14.4" customHeight="1" x14ac:dyDescent="0.3">
      <c r="A365" s="649" t="s">
        <v>6406</v>
      </c>
      <c r="B365" s="650" t="s">
        <v>6097</v>
      </c>
      <c r="C365" s="650" t="s">
        <v>4672</v>
      </c>
      <c r="D365" s="650" t="s">
        <v>6441</v>
      </c>
      <c r="E365" s="650" t="s">
        <v>6442</v>
      </c>
      <c r="F365" s="653">
        <v>10</v>
      </c>
      <c r="G365" s="653">
        <v>380</v>
      </c>
      <c r="H365" s="653">
        <v>1</v>
      </c>
      <c r="I365" s="653">
        <v>38</v>
      </c>
      <c r="J365" s="653">
        <v>3</v>
      </c>
      <c r="K365" s="653">
        <v>114</v>
      </c>
      <c r="L365" s="653">
        <v>0.3</v>
      </c>
      <c r="M365" s="653">
        <v>38</v>
      </c>
      <c r="N365" s="653">
        <v>3</v>
      </c>
      <c r="O365" s="653">
        <v>115</v>
      </c>
      <c r="P365" s="666">
        <v>0.30263157894736842</v>
      </c>
      <c r="Q365" s="654">
        <v>38.333333333333336</v>
      </c>
    </row>
    <row r="366" spans="1:17" ht="14.4" customHeight="1" x14ac:dyDescent="0.3">
      <c r="A366" s="649" t="s">
        <v>6406</v>
      </c>
      <c r="B366" s="650" t="s">
        <v>6097</v>
      </c>
      <c r="C366" s="650" t="s">
        <v>4672</v>
      </c>
      <c r="D366" s="650" t="s">
        <v>6443</v>
      </c>
      <c r="E366" s="650" t="s">
        <v>6444</v>
      </c>
      <c r="F366" s="653">
        <v>11</v>
      </c>
      <c r="G366" s="653">
        <v>1859</v>
      </c>
      <c r="H366" s="653">
        <v>1</v>
      </c>
      <c r="I366" s="653">
        <v>169</v>
      </c>
      <c r="J366" s="653">
        <v>13</v>
      </c>
      <c r="K366" s="653">
        <v>2197</v>
      </c>
      <c r="L366" s="653">
        <v>1.1818181818181819</v>
      </c>
      <c r="M366" s="653">
        <v>169</v>
      </c>
      <c r="N366" s="653">
        <v>4</v>
      </c>
      <c r="O366" s="653">
        <v>677</v>
      </c>
      <c r="P366" s="666">
        <v>0.36417428725121032</v>
      </c>
      <c r="Q366" s="654">
        <v>169.25</v>
      </c>
    </row>
    <row r="367" spans="1:17" ht="14.4" customHeight="1" x14ac:dyDescent="0.3">
      <c r="A367" s="649" t="s">
        <v>6406</v>
      </c>
      <c r="B367" s="650" t="s">
        <v>6097</v>
      </c>
      <c r="C367" s="650" t="s">
        <v>4672</v>
      </c>
      <c r="D367" s="650" t="s">
        <v>6445</v>
      </c>
      <c r="E367" s="650" t="s">
        <v>6446</v>
      </c>
      <c r="F367" s="653">
        <v>1</v>
      </c>
      <c r="G367" s="653">
        <v>685</v>
      </c>
      <c r="H367" s="653">
        <v>1</v>
      </c>
      <c r="I367" s="653">
        <v>685</v>
      </c>
      <c r="J367" s="653">
        <v>1</v>
      </c>
      <c r="K367" s="653">
        <v>686</v>
      </c>
      <c r="L367" s="653">
        <v>1.0014598540145985</v>
      </c>
      <c r="M367" s="653">
        <v>686</v>
      </c>
      <c r="N367" s="653">
        <v>2</v>
      </c>
      <c r="O367" s="653">
        <v>1374</v>
      </c>
      <c r="P367" s="666">
        <v>2.0058394160583943</v>
      </c>
      <c r="Q367" s="654">
        <v>687</v>
      </c>
    </row>
    <row r="368" spans="1:17" ht="14.4" customHeight="1" x14ac:dyDescent="0.3">
      <c r="A368" s="649" t="s">
        <v>6406</v>
      </c>
      <c r="B368" s="650" t="s">
        <v>6097</v>
      </c>
      <c r="C368" s="650" t="s">
        <v>4672</v>
      </c>
      <c r="D368" s="650" t="s">
        <v>6447</v>
      </c>
      <c r="E368" s="650" t="s">
        <v>6448</v>
      </c>
      <c r="F368" s="653">
        <v>6</v>
      </c>
      <c r="G368" s="653">
        <v>2082</v>
      </c>
      <c r="H368" s="653">
        <v>1</v>
      </c>
      <c r="I368" s="653">
        <v>347</v>
      </c>
      <c r="J368" s="653">
        <v>4</v>
      </c>
      <c r="K368" s="653">
        <v>1388</v>
      </c>
      <c r="L368" s="653">
        <v>0.66666666666666663</v>
      </c>
      <c r="M368" s="653">
        <v>347</v>
      </c>
      <c r="N368" s="653">
        <v>2</v>
      </c>
      <c r="O368" s="653">
        <v>695</v>
      </c>
      <c r="P368" s="666">
        <v>0.33381364073006725</v>
      </c>
      <c r="Q368" s="654">
        <v>347.5</v>
      </c>
    </row>
    <row r="369" spans="1:17" ht="14.4" customHeight="1" x14ac:dyDescent="0.3">
      <c r="A369" s="649" t="s">
        <v>6406</v>
      </c>
      <c r="B369" s="650" t="s">
        <v>6097</v>
      </c>
      <c r="C369" s="650" t="s">
        <v>4672</v>
      </c>
      <c r="D369" s="650" t="s">
        <v>6049</v>
      </c>
      <c r="E369" s="650" t="s">
        <v>6050</v>
      </c>
      <c r="F369" s="653">
        <v>11</v>
      </c>
      <c r="G369" s="653">
        <v>1892</v>
      </c>
      <c r="H369" s="653">
        <v>1</v>
      </c>
      <c r="I369" s="653">
        <v>172</v>
      </c>
      <c r="J369" s="653">
        <v>12</v>
      </c>
      <c r="K369" s="653">
        <v>2064</v>
      </c>
      <c r="L369" s="653">
        <v>1.0909090909090908</v>
      </c>
      <c r="M369" s="653">
        <v>172</v>
      </c>
      <c r="N369" s="653">
        <v>4</v>
      </c>
      <c r="O369" s="653">
        <v>689</v>
      </c>
      <c r="P369" s="666">
        <v>0.3641649048625793</v>
      </c>
      <c r="Q369" s="654">
        <v>172.25</v>
      </c>
    </row>
    <row r="370" spans="1:17" ht="14.4" customHeight="1" x14ac:dyDescent="0.3">
      <c r="A370" s="649" t="s">
        <v>6406</v>
      </c>
      <c r="B370" s="650" t="s">
        <v>6097</v>
      </c>
      <c r="C370" s="650" t="s">
        <v>4672</v>
      </c>
      <c r="D370" s="650" t="s">
        <v>6449</v>
      </c>
      <c r="E370" s="650" t="s">
        <v>6450</v>
      </c>
      <c r="F370" s="653">
        <v>8</v>
      </c>
      <c r="G370" s="653">
        <v>3192</v>
      </c>
      <c r="H370" s="653">
        <v>1</v>
      </c>
      <c r="I370" s="653">
        <v>399</v>
      </c>
      <c r="J370" s="653"/>
      <c r="K370" s="653"/>
      <c r="L370" s="653"/>
      <c r="M370" s="653"/>
      <c r="N370" s="653"/>
      <c r="O370" s="653"/>
      <c r="P370" s="666"/>
      <c r="Q370" s="654"/>
    </row>
    <row r="371" spans="1:17" ht="14.4" customHeight="1" x14ac:dyDescent="0.3">
      <c r="A371" s="649" t="s">
        <v>6406</v>
      </c>
      <c r="B371" s="650" t="s">
        <v>6097</v>
      </c>
      <c r="C371" s="650" t="s">
        <v>4672</v>
      </c>
      <c r="D371" s="650" t="s">
        <v>6451</v>
      </c>
      <c r="E371" s="650" t="s">
        <v>6452</v>
      </c>
      <c r="F371" s="653"/>
      <c r="G371" s="653"/>
      <c r="H371" s="653"/>
      <c r="I371" s="653"/>
      <c r="J371" s="653">
        <v>250</v>
      </c>
      <c r="K371" s="653">
        <v>106000</v>
      </c>
      <c r="L371" s="653"/>
      <c r="M371" s="653">
        <v>424</v>
      </c>
      <c r="N371" s="653"/>
      <c r="O371" s="653"/>
      <c r="P371" s="666"/>
      <c r="Q371" s="654"/>
    </row>
    <row r="372" spans="1:17" ht="14.4" customHeight="1" x14ac:dyDescent="0.3">
      <c r="A372" s="649" t="s">
        <v>6406</v>
      </c>
      <c r="B372" s="650" t="s">
        <v>6097</v>
      </c>
      <c r="C372" s="650" t="s">
        <v>4672</v>
      </c>
      <c r="D372" s="650" t="s">
        <v>6453</v>
      </c>
      <c r="E372" s="650" t="s">
        <v>6454</v>
      </c>
      <c r="F372" s="653">
        <v>5</v>
      </c>
      <c r="G372" s="653">
        <v>520</v>
      </c>
      <c r="H372" s="653">
        <v>1</v>
      </c>
      <c r="I372" s="653">
        <v>104</v>
      </c>
      <c r="J372" s="653"/>
      <c r="K372" s="653"/>
      <c r="L372" s="653"/>
      <c r="M372" s="653"/>
      <c r="N372" s="653"/>
      <c r="O372" s="653"/>
      <c r="P372" s="666"/>
      <c r="Q372" s="654"/>
    </row>
    <row r="373" spans="1:17" ht="14.4" customHeight="1" x14ac:dyDescent="0.3">
      <c r="A373" s="649" t="s">
        <v>6406</v>
      </c>
      <c r="B373" s="650" t="s">
        <v>6097</v>
      </c>
      <c r="C373" s="650" t="s">
        <v>4672</v>
      </c>
      <c r="D373" s="650" t="s">
        <v>6455</v>
      </c>
      <c r="E373" s="650" t="s">
        <v>6456</v>
      </c>
      <c r="F373" s="653">
        <v>2</v>
      </c>
      <c r="G373" s="653">
        <v>1346</v>
      </c>
      <c r="H373" s="653">
        <v>1</v>
      </c>
      <c r="I373" s="653">
        <v>673</v>
      </c>
      <c r="J373" s="653">
        <v>1</v>
      </c>
      <c r="K373" s="653">
        <v>674</v>
      </c>
      <c r="L373" s="653">
        <v>0.50074294205052006</v>
      </c>
      <c r="M373" s="653">
        <v>674</v>
      </c>
      <c r="N373" s="653">
        <v>1</v>
      </c>
      <c r="O373" s="653">
        <v>675</v>
      </c>
      <c r="P373" s="666">
        <v>0.50148588410104011</v>
      </c>
      <c r="Q373" s="654">
        <v>675</v>
      </c>
    </row>
    <row r="374" spans="1:17" ht="14.4" customHeight="1" x14ac:dyDescent="0.3">
      <c r="A374" s="649" t="s">
        <v>6406</v>
      </c>
      <c r="B374" s="650" t="s">
        <v>6097</v>
      </c>
      <c r="C374" s="650" t="s">
        <v>4672</v>
      </c>
      <c r="D374" s="650" t="s">
        <v>6457</v>
      </c>
      <c r="E374" s="650" t="s">
        <v>6458</v>
      </c>
      <c r="F374" s="653">
        <v>1</v>
      </c>
      <c r="G374" s="653">
        <v>472</v>
      </c>
      <c r="H374" s="653">
        <v>1</v>
      </c>
      <c r="I374" s="653">
        <v>472</v>
      </c>
      <c r="J374" s="653"/>
      <c r="K374" s="653"/>
      <c r="L374" s="653"/>
      <c r="M374" s="653"/>
      <c r="N374" s="653">
        <v>2</v>
      </c>
      <c r="O374" s="653">
        <v>948</v>
      </c>
      <c r="P374" s="666">
        <v>2.0084745762711864</v>
      </c>
      <c r="Q374" s="654">
        <v>474</v>
      </c>
    </row>
    <row r="375" spans="1:17" ht="14.4" customHeight="1" x14ac:dyDescent="0.3">
      <c r="A375" s="649" t="s">
        <v>6406</v>
      </c>
      <c r="B375" s="650" t="s">
        <v>6097</v>
      </c>
      <c r="C375" s="650" t="s">
        <v>4672</v>
      </c>
      <c r="D375" s="650" t="s">
        <v>6459</v>
      </c>
      <c r="E375" s="650" t="s">
        <v>6460</v>
      </c>
      <c r="F375" s="653">
        <v>1</v>
      </c>
      <c r="G375" s="653">
        <v>807</v>
      </c>
      <c r="H375" s="653">
        <v>1</v>
      </c>
      <c r="I375" s="653">
        <v>807</v>
      </c>
      <c r="J375" s="653"/>
      <c r="K375" s="653"/>
      <c r="L375" s="653"/>
      <c r="M375" s="653"/>
      <c r="N375" s="653"/>
      <c r="O375" s="653"/>
      <c r="P375" s="666"/>
      <c r="Q375" s="654"/>
    </row>
    <row r="376" spans="1:17" ht="14.4" customHeight="1" x14ac:dyDescent="0.3">
      <c r="A376" s="649" t="s">
        <v>6406</v>
      </c>
      <c r="B376" s="650" t="s">
        <v>6097</v>
      </c>
      <c r="C376" s="650" t="s">
        <v>4672</v>
      </c>
      <c r="D376" s="650" t="s">
        <v>5831</v>
      </c>
      <c r="E376" s="650" t="s">
        <v>5832</v>
      </c>
      <c r="F376" s="653"/>
      <c r="G376" s="653"/>
      <c r="H376" s="653"/>
      <c r="I376" s="653"/>
      <c r="J376" s="653">
        <v>250</v>
      </c>
      <c r="K376" s="653">
        <v>250500</v>
      </c>
      <c r="L376" s="653"/>
      <c r="M376" s="653">
        <v>1002</v>
      </c>
      <c r="N376" s="653"/>
      <c r="O376" s="653"/>
      <c r="P376" s="666"/>
      <c r="Q376" s="654"/>
    </row>
    <row r="377" spans="1:17" ht="14.4" customHeight="1" x14ac:dyDescent="0.3">
      <c r="A377" s="649" t="s">
        <v>6406</v>
      </c>
      <c r="B377" s="650" t="s">
        <v>6097</v>
      </c>
      <c r="C377" s="650" t="s">
        <v>4672</v>
      </c>
      <c r="D377" s="650" t="s">
        <v>6461</v>
      </c>
      <c r="E377" s="650" t="s">
        <v>6462</v>
      </c>
      <c r="F377" s="653">
        <v>12</v>
      </c>
      <c r="G377" s="653">
        <v>1992</v>
      </c>
      <c r="H377" s="653">
        <v>1</v>
      </c>
      <c r="I377" s="653">
        <v>166</v>
      </c>
      <c r="J377" s="653">
        <v>12</v>
      </c>
      <c r="K377" s="653">
        <v>1992</v>
      </c>
      <c r="L377" s="653">
        <v>1</v>
      </c>
      <c r="M377" s="653">
        <v>166</v>
      </c>
      <c r="N377" s="653">
        <v>7</v>
      </c>
      <c r="O377" s="653">
        <v>1165</v>
      </c>
      <c r="P377" s="666">
        <v>0.58483935742971882</v>
      </c>
      <c r="Q377" s="654">
        <v>166.42857142857142</v>
      </c>
    </row>
    <row r="378" spans="1:17" ht="14.4" customHeight="1" x14ac:dyDescent="0.3">
      <c r="A378" s="649" t="s">
        <v>6406</v>
      </c>
      <c r="B378" s="650" t="s">
        <v>6097</v>
      </c>
      <c r="C378" s="650" t="s">
        <v>4672</v>
      </c>
      <c r="D378" s="650" t="s">
        <v>6463</v>
      </c>
      <c r="E378" s="650" t="s">
        <v>6464</v>
      </c>
      <c r="F378" s="653">
        <v>2</v>
      </c>
      <c r="G378" s="653">
        <v>1144</v>
      </c>
      <c r="H378" s="653">
        <v>1</v>
      </c>
      <c r="I378" s="653">
        <v>572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6406</v>
      </c>
      <c r="B379" s="650" t="s">
        <v>6097</v>
      </c>
      <c r="C379" s="650" t="s">
        <v>4672</v>
      </c>
      <c r="D379" s="650" t="s">
        <v>6465</v>
      </c>
      <c r="E379" s="650" t="s">
        <v>6466</v>
      </c>
      <c r="F379" s="653">
        <v>1</v>
      </c>
      <c r="G379" s="653">
        <v>807</v>
      </c>
      <c r="H379" s="653">
        <v>1</v>
      </c>
      <c r="I379" s="653">
        <v>807</v>
      </c>
      <c r="J379" s="653"/>
      <c r="K379" s="653"/>
      <c r="L379" s="653"/>
      <c r="M379" s="653"/>
      <c r="N379" s="653"/>
      <c r="O379" s="653"/>
      <c r="P379" s="666"/>
      <c r="Q379" s="654"/>
    </row>
    <row r="380" spans="1:17" ht="14.4" customHeight="1" x14ac:dyDescent="0.3">
      <c r="A380" s="649" t="s">
        <v>6406</v>
      </c>
      <c r="B380" s="650" t="s">
        <v>6097</v>
      </c>
      <c r="C380" s="650" t="s">
        <v>4672</v>
      </c>
      <c r="D380" s="650" t="s">
        <v>6467</v>
      </c>
      <c r="E380" s="650" t="s">
        <v>6468</v>
      </c>
      <c r="F380" s="653"/>
      <c r="G380" s="653"/>
      <c r="H380" s="653"/>
      <c r="I380" s="653"/>
      <c r="J380" s="653"/>
      <c r="K380" s="653"/>
      <c r="L380" s="653"/>
      <c r="M380" s="653"/>
      <c r="N380" s="653">
        <v>1</v>
      </c>
      <c r="O380" s="653">
        <v>257</v>
      </c>
      <c r="P380" s="666"/>
      <c r="Q380" s="654">
        <v>257</v>
      </c>
    </row>
    <row r="381" spans="1:17" ht="14.4" customHeight="1" x14ac:dyDescent="0.3">
      <c r="A381" s="649" t="s">
        <v>6406</v>
      </c>
      <c r="B381" s="650" t="s">
        <v>6097</v>
      </c>
      <c r="C381" s="650" t="s">
        <v>4672</v>
      </c>
      <c r="D381" s="650" t="s">
        <v>6469</v>
      </c>
      <c r="E381" s="650" t="s">
        <v>6470</v>
      </c>
      <c r="F381" s="653"/>
      <c r="G381" s="653"/>
      <c r="H381" s="653"/>
      <c r="I381" s="653"/>
      <c r="J381" s="653"/>
      <c r="K381" s="653"/>
      <c r="L381" s="653"/>
      <c r="M381" s="653"/>
      <c r="N381" s="653">
        <v>1</v>
      </c>
      <c r="O381" s="653">
        <v>250</v>
      </c>
      <c r="P381" s="666"/>
      <c r="Q381" s="654">
        <v>250</v>
      </c>
    </row>
    <row r="382" spans="1:17" ht="14.4" customHeight="1" x14ac:dyDescent="0.3">
      <c r="A382" s="649" t="s">
        <v>6406</v>
      </c>
      <c r="B382" s="650" t="s">
        <v>6097</v>
      </c>
      <c r="C382" s="650" t="s">
        <v>4672</v>
      </c>
      <c r="D382" s="650" t="s">
        <v>6471</v>
      </c>
      <c r="E382" s="650" t="s">
        <v>6472</v>
      </c>
      <c r="F382" s="653"/>
      <c r="G382" s="653"/>
      <c r="H382" s="653"/>
      <c r="I382" s="653"/>
      <c r="J382" s="653"/>
      <c r="K382" s="653"/>
      <c r="L382" s="653"/>
      <c r="M382" s="653"/>
      <c r="N382" s="653">
        <v>1</v>
      </c>
      <c r="O382" s="653">
        <v>423</v>
      </c>
      <c r="P382" s="666"/>
      <c r="Q382" s="654">
        <v>423</v>
      </c>
    </row>
    <row r="383" spans="1:17" ht="14.4" customHeight="1" x14ac:dyDescent="0.3">
      <c r="A383" s="649" t="s">
        <v>6406</v>
      </c>
      <c r="B383" s="650" t="s">
        <v>6097</v>
      </c>
      <c r="C383" s="650" t="s">
        <v>4672</v>
      </c>
      <c r="D383" s="650" t="s">
        <v>6473</v>
      </c>
      <c r="E383" s="650" t="s">
        <v>6474</v>
      </c>
      <c r="F383" s="653"/>
      <c r="G383" s="653"/>
      <c r="H383" s="653"/>
      <c r="I383" s="653"/>
      <c r="J383" s="653">
        <v>5</v>
      </c>
      <c r="K383" s="653">
        <v>8250</v>
      </c>
      <c r="L383" s="653"/>
      <c r="M383" s="653">
        <v>1650</v>
      </c>
      <c r="N383" s="653"/>
      <c r="O383" s="653"/>
      <c r="P383" s="666"/>
      <c r="Q383" s="654"/>
    </row>
    <row r="384" spans="1:17" ht="14.4" customHeight="1" x14ac:dyDescent="0.3">
      <c r="A384" s="649" t="s">
        <v>6475</v>
      </c>
      <c r="B384" s="650" t="s">
        <v>5818</v>
      </c>
      <c r="C384" s="650" t="s">
        <v>4672</v>
      </c>
      <c r="D384" s="650" t="s">
        <v>5825</v>
      </c>
      <c r="E384" s="650" t="s">
        <v>5826</v>
      </c>
      <c r="F384" s="653"/>
      <c r="G384" s="653"/>
      <c r="H384" s="653"/>
      <c r="I384" s="653"/>
      <c r="J384" s="653">
        <v>1</v>
      </c>
      <c r="K384" s="653">
        <v>1245</v>
      </c>
      <c r="L384" s="653"/>
      <c r="M384" s="653">
        <v>1245</v>
      </c>
      <c r="N384" s="653">
        <v>2</v>
      </c>
      <c r="O384" s="653">
        <v>2506</v>
      </c>
      <c r="P384" s="666"/>
      <c r="Q384" s="654">
        <v>1253</v>
      </c>
    </row>
    <row r="385" spans="1:17" ht="14.4" customHeight="1" x14ac:dyDescent="0.3">
      <c r="A385" s="649" t="s">
        <v>6475</v>
      </c>
      <c r="B385" s="650" t="s">
        <v>5818</v>
      </c>
      <c r="C385" s="650" t="s">
        <v>4672</v>
      </c>
      <c r="D385" s="650" t="s">
        <v>5827</v>
      </c>
      <c r="E385" s="650" t="s">
        <v>5828</v>
      </c>
      <c r="F385" s="653"/>
      <c r="G385" s="653"/>
      <c r="H385" s="653"/>
      <c r="I385" s="653"/>
      <c r="J385" s="653">
        <v>4</v>
      </c>
      <c r="K385" s="653">
        <v>37348</v>
      </c>
      <c r="L385" s="653"/>
      <c r="M385" s="653">
        <v>9337</v>
      </c>
      <c r="N385" s="653">
        <v>7</v>
      </c>
      <c r="O385" s="653">
        <v>65659</v>
      </c>
      <c r="P385" s="666"/>
      <c r="Q385" s="654">
        <v>9379.8571428571431</v>
      </c>
    </row>
    <row r="386" spans="1:17" ht="14.4" customHeight="1" x14ac:dyDescent="0.3">
      <c r="A386" s="649" t="s">
        <v>6475</v>
      </c>
      <c r="B386" s="650" t="s">
        <v>5818</v>
      </c>
      <c r="C386" s="650" t="s">
        <v>4672</v>
      </c>
      <c r="D386" s="650" t="s">
        <v>5833</v>
      </c>
      <c r="E386" s="650" t="s">
        <v>5834</v>
      </c>
      <c r="F386" s="653"/>
      <c r="G386" s="653"/>
      <c r="H386" s="653"/>
      <c r="I386" s="653"/>
      <c r="J386" s="653"/>
      <c r="K386" s="653"/>
      <c r="L386" s="653"/>
      <c r="M386" s="653"/>
      <c r="N386" s="653">
        <v>12</v>
      </c>
      <c r="O386" s="653">
        <v>26922</v>
      </c>
      <c r="P386" s="666"/>
      <c r="Q386" s="654">
        <v>2243.5</v>
      </c>
    </row>
    <row r="387" spans="1:17" ht="14.4" customHeight="1" thickBot="1" x14ac:dyDescent="0.35">
      <c r="A387" s="655" t="s">
        <v>6475</v>
      </c>
      <c r="B387" s="656" t="s">
        <v>5818</v>
      </c>
      <c r="C387" s="656" t="s">
        <v>4672</v>
      </c>
      <c r="D387" s="656" t="s">
        <v>6476</v>
      </c>
      <c r="E387" s="656" t="s">
        <v>6477</v>
      </c>
      <c r="F387" s="659"/>
      <c r="G387" s="659"/>
      <c r="H387" s="659"/>
      <c r="I387" s="659"/>
      <c r="J387" s="659">
        <v>1</v>
      </c>
      <c r="K387" s="659">
        <v>7549</v>
      </c>
      <c r="L387" s="659"/>
      <c r="M387" s="659">
        <v>7549</v>
      </c>
      <c r="N387" s="659"/>
      <c r="O387" s="659"/>
      <c r="P387" s="667"/>
      <c r="Q387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1428</v>
      </c>
      <c r="D3" s="197">
        <f>SUBTOTAL(9,D6:D1048576)</f>
        <v>1465</v>
      </c>
      <c r="E3" s="197">
        <f>SUBTOTAL(9,E6:E1048576)</f>
        <v>1603</v>
      </c>
      <c r="F3" s="198">
        <f>IF(OR(E3=0,C3=0),"",E3/C3)</f>
        <v>1.1225490196078431</v>
      </c>
      <c r="G3" s="452">
        <f>SUBTOTAL(9,G6:G1048576)</f>
        <v>34170.064200000001</v>
      </c>
      <c r="H3" s="453">
        <f>SUBTOTAL(9,H6:H1048576)</f>
        <v>34721.070300000007</v>
      </c>
      <c r="I3" s="453">
        <f>SUBTOTAL(9,I6:I1048576)</f>
        <v>38396.5236</v>
      </c>
      <c r="J3" s="198">
        <f>IF(OR(I3=0,G3=0),"",I3/G3)</f>
        <v>1.1236889511024097</v>
      </c>
      <c r="K3" s="452">
        <f>SUBTOTAL(9,K6:K1048576)</f>
        <v>11952</v>
      </c>
      <c r="L3" s="453">
        <f>SUBTOTAL(9,L6:L1048576)</f>
        <v>12082</v>
      </c>
      <c r="M3" s="453">
        <f>SUBTOTAL(9,M6:M1048576)</f>
        <v>13428</v>
      </c>
      <c r="N3" s="199">
        <f>IF(OR(M3=0,E3=0),"",M3/E3)</f>
        <v>8.3767935121646904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9"/>
      <c r="B5" s="890"/>
      <c r="C5" s="897">
        <v>2012</v>
      </c>
      <c r="D5" s="897">
        <v>2013</v>
      </c>
      <c r="E5" s="897">
        <v>2014</v>
      </c>
      <c r="F5" s="898" t="s">
        <v>2</v>
      </c>
      <c r="G5" s="908">
        <v>2012</v>
      </c>
      <c r="H5" s="897">
        <v>2013</v>
      </c>
      <c r="I5" s="897">
        <v>2014</v>
      </c>
      <c r="J5" s="898" t="s">
        <v>2</v>
      </c>
      <c r="K5" s="908">
        <v>2012</v>
      </c>
      <c r="L5" s="897">
        <v>2013</v>
      </c>
      <c r="M5" s="897">
        <v>2014</v>
      </c>
      <c r="N5" s="909" t="s">
        <v>93</v>
      </c>
    </row>
    <row r="6" spans="1:14" ht="14.4" customHeight="1" x14ac:dyDescent="0.3">
      <c r="A6" s="891" t="s">
        <v>5559</v>
      </c>
      <c r="B6" s="894" t="s">
        <v>6479</v>
      </c>
      <c r="C6" s="899">
        <v>231</v>
      </c>
      <c r="D6" s="900">
        <v>200</v>
      </c>
      <c r="E6" s="900">
        <v>228</v>
      </c>
      <c r="F6" s="905">
        <v>0.98701298701298701</v>
      </c>
      <c r="G6" s="899">
        <v>6644.9411999999993</v>
      </c>
      <c r="H6" s="900">
        <v>5753.8584000000001</v>
      </c>
      <c r="I6" s="900">
        <v>6559.4231999999993</v>
      </c>
      <c r="J6" s="905">
        <v>0.98713036016029754</v>
      </c>
      <c r="K6" s="899">
        <v>2541</v>
      </c>
      <c r="L6" s="900">
        <v>2200</v>
      </c>
      <c r="M6" s="900">
        <v>2508</v>
      </c>
      <c r="N6" s="910">
        <v>11000</v>
      </c>
    </row>
    <row r="7" spans="1:14" ht="14.4" customHeight="1" x14ac:dyDescent="0.3">
      <c r="A7" s="892" t="s">
        <v>5588</v>
      </c>
      <c r="B7" s="895" t="s">
        <v>6479</v>
      </c>
      <c r="C7" s="901">
        <v>709</v>
      </c>
      <c r="D7" s="902">
        <v>686</v>
      </c>
      <c r="E7" s="902">
        <v>831</v>
      </c>
      <c r="F7" s="906">
        <v>1.1720733427362482</v>
      </c>
      <c r="G7" s="901">
        <v>17842.2444</v>
      </c>
      <c r="H7" s="902">
        <v>17266.044600000005</v>
      </c>
      <c r="I7" s="902">
        <v>20915.771399999998</v>
      </c>
      <c r="J7" s="906">
        <v>1.1722612318885173</v>
      </c>
      <c r="K7" s="901">
        <v>6381</v>
      </c>
      <c r="L7" s="902">
        <v>6174</v>
      </c>
      <c r="M7" s="902">
        <v>7479</v>
      </c>
      <c r="N7" s="911">
        <v>9000</v>
      </c>
    </row>
    <row r="8" spans="1:14" ht="14.4" customHeight="1" x14ac:dyDescent="0.3">
      <c r="A8" s="892" t="s">
        <v>5583</v>
      </c>
      <c r="B8" s="895" t="s">
        <v>6479</v>
      </c>
      <c r="C8" s="901">
        <v>411</v>
      </c>
      <c r="D8" s="902">
        <v>513</v>
      </c>
      <c r="E8" s="902">
        <v>472</v>
      </c>
      <c r="F8" s="906">
        <v>1.1484184914841848</v>
      </c>
      <c r="G8" s="901">
        <v>8863.4051999999992</v>
      </c>
      <c r="H8" s="902">
        <v>11064.990600000001</v>
      </c>
      <c r="I8" s="902">
        <v>10180.756800000001</v>
      </c>
      <c r="J8" s="906">
        <v>1.1486281592993177</v>
      </c>
      <c r="K8" s="901">
        <v>2877</v>
      </c>
      <c r="L8" s="902">
        <v>3591</v>
      </c>
      <c r="M8" s="902">
        <v>3304</v>
      </c>
      <c r="N8" s="911">
        <v>7000</v>
      </c>
    </row>
    <row r="9" spans="1:14" ht="14.4" customHeight="1" x14ac:dyDescent="0.3">
      <c r="A9" s="892" t="s">
        <v>5561</v>
      </c>
      <c r="B9" s="895" t="s">
        <v>6479</v>
      </c>
      <c r="C9" s="901">
        <v>76</v>
      </c>
      <c r="D9" s="902">
        <v>51</v>
      </c>
      <c r="E9" s="902">
        <v>66</v>
      </c>
      <c r="F9" s="906">
        <v>0.86842105263157898</v>
      </c>
      <c r="G9" s="901">
        <v>813.47399999999993</v>
      </c>
      <c r="H9" s="902">
        <v>546.06690000000003</v>
      </c>
      <c r="I9" s="902">
        <v>706.68180000000018</v>
      </c>
      <c r="J9" s="906">
        <v>0.86872081959595537</v>
      </c>
      <c r="K9" s="901">
        <v>152</v>
      </c>
      <c r="L9" s="902">
        <v>102</v>
      </c>
      <c r="M9" s="902">
        <v>132</v>
      </c>
      <c r="N9" s="911">
        <v>2000</v>
      </c>
    </row>
    <row r="10" spans="1:14" ht="14.4" customHeight="1" x14ac:dyDescent="0.3">
      <c r="A10" s="892" t="s">
        <v>5585</v>
      </c>
      <c r="B10" s="895" t="s">
        <v>6479</v>
      </c>
      <c r="C10" s="901">
        <v>1</v>
      </c>
      <c r="D10" s="902">
        <v>15</v>
      </c>
      <c r="E10" s="902">
        <v>4</v>
      </c>
      <c r="F10" s="906">
        <v>4</v>
      </c>
      <c r="G10" s="901">
        <v>5.9993999999999996</v>
      </c>
      <c r="H10" s="902">
        <v>90.109799999999993</v>
      </c>
      <c r="I10" s="902">
        <v>24.0336</v>
      </c>
      <c r="J10" s="906">
        <v>4.0060006000600064</v>
      </c>
      <c r="K10" s="901">
        <v>1</v>
      </c>
      <c r="L10" s="902">
        <v>15</v>
      </c>
      <c r="M10" s="902">
        <v>4</v>
      </c>
      <c r="N10" s="911">
        <v>1000</v>
      </c>
    </row>
    <row r="11" spans="1:14" ht="14.4" customHeight="1" thickBot="1" x14ac:dyDescent="0.35">
      <c r="A11" s="893" t="s">
        <v>5579</v>
      </c>
      <c r="B11" s="896" t="s">
        <v>6479</v>
      </c>
      <c r="C11" s="903"/>
      <c r="D11" s="904"/>
      <c r="E11" s="904">
        <v>2</v>
      </c>
      <c r="F11" s="907"/>
      <c r="G11" s="903"/>
      <c r="H11" s="904"/>
      <c r="I11" s="904">
        <v>9.8567999999999998</v>
      </c>
      <c r="J11" s="907"/>
      <c r="K11" s="903"/>
      <c r="L11" s="904"/>
      <c r="M11" s="904">
        <v>1</v>
      </c>
      <c r="N11" s="91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2014-08-20T09:40:43Z</dcterms:modified>
</cp:coreProperties>
</file>